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Robin\Documents\IDA 2025\2025 IDA Projects\Valcour Bliss NewCo, Inc\"/>
    </mc:Choice>
  </mc:AlternateContent>
  <xr:revisionPtr revIDLastSave="0" documentId="8_{2EF5FE05-A388-4E5A-8318-F69183638A1A}" xr6:coauthVersionLast="47" xr6:coauthVersionMax="47" xr10:uidLastSave="{00000000-0000-0000-0000-000000000000}"/>
  <workbookProtection workbookAlgorithmName="SHA-512" workbookHashValue="W1/HYKP1t//18VMGNa3H/hDdn4kLHuCkhUysicxsgDlVWh/EBAwxGnAIUbLWnbQkh16vHydIHTH4qy2lXnfQNQ==" workbookSaltValue="F6j4OyDlXMa2JxO+AuaJiQ==" workbookSpinCount="100000" lockStructure="1"/>
  <bookViews>
    <workbookView xWindow="132" yWindow="0" windowWidth="22908" windowHeight="12360" activeTab="1" xr2:uid="{ED1612EB-7319-41EA-96D8-48902B6C9E0F}"/>
  </bookViews>
  <sheets>
    <sheet name="Input" sheetId="1" r:id="rId1"/>
    <sheet name="Output" sheetId="4" r:id="rId2"/>
    <sheet name="IDA Notepad" sheetId="7" r:id="rId3"/>
    <sheet name="Calculations" sheetId="3" state="hidden" r:id="rId4"/>
    <sheet name="Multipliers" sheetId="5" state="hidden" r:id="rId5"/>
  </sheets>
  <definedNames>
    <definedName name="_xlnm.Print_Area" localSheetId="0">Input!$B$1:$H$193</definedName>
    <definedName name="_xlnm.Print_Area" localSheetId="1">Output!$B$1:$K$129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54" i="1" l="1"/>
  <c r="S54" i="1"/>
  <c r="T53" i="1"/>
  <c r="S53" i="1"/>
  <c r="T52" i="1"/>
  <c r="S52" i="1"/>
  <c r="T51" i="1"/>
  <c r="S51" i="1"/>
  <c r="T50" i="1"/>
  <c r="S50" i="1"/>
  <c r="T49" i="1"/>
  <c r="S49" i="1"/>
  <c r="T44" i="1"/>
  <c r="S44" i="1"/>
  <c r="T43" i="1"/>
  <c r="S43" i="1"/>
  <c r="T42" i="1"/>
  <c r="S42" i="1"/>
  <c r="T41" i="1"/>
  <c r="S41" i="1"/>
  <c r="T40" i="1"/>
  <c r="S40" i="1"/>
  <c r="T39" i="1"/>
  <c r="S39" i="1"/>
  <c r="T34" i="1"/>
  <c r="S34" i="1"/>
  <c r="T33" i="1"/>
  <c r="S33" i="1"/>
  <c r="T32" i="1"/>
  <c r="S32" i="1"/>
  <c r="T31" i="1"/>
  <c r="S31" i="1"/>
  <c r="T30" i="1"/>
  <c r="S30" i="1"/>
  <c r="T29" i="1"/>
  <c r="S29" i="1"/>
  <c r="S35" i="1" l="1"/>
  <c r="S55" i="1"/>
  <c r="T35" i="1"/>
  <c r="T55" i="1"/>
  <c r="T45" i="1"/>
  <c r="S45" i="1"/>
  <c r="B2" i="7"/>
  <c r="C4" i="7"/>
  <c r="C6" i="7"/>
  <c r="C5" i="7"/>
  <c r="D7" i="4"/>
  <c r="BD211" i="3" l="1"/>
  <c r="BE211" i="3"/>
  <c r="BD212" i="3"/>
  <c r="BE212" i="3"/>
  <c r="BD213" i="3"/>
  <c r="BE213" i="3"/>
  <c r="BD214" i="3"/>
  <c r="BE214" i="3"/>
  <c r="BD215" i="3"/>
  <c r="BE215" i="3"/>
  <c r="BD216" i="3"/>
  <c r="BE216" i="3"/>
  <c r="BD217" i="3"/>
  <c r="BE217" i="3"/>
  <c r="BD218" i="3"/>
  <c r="BE218" i="3"/>
  <c r="BD219" i="3"/>
  <c r="BE219" i="3"/>
  <c r="BD220" i="3"/>
  <c r="BE220" i="3"/>
  <c r="BD221" i="3"/>
  <c r="BE221" i="3"/>
  <c r="BD222" i="3"/>
  <c r="BE222" i="3"/>
  <c r="BD223" i="3"/>
  <c r="BE223" i="3"/>
  <c r="BD224" i="3"/>
  <c r="BE224" i="3"/>
  <c r="BD225" i="3"/>
  <c r="BE225" i="3"/>
  <c r="BD226" i="3"/>
  <c r="BE226" i="3"/>
  <c r="BD227" i="3"/>
  <c r="BE227" i="3"/>
  <c r="BD228" i="3"/>
  <c r="BE228" i="3"/>
  <c r="BD229" i="3"/>
  <c r="BE229" i="3"/>
  <c r="BD230" i="3"/>
  <c r="BE230" i="3"/>
  <c r="BD231" i="3"/>
  <c r="BE231" i="3"/>
  <c r="BD232" i="3"/>
  <c r="BE232" i="3"/>
  <c r="BD233" i="3"/>
  <c r="BE233" i="3"/>
  <c r="BD234" i="3"/>
  <c r="BE234" i="3"/>
  <c r="BD235" i="3"/>
  <c r="BE235" i="3"/>
  <c r="BD236" i="3"/>
  <c r="BE236" i="3"/>
  <c r="BD237" i="3"/>
  <c r="BE237" i="3"/>
  <c r="BD238" i="3"/>
  <c r="BE238" i="3"/>
  <c r="BD239" i="3"/>
  <c r="BE239" i="3"/>
  <c r="BD240" i="3"/>
  <c r="BE240" i="3"/>
  <c r="BD241" i="3"/>
  <c r="BE241" i="3"/>
  <c r="BD242" i="3"/>
  <c r="BE242" i="3"/>
  <c r="BD243" i="3"/>
  <c r="BE243" i="3"/>
  <c r="BD244" i="3"/>
  <c r="BE244" i="3"/>
  <c r="BD245" i="3"/>
  <c r="BE245" i="3"/>
  <c r="BD246" i="3"/>
  <c r="BE246" i="3"/>
  <c r="BD247" i="3"/>
  <c r="BE247" i="3"/>
  <c r="BD248" i="3"/>
  <c r="BE248" i="3"/>
  <c r="BD249" i="3"/>
  <c r="BE249" i="3"/>
  <c r="BD250" i="3"/>
  <c r="BE250" i="3"/>
  <c r="BD251" i="3"/>
  <c r="BE251" i="3"/>
  <c r="BD252" i="3"/>
  <c r="BE252" i="3"/>
  <c r="BD253" i="3"/>
  <c r="BE253" i="3"/>
  <c r="BD254" i="3"/>
  <c r="BE254" i="3"/>
  <c r="BD255" i="3"/>
  <c r="BE255" i="3"/>
  <c r="BD256" i="3"/>
  <c r="BE256" i="3"/>
  <c r="BD257" i="3"/>
  <c r="BE257" i="3"/>
  <c r="BD258" i="3"/>
  <c r="BE258" i="3"/>
  <c r="BD259" i="3"/>
  <c r="BE259" i="3"/>
  <c r="BD210" i="3"/>
  <c r="BE210" i="3"/>
  <c r="BB211" i="3"/>
  <c r="BB212" i="3"/>
  <c r="BB213" i="3"/>
  <c r="BB214" i="3"/>
  <c r="BB215" i="3"/>
  <c r="BB216" i="3"/>
  <c r="BB217" i="3"/>
  <c r="BB218" i="3"/>
  <c r="BB219" i="3"/>
  <c r="BB220" i="3"/>
  <c r="BB221" i="3"/>
  <c r="BB222" i="3"/>
  <c r="BB223" i="3"/>
  <c r="BB224" i="3"/>
  <c r="BB225" i="3"/>
  <c r="BB226" i="3"/>
  <c r="BB227" i="3"/>
  <c r="BB228" i="3"/>
  <c r="BB229" i="3"/>
  <c r="BB230" i="3"/>
  <c r="BB231" i="3"/>
  <c r="BB232" i="3"/>
  <c r="BB233" i="3"/>
  <c r="BB234" i="3"/>
  <c r="BB235" i="3"/>
  <c r="BB236" i="3"/>
  <c r="BB237" i="3"/>
  <c r="BB238" i="3"/>
  <c r="BB239" i="3"/>
  <c r="BB240" i="3"/>
  <c r="BB241" i="3"/>
  <c r="BB242" i="3"/>
  <c r="BB243" i="3"/>
  <c r="BB244" i="3"/>
  <c r="BB245" i="3"/>
  <c r="BB246" i="3"/>
  <c r="BB247" i="3"/>
  <c r="BB248" i="3"/>
  <c r="BB249" i="3"/>
  <c r="BB250" i="3"/>
  <c r="BB251" i="3"/>
  <c r="BB252" i="3"/>
  <c r="BB253" i="3"/>
  <c r="BB254" i="3"/>
  <c r="BB255" i="3"/>
  <c r="BB256" i="3"/>
  <c r="BB257" i="3"/>
  <c r="BB258" i="3"/>
  <c r="BB259" i="3"/>
  <c r="BB210" i="3"/>
  <c r="BE260" i="3" l="1"/>
  <c r="E93" i="4" s="1"/>
  <c r="BD260" i="3"/>
  <c r="E99" i="4" s="1"/>
  <c r="D132" i="1"/>
  <c r="G132" i="1" s="1"/>
  <c r="F182" i="1"/>
  <c r="E182" i="1"/>
  <c r="C181" i="1"/>
  <c r="C180" i="1"/>
  <c r="C179" i="1"/>
  <c r="C178" i="1"/>
  <c r="C177" i="1"/>
  <c r="C176" i="1"/>
  <c r="C175" i="1"/>
  <c r="C174" i="1"/>
  <c r="C173" i="1"/>
  <c r="C172" i="1"/>
  <c r="C171" i="1"/>
  <c r="C170" i="1"/>
  <c r="C169" i="1"/>
  <c r="C168" i="1"/>
  <c r="C167" i="1"/>
  <c r="C166" i="1"/>
  <c r="C165" i="1"/>
  <c r="C164" i="1"/>
  <c r="C163" i="1"/>
  <c r="C162" i="1"/>
  <c r="C161" i="1"/>
  <c r="C160" i="1"/>
  <c r="C159" i="1"/>
  <c r="C158" i="1"/>
  <c r="C157" i="1"/>
  <c r="C156" i="1"/>
  <c r="C155" i="1"/>
  <c r="C154" i="1"/>
  <c r="C153" i="1"/>
  <c r="C152" i="1"/>
  <c r="C151" i="1"/>
  <c r="C150" i="1"/>
  <c r="C149" i="1"/>
  <c r="C148" i="1"/>
  <c r="C147" i="1"/>
  <c r="C146" i="1"/>
  <c r="C145" i="1"/>
  <c r="C144" i="1"/>
  <c r="C143" i="1"/>
  <c r="C142" i="1"/>
  <c r="C141" i="1"/>
  <c r="C140" i="1"/>
  <c r="C139" i="1"/>
  <c r="C138" i="1"/>
  <c r="C137" i="1"/>
  <c r="C136" i="1"/>
  <c r="C135" i="1"/>
  <c r="C134" i="1"/>
  <c r="C133" i="1"/>
  <c r="C132" i="1"/>
  <c r="D133" i="1" l="1"/>
  <c r="C3" i="4"/>
  <c r="D134" i="1" l="1"/>
  <c r="G133" i="1"/>
  <c r="G126" i="4"/>
  <c r="D135" i="1" l="1"/>
  <c r="G134" i="1"/>
  <c r="F54" i="1"/>
  <c r="D136" i="1" l="1"/>
  <c r="G136" i="1" s="1"/>
  <c r="G135" i="1"/>
  <c r="L229" i="3"/>
  <c r="H229" i="3"/>
  <c r="D229" i="3"/>
  <c r="D217" i="3"/>
  <c r="D137" i="1" l="1"/>
  <c r="D138" i="1" l="1"/>
  <c r="G137" i="1"/>
  <c r="T994" i="5"/>
  <c r="S994" i="5"/>
  <c r="R994" i="5"/>
  <c r="Q994" i="5"/>
  <c r="P994" i="5"/>
  <c r="O994" i="5"/>
  <c r="N994" i="5"/>
  <c r="M994" i="5"/>
  <c r="L994" i="5"/>
  <c r="K994" i="5"/>
  <c r="J994" i="5"/>
  <c r="I994" i="5"/>
  <c r="H994" i="5"/>
  <c r="G994" i="5"/>
  <c r="F994" i="5"/>
  <c r="E994" i="5"/>
  <c r="D994" i="5"/>
  <c r="C994" i="5"/>
  <c r="B994" i="5" s="1"/>
  <c r="T993" i="5"/>
  <c r="S993" i="5"/>
  <c r="R993" i="5"/>
  <c r="Q993" i="5"/>
  <c r="P993" i="5"/>
  <c r="O993" i="5"/>
  <c r="N993" i="5"/>
  <c r="M993" i="5"/>
  <c r="L993" i="5"/>
  <c r="K993" i="5"/>
  <c r="J993" i="5"/>
  <c r="I993" i="5"/>
  <c r="H993" i="5"/>
  <c r="G993" i="5"/>
  <c r="F993" i="5"/>
  <c r="E993" i="5"/>
  <c r="D993" i="5"/>
  <c r="C993" i="5"/>
  <c r="B993" i="5" s="1"/>
  <c r="T992" i="5"/>
  <c r="S992" i="5"/>
  <c r="R992" i="5"/>
  <c r="Q992" i="5"/>
  <c r="P992" i="5"/>
  <c r="O992" i="5"/>
  <c r="N992" i="5"/>
  <c r="M992" i="5"/>
  <c r="L992" i="5"/>
  <c r="K992" i="5"/>
  <c r="J992" i="5"/>
  <c r="I992" i="5"/>
  <c r="H992" i="5"/>
  <c r="G992" i="5"/>
  <c r="F992" i="5"/>
  <c r="E992" i="5"/>
  <c r="D992" i="5"/>
  <c r="C992" i="5"/>
  <c r="B992" i="5" s="1"/>
  <c r="T991" i="5"/>
  <c r="S991" i="5"/>
  <c r="R991" i="5"/>
  <c r="Q991" i="5"/>
  <c r="P991" i="5"/>
  <c r="O991" i="5"/>
  <c r="N991" i="5"/>
  <c r="M991" i="5"/>
  <c r="L991" i="5"/>
  <c r="K991" i="5"/>
  <c r="J991" i="5"/>
  <c r="I991" i="5"/>
  <c r="H991" i="5"/>
  <c r="G991" i="5"/>
  <c r="F991" i="5"/>
  <c r="E991" i="5"/>
  <c r="D991" i="5"/>
  <c r="C991" i="5"/>
  <c r="B991" i="5" s="1"/>
  <c r="T990" i="5"/>
  <c r="S990" i="5"/>
  <c r="R990" i="5"/>
  <c r="Q990" i="5"/>
  <c r="P990" i="5"/>
  <c r="O990" i="5"/>
  <c r="N990" i="5"/>
  <c r="M990" i="5"/>
  <c r="L990" i="5"/>
  <c r="K990" i="5"/>
  <c r="J990" i="5"/>
  <c r="I990" i="5"/>
  <c r="H990" i="5"/>
  <c r="G990" i="5"/>
  <c r="F990" i="5"/>
  <c r="E990" i="5"/>
  <c r="D990" i="5"/>
  <c r="C990" i="5"/>
  <c r="B990" i="5" s="1"/>
  <c r="T989" i="5"/>
  <c r="S989" i="5"/>
  <c r="R989" i="5"/>
  <c r="Q989" i="5"/>
  <c r="P989" i="5"/>
  <c r="O989" i="5"/>
  <c r="N989" i="5"/>
  <c r="M989" i="5"/>
  <c r="L989" i="5"/>
  <c r="K989" i="5"/>
  <c r="J989" i="5"/>
  <c r="I989" i="5"/>
  <c r="H989" i="5"/>
  <c r="G989" i="5"/>
  <c r="F989" i="5"/>
  <c r="E989" i="5"/>
  <c r="D989" i="5"/>
  <c r="C989" i="5"/>
  <c r="B989" i="5" s="1"/>
  <c r="T988" i="5"/>
  <c r="S988" i="5"/>
  <c r="R988" i="5"/>
  <c r="Q988" i="5"/>
  <c r="P988" i="5"/>
  <c r="O988" i="5"/>
  <c r="N988" i="5"/>
  <c r="M988" i="5"/>
  <c r="L988" i="5"/>
  <c r="K988" i="5"/>
  <c r="J988" i="5"/>
  <c r="I988" i="5"/>
  <c r="H988" i="5"/>
  <c r="G988" i="5"/>
  <c r="F988" i="5"/>
  <c r="E988" i="5"/>
  <c r="D988" i="5"/>
  <c r="C988" i="5"/>
  <c r="B988" i="5" s="1"/>
  <c r="T987" i="5"/>
  <c r="S987" i="5"/>
  <c r="R987" i="5"/>
  <c r="Q987" i="5"/>
  <c r="P987" i="5"/>
  <c r="O987" i="5"/>
  <c r="N987" i="5"/>
  <c r="M987" i="5"/>
  <c r="L987" i="5"/>
  <c r="K987" i="5"/>
  <c r="J987" i="5"/>
  <c r="I987" i="5"/>
  <c r="H987" i="5"/>
  <c r="G987" i="5"/>
  <c r="F987" i="5"/>
  <c r="E987" i="5"/>
  <c r="D987" i="5"/>
  <c r="C987" i="5"/>
  <c r="B987" i="5" s="1"/>
  <c r="T986" i="5"/>
  <c r="S986" i="5"/>
  <c r="R986" i="5"/>
  <c r="Q986" i="5"/>
  <c r="P986" i="5"/>
  <c r="O986" i="5"/>
  <c r="N986" i="5"/>
  <c r="M986" i="5"/>
  <c r="L986" i="5"/>
  <c r="K986" i="5"/>
  <c r="J986" i="5"/>
  <c r="I986" i="5"/>
  <c r="H986" i="5"/>
  <c r="G986" i="5"/>
  <c r="F986" i="5"/>
  <c r="E986" i="5"/>
  <c r="D986" i="5"/>
  <c r="C986" i="5"/>
  <c r="B986" i="5" s="1"/>
  <c r="T985" i="5"/>
  <c r="S985" i="5"/>
  <c r="R985" i="5"/>
  <c r="Q985" i="5"/>
  <c r="P985" i="5"/>
  <c r="O985" i="5"/>
  <c r="N985" i="5"/>
  <c r="M985" i="5"/>
  <c r="L985" i="5"/>
  <c r="K985" i="5"/>
  <c r="J985" i="5"/>
  <c r="I985" i="5"/>
  <c r="H985" i="5"/>
  <c r="G985" i="5"/>
  <c r="F985" i="5"/>
  <c r="E985" i="5"/>
  <c r="D985" i="5"/>
  <c r="C985" i="5"/>
  <c r="B985" i="5" s="1"/>
  <c r="T984" i="5"/>
  <c r="S984" i="5"/>
  <c r="R984" i="5"/>
  <c r="Q984" i="5"/>
  <c r="P984" i="5"/>
  <c r="O984" i="5"/>
  <c r="N984" i="5"/>
  <c r="M984" i="5"/>
  <c r="L984" i="5"/>
  <c r="K984" i="5"/>
  <c r="J984" i="5"/>
  <c r="I984" i="5"/>
  <c r="H984" i="5"/>
  <c r="G984" i="5"/>
  <c r="F984" i="5"/>
  <c r="E984" i="5"/>
  <c r="D984" i="5"/>
  <c r="C984" i="5"/>
  <c r="B984" i="5" s="1"/>
  <c r="T983" i="5"/>
  <c r="S983" i="5"/>
  <c r="R983" i="5"/>
  <c r="Q983" i="5"/>
  <c r="P983" i="5"/>
  <c r="O983" i="5"/>
  <c r="N983" i="5"/>
  <c r="M983" i="5"/>
  <c r="L983" i="5"/>
  <c r="K983" i="5"/>
  <c r="J983" i="5"/>
  <c r="I983" i="5"/>
  <c r="H983" i="5"/>
  <c r="G983" i="5"/>
  <c r="F983" i="5"/>
  <c r="E983" i="5"/>
  <c r="D983" i="5"/>
  <c r="C983" i="5"/>
  <c r="B983" i="5" s="1"/>
  <c r="T982" i="5"/>
  <c r="S982" i="5"/>
  <c r="R982" i="5"/>
  <c r="Q982" i="5"/>
  <c r="P982" i="5"/>
  <c r="O982" i="5"/>
  <c r="N982" i="5"/>
  <c r="M982" i="5"/>
  <c r="L982" i="5"/>
  <c r="K982" i="5"/>
  <c r="J982" i="5"/>
  <c r="I982" i="5"/>
  <c r="H982" i="5"/>
  <c r="G982" i="5"/>
  <c r="F982" i="5"/>
  <c r="E982" i="5"/>
  <c r="D982" i="5"/>
  <c r="C982" i="5"/>
  <c r="B982" i="5" s="1"/>
  <c r="T981" i="5"/>
  <c r="S981" i="5"/>
  <c r="R981" i="5"/>
  <c r="Q981" i="5"/>
  <c r="P981" i="5"/>
  <c r="O981" i="5"/>
  <c r="N981" i="5"/>
  <c r="M981" i="5"/>
  <c r="L981" i="5"/>
  <c r="K981" i="5"/>
  <c r="J981" i="5"/>
  <c r="I981" i="5"/>
  <c r="H981" i="5"/>
  <c r="G981" i="5"/>
  <c r="F981" i="5"/>
  <c r="E981" i="5"/>
  <c r="D981" i="5"/>
  <c r="C981" i="5"/>
  <c r="B981" i="5" s="1"/>
  <c r="T980" i="5"/>
  <c r="S980" i="5"/>
  <c r="R980" i="5"/>
  <c r="Q980" i="5"/>
  <c r="P980" i="5"/>
  <c r="O980" i="5"/>
  <c r="N980" i="5"/>
  <c r="M980" i="5"/>
  <c r="L980" i="5"/>
  <c r="K980" i="5"/>
  <c r="J980" i="5"/>
  <c r="I980" i="5"/>
  <c r="H980" i="5"/>
  <c r="G980" i="5"/>
  <c r="F980" i="5"/>
  <c r="E980" i="5"/>
  <c r="D980" i="5"/>
  <c r="C980" i="5"/>
  <c r="B980" i="5" s="1"/>
  <c r="T979" i="5"/>
  <c r="S979" i="5"/>
  <c r="R979" i="5"/>
  <c r="Q979" i="5"/>
  <c r="P979" i="5"/>
  <c r="O979" i="5"/>
  <c r="N979" i="5"/>
  <c r="M979" i="5"/>
  <c r="L979" i="5"/>
  <c r="K979" i="5"/>
  <c r="J979" i="5"/>
  <c r="I979" i="5"/>
  <c r="H979" i="5"/>
  <c r="G979" i="5"/>
  <c r="F979" i="5"/>
  <c r="E979" i="5"/>
  <c r="D979" i="5"/>
  <c r="C979" i="5"/>
  <c r="B979" i="5" s="1"/>
  <c r="T978" i="5"/>
  <c r="S978" i="5"/>
  <c r="R978" i="5"/>
  <c r="Q978" i="5"/>
  <c r="P978" i="5"/>
  <c r="O978" i="5"/>
  <c r="N978" i="5"/>
  <c r="M978" i="5"/>
  <c r="L978" i="5"/>
  <c r="K978" i="5"/>
  <c r="J978" i="5"/>
  <c r="I978" i="5"/>
  <c r="H978" i="5"/>
  <c r="G978" i="5"/>
  <c r="F978" i="5"/>
  <c r="E978" i="5"/>
  <c r="D978" i="5"/>
  <c r="C978" i="5"/>
  <c r="B978" i="5" s="1"/>
  <c r="T977" i="5"/>
  <c r="S977" i="5"/>
  <c r="R977" i="5"/>
  <c r="Q977" i="5"/>
  <c r="P977" i="5"/>
  <c r="O977" i="5"/>
  <c r="N977" i="5"/>
  <c r="M977" i="5"/>
  <c r="L977" i="5"/>
  <c r="K977" i="5"/>
  <c r="J977" i="5"/>
  <c r="I977" i="5"/>
  <c r="H977" i="5"/>
  <c r="G977" i="5"/>
  <c r="F977" i="5"/>
  <c r="E977" i="5"/>
  <c r="D977" i="5"/>
  <c r="C977" i="5"/>
  <c r="B977" i="5" s="1"/>
  <c r="T976" i="5"/>
  <c r="S976" i="5"/>
  <c r="R976" i="5"/>
  <c r="Q976" i="5"/>
  <c r="P976" i="5"/>
  <c r="O976" i="5"/>
  <c r="N976" i="5"/>
  <c r="M976" i="5"/>
  <c r="L976" i="5"/>
  <c r="K976" i="5"/>
  <c r="J976" i="5"/>
  <c r="I976" i="5"/>
  <c r="H976" i="5"/>
  <c r="G976" i="5"/>
  <c r="F976" i="5"/>
  <c r="E976" i="5"/>
  <c r="D976" i="5"/>
  <c r="C976" i="5"/>
  <c r="B976" i="5" s="1"/>
  <c r="T975" i="5"/>
  <c r="S975" i="5"/>
  <c r="R975" i="5"/>
  <c r="Q975" i="5"/>
  <c r="P975" i="5"/>
  <c r="O975" i="5"/>
  <c r="N975" i="5"/>
  <c r="M975" i="5"/>
  <c r="L975" i="5"/>
  <c r="K975" i="5"/>
  <c r="J975" i="5"/>
  <c r="I975" i="5"/>
  <c r="H975" i="5"/>
  <c r="G975" i="5"/>
  <c r="F975" i="5"/>
  <c r="E975" i="5"/>
  <c r="D975" i="5"/>
  <c r="C975" i="5"/>
  <c r="B975" i="5" s="1"/>
  <c r="T974" i="5"/>
  <c r="S974" i="5"/>
  <c r="R974" i="5"/>
  <c r="Q974" i="5"/>
  <c r="P974" i="5"/>
  <c r="O974" i="5"/>
  <c r="N974" i="5"/>
  <c r="M974" i="5"/>
  <c r="L974" i="5"/>
  <c r="K974" i="5"/>
  <c r="J974" i="5"/>
  <c r="I974" i="5"/>
  <c r="H974" i="5"/>
  <c r="G974" i="5"/>
  <c r="F974" i="5"/>
  <c r="E974" i="5"/>
  <c r="D974" i="5"/>
  <c r="C974" i="5"/>
  <c r="B974" i="5" s="1"/>
  <c r="T973" i="5"/>
  <c r="S973" i="5"/>
  <c r="R973" i="5"/>
  <c r="Q973" i="5"/>
  <c r="P973" i="5"/>
  <c r="O973" i="5"/>
  <c r="N973" i="5"/>
  <c r="M973" i="5"/>
  <c r="L973" i="5"/>
  <c r="K973" i="5"/>
  <c r="J973" i="5"/>
  <c r="I973" i="5"/>
  <c r="H973" i="5"/>
  <c r="G973" i="5"/>
  <c r="F973" i="5"/>
  <c r="E973" i="5"/>
  <c r="D973" i="5"/>
  <c r="C973" i="5"/>
  <c r="B973" i="5" s="1"/>
  <c r="T972" i="5"/>
  <c r="S972" i="5"/>
  <c r="R972" i="5"/>
  <c r="Q972" i="5"/>
  <c r="P972" i="5"/>
  <c r="O972" i="5"/>
  <c r="N972" i="5"/>
  <c r="M972" i="5"/>
  <c r="L972" i="5"/>
  <c r="K972" i="5"/>
  <c r="J972" i="5"/>
  <c r="I972" i="5"/>
  <c r="H972" i="5"/>
  <c r="G972" i="5"/>
  <c r="F972" i="5"/>
  <c r="E972" i="5"/>
  <c r="D972" i="5"/>
  <c r="C972" i="5"/>
  <c r="B972" i="5" s="1"/>
  <c r="T971" i="5"/>
  <c r="S971" i="5"/>
  <c r="R971" i="5"/>
  <c r="Q971" i="5"/>
  <c r="P971" i="5"/>
  <c r="O971" i="5"/>
  <c r="N971" i="5"/>
  <c r="M971" i="5"/>
  <c r="L971" i="5"/>
  <c r="K971" i="5"/>
  <c r="J971" i="5"/>
  <c r="I971" i="5"/>
  <c r="H971" i="5"/>
  <c r="G971" i="5"/>
  <c r="F971" i="5"/>
  <c r="E971" i="5"/>
  <c r="D971" i="5"/>
  <c r="C971" i="5"/>
  <c r="B971" i="5" s="1"/>
  <c r="T970" i="5"/>
  <c r="S970" i="5"/>
  <c r="R970" i="5"/>
  <c r="Q970" i="5"/>
  <c r="P970" i="5"/>
  <c r="O970" i="5"/>
  <c r="N970" i="5"/>
  <c r="M970" i="5"/>
  <c r="L970" i="5"/>
  <c r="K970" i="5"/>
  <c r="J970" i="5"/>
  <c r="I970" i="5"/>
  <c r="H970" i="5"/>
  <c r="G970" i="5"/>
  <c r="F970" i="5"/>
  <c r="E970" i="5"/>
  <c r="D970" i="5"/>
  <c r="C970" i="5"/>
  <c r="B970" i="5" s="1"/>
  <c r="T969" i="5"/>
  <c r="S969" i="5"/>
  <c r="R969" i="5"/>
  <c r="Q969" i="5"/>
  <c r="P969" i="5"/>
  <c r="O969" i="5"/>
  <c r="N969" i="5"/>
  <c r="M969" i="5"/>
  <c r="L969" i="5"/>
  <c r="K969" i="5"/>
  <c r="J969" i="5"/>
  <c r="I969" i="5"/>
  <c r="H969" i="5"/>
  <c r="G969" i="5"/>
  <c r="F969" i="5"/>
  <c r="E969" i="5"/>
  <c r="D969" i="5"/>
  <c r="C969" i="5"/>
  <c r="B969" i="5" s="1"/>
  <c r="T968" i="5"/>
  <c r="S968" i="5"/>
  <c r="R968" i="5"/>
  <c r="Q968" i="5"/>
  <c r="P968" i="5"/>
  <c r="O968" i="5"/>
  <c r="N968" i="5"/>
  <c r="M968" i="5"/>
  <c r="L968" i="5"/>
  <c r="K968" i="5"/>
  <c r="J968" i="5"/>
  <c r="I968" i="5"/>
  <c r="H968" i="5"/>
  <c r="G968" i="5"/>
  <c r="F968" i="5"/>
  <c r="E968" i="5"/>
  <c r="D968" i="5"/>
  <c r="C968" i="5"/>
  <c r="B968" i="5" s="1"/>
  <c r="T967" i="5"/>
  <c r="S967" i="5"/>
  <c r="R967" i="5"/>
  <c r="Q967" i="5"/>
  <c r="P967" i="5"/>
  <c r="O967" i="5"/>
  <c r="N967" i="5"/>
  <c r="M967" i="5"/>
  <c r="L967" i="5"/>
  <c r="K967" i="5"/>
  <c r="J967" i="5"/>
  <c r="I967" i="5"/>
  <c r="H967" i="5"/>
  <c r="G967" i="5"/>
  <c r="F967" i="5"/>
  <c r="E967" i="5"/>
  <c r="D967" i="5"/>
  <c r="C967" i="5"/>
  <c r="B967" i="5" s="1"/>
  <c r="T966" i="5"/>
  <c r="S966" i="5"/>
  <c r="R966" i="5"/>
  <c r="Q966" i="5"/>
  <c r="P966" i="5"/>
  <c r="O966" i="5"/>
  <c r="N966" i="5"/>
  <c r="M966" i="5"/>
  <c r="L966" i="5"/>
  <c r="K966" i="5"/>
  <c r="J966" i="5"/>
  <c r="I966" i="5"/>
  <c r="H966" i="5"/>
  <c r="G966" i="5"/>
  <c r="F966" i="5"/>
  <c r="E966" i="5"/>
  <c r="D966" i="5"/>
  <c r="C966" i="5"/>
  <c r="B966" i="5" s="1"/>
  <c r="T965" i="5"/>
  <c r="S965" i="5"/>
  <c r="R965" i="5"/>
  <c r="Q965" i="5"/>
  <c r="P965" i="5"/>
  <c r="O965" i="5"/>
  <c r="N965" i="5"/>
  <c r="M965" i="5"/>
  <c r="L965" i="5"/>
  <c r="K965" i="5"/>
  <c r="J965" i="5"/>
  <c r="I965" i="5"/>
  <c r="H965" i="5"/>
  <c r="G965" i="5"/>
  <c r="F965" i="5"/>
  <c r="E965" i="5"/>
  <c r="D965" i="5"/>
  <c r="C965" i="5"/>
  <c r="B965" i="5" s="1"/>
  <c r="T964" i="5"/>
  <c r="S964" i="5"/>
  <c r="R964" i="5"/>
  <c r="Q964" i="5"/>
  <c r="P964" i="5"/>
  <c r="O964" i="5"/>
  <c r="N964" i="5"/>
  <c r="M964" i="5"/>
  <c r="L964" i="5"/>
  <c r="K964" i="5"/>
  <c r="J964" i="5"/>
  <c r="I964" i="5"/>
  <c r="H964" i="5"/>
  <c r="G964" i="5"/>
  <c r="F964" i="5"/>
  <c r="E964" i="5"/>
  <c r="D964" i="5"/>
  <c r="C964" i="5"/>
  <c r="B964" i="5" s="1"/>
  <c r="T963" i="5"/>
  <c r="S963" i="5"/>
  <c r="R963" i="5"/>
  <c r="Q963" i="5"/>
  <c r="P963" i="5"/>
  <c r="O963" i="5"/>
  <c r="N963" i="5"/>
  <c r="M963" i="5"/>
  <c r="L963" i="5"/>
  <c r="K963" i="5"/>
  <c r="J963" i="5"/>
  <c r="I963" i="5"/>
  <c r="H963" i="5"/>
  <c r="G963" i="5"/>
  <c r="F963" i="5"/>
  <c r="E963" i="5"/>
  <c r="D963" i="5"/>
  <c r="C963" i="5"/>
  <c r="B963" i="5" s="1"/>
  <c r="T962" i="5"/>
  <c r="S962" i="5"/>
  <c r="R962" i="5"/>
  <c r="Q962" i="5"/>
  <c r="P962" i="5"/>
  <c r="O962" i="5"/>
  <c r="N962" i="5"/>
  <c r="M962" i="5"/>
  <c r="L962" i="5"/>
  <c r="K962" i="5"/>
  <c r="J962" i="5"/>
  <c r="I962" i="5"/>
  <c r="H962" i="5"/>
  <c r="G962" i="5"/>
  <c r="F962" i="5"/>
  <c r="E962" i="5"/>
  <c r="D962" i="5"/>
  <c r="C962" i="5"/>
  <c r="B962" i="5" s="1"/>
  <c r="T961" i="5"/>
  <c r="S961" i="5"/>
  <c r="R961" i="5"/>
  <c r="Q961" i="5"/>
  <c r="P961" i="5"/>
  <c r="O961" i="5"/>
  <c r="N961" i="5"/>
  <c r="M961" i="5"/>
  <c r="L961" i="5"/>
  <c r="K961" i="5"/>
  <c r="J961" i="5"/>
  <c r="I961" i="5"/>
  <c r="H961" i="5"/>
  <c r="G961" i="5"/>
  <c r="F961" i="5"/>
  <c r="E961" i="5"/>
  <c r="D961" i="5"/>
  <c r="C961" i="5"/>
  <c r="B961" i="5" s="1"/>
  <c r="T960" i="5"/>
  <c r="S960" i="5"/>
  <c r="R960" i="5"/>
  <c r="Q960" i="5"/>
  <c r="P960" i="5"/>
  <c r="O960" i="5"/>
  <c r="N960" i="5"/>
  <c r="M960" i="5"/>
  <c r="L960" i="5"/>
  <c r="K960" i="5"/>
  <c r="J960" i="5"/>
  <c r="I960" i="5"/>
  <c r="H960" i="5"/>
  <c r="G960" i="5"/>
  <c r="F960" i="5"/>
  <c r="E960" i="5"/>
  <c r="D960" i="5"/>
  <c r="C960" i="5"/>
  <c r="B960" i="5" s="1"/>
  <c r="T959" i="5"/>
  <c r="S959" i="5"/>
  <c r="R959" i="5"/>
  <c r="Q959" i="5"/>
  <c r="P959" i="5"/>
  <c r="O959" i="5"/>
  <c r="N959" i="5"/>
  <c r="M959" i="5"/>
  <c r="L959" i="5"/>
  <c r="K959" i="5"/>
  <c r="J959" i="5"/>
  <c r="I959" i="5"/>
  <c r="H959" i="5"/>
  <c r="G959" i="5"/>
  <c r="F959" i="5"/>
  <c r="E959" i="5"/>
  <c r="D959" i="5"/>
  <c r="C959" i="5"/>
  <c r="B959" i="5" s="1"/>
  <c r="T958" i="5"/>
  <c r="S958" i="5"/>
  <c r="R958" i="5"/>
  <c r="Q958" i="5"/>
  <c r="P958" i="5"/>
  <c r="O958" i="5"/>
  <c r="N958" i="5"/>
  <c r="M958" i="5"/>
  <c r="L958" i="5"/>
  <c r="K958" i="5"/>
  <c r="J958" i="5"/>
  <c r="I958" i="5"/>
  <c r="H958" i="5"/>
  <c r="G958" i="5"/>
  <c r="F958" i="5"/>
  <c r="E958" i="5"/>
  <c r="D958" i="5"/>
  <c r="C958" i="5"/>
  <c r="B958" i="5" s="1"/>
  <c r="T957" i="5"/>
  <c r="S957" i="5"/>
  <c r="R957" i="5"/>
  <c r="Q957" i="5"/>
  <c r="P957" i="5"/>
  <c r="O957" i="5"/>
  <c r="N957" i="5"/>
  <c r="M957" i="5"/>
  <c r="L957" i="5"/>
  <c r="K957" i="5"/>
  <c r="J957" i="5"/>
  <c r="I957" i="5"/>
  <c r="H957" i="5"/>
  <c r="G957" i="5"/>
  <c r="F957" i="5"/>
  <c r="E957" i="5"/>
  <c r="D957" i="5"/>
  <c r="C957" i="5"/>
  <c r="B957" i="5" s="1"/>
  <c r="T956" i="5"/>
  <c r="S956" i="5"/>
  <c r="R956" i="5"/>
  <c r="Q956" i="5"/>
  <c r="P956" i="5"/>
  <c r="O956" i="5"/>
  <c r="N956" i="5"/>
  <c r="M956" i="5"/>
  <c r="L956" i="5"/>
  <c r="K956" i="5"/>
  <c r="J956" i="5"/>
  <c r="I956" i="5"/>
  <c r="H956" i="5"/>
  <c r="G956" i="5"/>
  <c r="F956" i="5"/>
  <c r="E956" i="5"/>
  <c r="D956" i="5"/>
  <c r="C956" i="5"/>
  <c r="B956" i="5" s="1"/>
  <c r="T955" i="5"/>
  <c r="S955" i="5"/>
  <c r="R955" i="5"/>
  <c r="Q955" i="5"/>
  <c r="P955" i="5"/>
  <c r="O955" i="5"/>
  <c r="N955" i="5"/>
  <c r="M955" i="5"/>
  <c r="L955" i="5"/>
  <c r="K955" i="5"/>
  <c r="J955" i="5"/>
  <c r="I955" i="5"/>
  <c r="H955" i="5"/>
  <c r="G955" i="5"/>
  <c r="F955" i="5"/>
  <c r="E955" i="5"/>
  <c r="D955" i="5"/>
  <c r="C955" i="5"/>
  <c r="B955" i="5" s="1"/>
  <c r="T954" i="5"/>
  <c r="S954" i="5"/>
  <c r="R954" i="5"/>
  <c r="Q954" i="5"/>
  <c r="P954" i="5"/>
  <c r="O954" i="5"/>
  <c r="N954" i="5"/>
  <c r="M954" i="5"/>
  <c r="L954" i="5"/>
  <c r="K954" i="5"/>
  <c r="J954" i="5"/>
  <c r="I954" i="5"/>
  <c r="H954" i="5"/>
  <c r="G954" i="5"/>
  <c r="F954" i="5"/>
  <c r="E954" i="5"/>
  <c r="D954" i="5"/>
  <c r="C954" i="5"/>
  <c r="B954" i="5" s="1"/>
  <c r="T953" i="5"/>
  <c r="S953" i="5"/>
  <c r="R953" i="5"/>
  <c r="Q953" i="5"/>
  <c r="P953" i="5"/>
  <c r="O953" i="5"/>
  <c r="N953" i="5"/>
  <c r="M953" i="5"/>
  <c r="L953" i="5"/>
  <c r="K953" i="5"/>
  <c r="J953" i="5"/>
  <c r="I953" i="5"/>
  <c r="H953" i="5"/>
  <c r="G953" i="5"/>
  <c r="F953" i="5"/>
  <c r="E953" i="5"/>
  <c r="D953" i="5"/>
  <c r="C953" i="5"/>
  <c r="B953" i="5" s="1"/>
  <c r="T952" i="5"/>
  <c r="S952" i="5"/>
  <c r="R952" i="5"/>
  <c r="Q952" i="5"/>
  <c r="P952" i="5"/>
  <c r="O952" i="5"/>
  <c r="N952" i="5"/>
  <c r="M952" i="5"/>
  <c r="L952" i="5"/>
  <c r="K952" i="5"/>
  <c r="J952" i="5"/>
  <c r="I952" i="5"/>
  <c r="H952" i="5"/>
  <c r="G952" i="5"/>
  <c r="F952" i="5"/>
  <c r="E952" i="5"/>
  <c r="D952" i="5"/>
  <c r="C952" i="5"/>
  <c r="B952" i="5" s="1"/>
  <c r="T951" i="5"/>
  <c r="S951" i="5"/>
  <c r="R951" i="5"/>
  <c r="Q951" i="5"/>
  <c r="P951" i="5"/>
  <c r="O951" i="5"/>
  <c r="N951" i="5"/>
  <c r="M951" i="5"/>
  <c r="L951" i="5"/>
  <c r="K951" i="5"/>
  <c r="J951" i="5"/>
  <c r="I951" i="5"/>
  <c r="H951" i="5"/>
  <c r="G951" i="5"/>
  <c r="F951" i="5"/>
  <c r="E951" i="5"/>
  <c r="D951" i="5"/>
  <c r="C951" i="5"/>
  <c r="B951" i="5" s="1"/>
  <c r="T950" i="5"/>
  <c r="S950" i="5"/>
  <c r="R950" i="5"/>
  <c r="Q950" i="5"/>
  <c r="P950" i="5"/>
  <c r="O950" i="5"/>
  <c r="N950" i="5"/>
  <c r="M950" i="5"/>
  <c r="L950" i="5"/>
  <c r="K950" i="5"/>
  <c r="J950" i="5"/>
  <c r="I950" i="5"/>
  <c r="H950" i="5"/>
  <c r="G950" i="5"/>
  <c r="F950" i="5"/>
  <c r="E950" i="5"/>
  <c r="D950" i="5"/>
  <c r="C950" i="5"/>
  <c r="B950" i="5" s="1"/>
  <c r="T949" i="5"/>
  <c r="S949" i="5"/>
  <c r="R949" i="5"/>
  <c r="Q949" i="5"/>
  <c r="P949" i="5"/>
  <c r="O949" i="5"/>
  <c r="N949" i="5"/>
  <c r="M949" i="5"/>
  <c r="L949" i="5"/>
  <c r="K949" i="5"/>
  <c r="J949" i="5"/>
  <c r="I949" i="5"/>
  <c r="H949" i="5"/>
  <c r="G949" i="5"/>
  <c r="F949" i="5"/>
  <c r="E949" i="5"/>
  <c r="D949" i="5"/>
  <c r="C949" i="5"/>
  <c r="B949" i="5" s="1"/>
  <c r="T948" i="5"/>
  <c r="S948" i="5"/>
  <c r="R948" i="5"/>
  <c r="Q948" i="5"/>
  <c r="P948" i="5"/>
  <c r="O948" i="5"/>
  <c r="N948" i="5"/>
  <c r="M948" i="5"/>
  <c r="L948" i="5"/>
  <c r="K948" i="5"/>
  <c r="J948" i="5"/>
  <c r="I948" i="5"/>
  <c r="H948" i="5"/>
  <c r="G948" i="5"/>
  <c r="F948" i="5"/>
  <c r="E948" i="5"/>
  <c r="D948" i="5"/>
  <c r="C948" i="5"/>
  <c r="B948" i="5" s="1"/>
  <c r="T947" i="5"/>
  <c r="S947" i="5"/>
  <c r="R947" i="5"/>
  <c r="Q947" i="5"/>
  <c r="P947" i="5"/>
  <c r="O947" i="5"/>
  <c r="N947" i="5"/>
  <c r="M947" i="5"/>
  <c r="L947" i="5"/>
  <c r="K947" i="5"/>
  <c r="J947" i="5"/>
  <c r="I947" i="5"/>
  <c r="H947" i="5"/>
  <c r="G947" i="5"/>
  <c r="F947" i="5"/>
  <c r="E947" i="5"/>
  <c r="D947" i="5"/>
  <c r="C947" i="5"/>
  <c r="B947" i="5" s="1"/>
  <c r="T946" i="5"/>
  <c r="S946" i="5"/>
  <c r="R946" i="5"/>
  <c r="Q946" i="5"/>
  <c r="P946" i="5"/>
  <c r="O946" i="5"/>
  <c r="N946" i="5"/>
  <c r="M946" i="5"/>
  <c r="L946" i="5"/>
  <c r="K946" i="5"/>
  <c r="J946" i="5"/>
  <c r="I946" i="5"/>
  <c r="H946" i="5"/>
  <c r="G946" i="5"/>
  <c r="F946" i="5"/>
  <c r="E946" i="5"/>
  <c r="D946" i="5"/>
  <c r="C946" i="5"/>
  <c r="B946" i="5" s="1"/>
  <c r="T945" i="5"/>
  <c r="S945" i="5"/>
  <c r="R945" i="5"/>
  <c r="Q945" i="5"/>
  <c r="P945" i="5"/>
  <c r="O945" i="5"/>
  <c r="N945" i="5"/>
  <c r="M945" i="5"/>
  <c r="L945" i="5"/>
  <c r="K945" i="5"/>
  <c r="J945" i="5"/>
  <c r="I945" i="5"/>
  <c r="H945" i="5"/>
  <c r="G945" i="5"/>
  <c r="F945" i="5"/>
  <c r="E945" i="5"/>
  <c r="D945" i="5"/>
  <c r="C945" i="5"/>
  <c r="B945" i="5" s="1"/>
  <c r="T944" i="5"/>
  <c r="S944" i="5"/>
  <c r="R944" i="5"/>
  <c r="Q944" i="5"/>
  <c r="P944" i="5"/>
  <c r="O944" i="5"/>
  <c r="N944" i="5"/>
  <c r="M944" i="5"/>
  <c r="L944" i="5"/>
  <c r="K944" i="5"/>
  <c r="J944" i="5"/>
  <c r="I944" i="5"/>
  <c r="H944" i="5"/>
  <c r="G944" i="5"/>
  <c r="F944" i="5"/>
  <c r="E944" i="5"/>
  <c r="D944" i="5"/>
  <c r="C944" i="5"/>
  <c r="B944" i="5" s="1"/>
  <c r="T943" i="5"/>
  <c r="S943" i="5"/>
  <c r="R943" i="5"/>
  <c r="Q943" i="5"/>
  <c r="P943" i="5"/>
  <c r="O943" i="5"/>
  <c r="N943" i="5"/>
  <c r="M943" i="5"/>
  <c r="L943" i="5"/>
  <c r="K943" i="5"/>
  <c r="J943" i="5"/>
  <c r="I943" i="5"/>
  <c r="H943" i="5"/>
  <c r="G943" i="5"/>
  <c r="F943" i="5"/>
  <c r="E943" i="5"/>
  <c r="D943" i="5"/>
  <c r="C943" i="5"/>
  <c r="B943" i="5" s="1"/>
  <c r="T942" i="5"/>
  <c r="S942" i="5"/>
  <c r="R942" i="5"/>
  <c r="Q942" i="5"/>
  <c r="P942" i="5"/>
  <c r="O942" i="5"/>
  <c r="N942" i="5"/>
  <c r="M942" i="5"/>
  <c r="L942" i="5"/>
  <c r="K942" i="5"/>
  <c r="J942" i="5"/>
  <c r="I942" i="5"/>
  <c r="H942" i="5"/>
  <c r="G942" i="5"/>
  <c r="F942" i="5"/>
  <c r="E942" i="5"/>
  <c r="D942" i="5"/>
  <c r="C942" i="5"/>
  <c r="B942" i="5" s="1"/>
  <c r="T941" i="5"/>
  <c r="S941" i="5"/>
  <c r="R941" i="5"/>
  <c r="Q941" i="5"/>
  <c r="P941" i="5"/>
  <c r="O941" i="5"/>
  <c r="N941" i="5"/>
  <c r="M941" i="5"/>
  <c r="L941" i="5"/>
  <c r="K941" i="5"/>
  <c r="J941" i="5"/>
  <c r="I941" i="5"/>
  <c r="H941" i="5"/>
  <c r="G941" i="5"/>
  <c r="F941" i="5"/>
  <c r="E941" i="5"/>
  <c r="D941" i="5"/>
  <c r="C941" i="5"/>
  <c r="B941" i="5" s="1"/>
  <c r="T940" i="5"/>
  <c r="S940" i="5"/>
  <c r="R940" i="5"/>
  <c r="Q940" i="5"/>
  <c r="P940" i="5"/>
  <c r="O940" i="5"/>
  <c r="N940" i="5"/>
  <c r="M940" i="5"/>
  <c r="L940" i="5"/>
  <c r="K940" i="5"/>
  <c r="J940" i="5"/>
  <c r="I940" i="5"/>
  <c r="H940" i="5"/>
  <c r="G940" i="5"/>
  <c r="F940" i="5"/>
  <c r="E940" i="5"/>
  <c r="D940" i="5"/>
  <c r="C940" i="5"/>
  <c r="B940" i="5" s="1"/>
  <c r="T939" i="5"/>
  <c r="S939" i="5"/>
  <c r="R939" i="5"/>
  <c r="Q939" i="5"/>
  <c r="P939" i="5"/>
  <c r="O939" i="5"/>
  <c r="N939" i="5"/>
  <c r="M939" i="5"/>
  <c r="L939" i="5"/>
  <c r="K939" i="5"/>
  <c r="J939" i="5"/>
  <c r="I939" i="5"/>
  <c r="H939" i="5"/>
  <c r="G939" i="5"/>
  <c r="F939" i="5"/>
  <c r="E939" i="5"/>
  <c r="D939" i="5"/>
  <c r="C939" i="5"/>
  <c r="B939" i="5" s="1"/>
  <c r="T938" i="5"/>
  <c r="S938" i="5"/>
  <c r="R938" i="5"/>
  <c r="Q938" i="5"/>
  <c r="P938" i="5"/>
  <c r="O938" i="5"/>
  <c r="N938" i="5"/>
  <c r="M938" i="5"/>
  <c r="L938" i="5"/>
  <c r="K938" i="5"/>
  <c r="J938" i="5"/>
  <c r="I938" i="5"/>
  <c r="H938" i="5"/>
  <c r="G938" i="5"/>
  <c r="F938" i="5"/>
  <c r="E938" i="5"/>
  <c r="D938" i="5"/>
  <c r="C938" i="5"/>
  <c r="B938" i="5" s="1"/>
  <c r="T937" i="5"/>
  <c r="S937" i="5"/>
  <c r="R937" i="5"/>
  <c r="Q937" i="5"/>
  <c r="P937" i="5"/>
  <c r="O937" i="5"/>
  <c r="N937" i="5"/>
  <c r="M937" i="5"/>
  <c r="L937" i="5"/>
  <c r="K937" i="5"/>
  <c r="J937" i="5"/>
  <c r="I937" i="5"/>
  <c r="H937" i="5"/>
  <c r="G937" i="5"/>
  <c r="F937" i="5"/>
  <c r="E937" i="5"/>
  <c r="D937" i="5"/>
  <c r="C937" i="5"/>
  <c r="B937" i="5" s="1"/>
  <c r="T936" i="5"/>
  <c r="S936" i="5"/>
  <c r="R936" i="5"/>
  <c r="Q936" i="5"/>
  <c r="P936" i="5"/>
  <c r="O936" i="5"/>
  <c r="N936" i="5"/>
  <c r="M936" i="5"/>
  <c r="L936" i="5"/>
  <c r="K936" i="5"/>
  <c r="J936" i="5"/>
  <c r="I936" i="5"/>
  <c r="H936" i="5"/>
  <c r="G936" i="5"/>
  <c r="F936" i="5"/>
  <c r="E936" i="5"/>
  <c r="D936" i="5"/>
  <c r="C936" i="5"/>
  <c r="B936" i="5" s="1"/>
  <c r="T935" i="5"/>
  <c r="S935" i="5"/>
  <c r="R935" i="5"/>
  <c r="Q935" i="5"/>
  <c r="P935" i="5"/>
  <c r="O935" i="5"/>
  <c r="N935" i="5"/>
  <c r="M935" i="5"/>
  <c r="L935" i="5"/>
  <c r="K935" i="5"/>
  <c r="J935" i="5"/>
  <c r="I935" i="5"/>
  <c r="H935" i="5"/>
  <c r="G935" i="5"/>
  <c r="F935" i="5"/>
  <c r="E935" i="5"/>
  <c r="D935" i="5"/>
  <c r="C935" i="5"/>
  <c r="B935" i="5" s="1"/>
  <c r="T934" i="5"/>
  <c r="S934" i="5"/>
  <c r="R934" i="5"/>
  <c r="Q934" i="5"/>
  <c r="P934" i="5"/>
  <c r="O934" i="5"/>
  <c r="N934" i="5"/>
  <c r="M934" i="5"/>
  <c r="L934" i="5"/>
  <c r="K934" i="5"/>
  <c r="J934" i="5"/>
  <c r="I934" i="5"/>
  <c r="H934" i="5"/>
  <c r="G934" i="5"/>
  <c r="F934" i="5"/>
  <c r="E934" i="5"/>
  <c r="D934" i="5"/>
  <c r="C934" i="5"/>
  <c r="B934" i="5" s="1"/>
  <c r="T933" i="5"/>
  <c r="S933" i="5"/>
  <c r="R933" i="5"/>
  <c r="Q933" i="5"/>
  <c r="P933" i="5"/>
  <c r="O933" i="5"/>
  <c r="N933" i="5"/>
  <c r="M933" i="5"/>
  <c r="L933" i="5"/>
  <c r="K933" i="5"/>
  <c r="J933" i="5"/>
  <c r="I933" i="5"/>
  <c r="H933" i="5"/>
  <c r="G933" i="5"/>
  <c r="F933" i="5"/>
  <c r="E933" i="5"/>
  <c r="D933" i="5"/>
  <c r="C933" i="5"/>
  <c r="B933" i="5" s="1"/>
  <c r="T932" i="5"/>
  <c r="S932" i="5"/>
  <c r="R932" i="5"/>
  <c r="Q932" i="5"/>
  <c r="P932" i="5"/>
  <c r="O932" i="5"/>
  <c r="N932" i="5"/>
  <c r="M932" i="5"/>
  <c r="L932" i="5"/>
  <c r="K932" i="5"/>
  <c r="J932" i="5"/>
  <c r="I932" i="5"/>
  <c r="H932" i="5"/>
  <c r="G932" i="5"/>
  <c r="F932" i="5"/>
  <c r="E932" i="5"/>
  <c r="D932" i="5"/>
  <c r="C932" i="5"/>
  <c r="B932" i="5" s="1"/>
  <c r="T931" i="5"/>
  <c r="S931" i="5"/>
  <c r="R931" i="5"/>
  <c r="Q931" i="5"/>
  <c r="P931" i="5"/>
  <c r="O931" i="5"/>
  <c r="N931" i="5"/>
  <c r="M931" i="5"/>
  <c r="L931" i="5"/>
  <c r="K931" i="5"/>
  <c r="J931" i="5"/>
  <c r="I931" i="5"/>
  <c r="H931" i="5"/>
  <c r="G931" i="5"/>
  <c r="F931" i="5"/>
  <c r="E931" i="5"/>
  <c r="D931" i="5"/>
  <c r="C931" i="5"/>
  <c r="B931" i="5" s="1"/>
  <c r="T930" i="5"/>
  <c r="S930" i="5"/>
  <c r="R930" i="5"/>
  <c r="Q930" i="5"/>
  <c r="P930" i="5"/>
  <c r="O930" i="5"/>
  <c r="N930" i="5"/>
  <c r="M930" i="5"/>
  <c r="L930" i="5"/>
  <c r="K930" i="5"/>
  <c r="J930" i="5"/>
  <c r="I930" i="5"/>
  <c r="H930" i="5"/>
  <c r="G930" i="5"/>
  <c r="F930" i="5"/>
  <c r="E930" i="5"/>
  <c r="D930" i="5"/>
  <c r="C930" i="5"/>
  <c r="B930" i="5" s="1"/>
  <c r="T929" i="5"/>
  <c r="S929" i="5"/>
  <c r="R929" i="5"/>
  <c r="Q929" i="5"/>
  <c r="P929" i="5"/>
  <c r="O929" i="5"/>
  <c r="N929" i="5"/>
  <c r="M929" i="5"/>
  <c r="L929" i="5"/>
  <c r="K929" i="5"/>
  <c r="J929" i="5"/>
  <c r="I929" i="5"/>
  <c r="H929" i="5"/>
  <c r="G929" i="5"/>
  <c r="F929" i="5"/>
  <c r="E929" i="5"/>
  <c r="D929" i="5"/>
  <c r="C929" i="5"/>
  <c r="B929" i="5" s="1"/>
  <c r="T928" i="5"/>
  <c r="S928" i="5"/>
  <c r="R928" i="5"/>
  <c r="Q928" i="5"/>
  <c r="P928" i="5"/>
  <c r="O928" i="5"/>
  <c r="N928" i="5"/>
  <c r="M928" i="5"/>
  <c r="L928" i="5"/>
  <c r="K928" i="5"/>
  <c r="J928" i="5"/>
  <c r="I928" i="5"/>
  <c r="H928" i="5"/>
  <c r="G928" i="5"/>
  <c r="F928" i="5"/>
  <c r="E928" i="5"/>
  <c r="D928" i="5"/>
  <c r="C928" i="5"/>
  <c r="B928" i="5" s="1"/>
  <c r="T927" i="5"/>
  <c r="S927" i="5"/>
  <c r="R927" i="5"/>
  <c r="Q927" i="5"/>
  <c r="P927" i="5"/>
  <c r="O927" i="5"/>
  <c r="N927" i="5"/>
  <c r="M927" i="5"/>
  <c r="L927" i="5"/>
  <c r="K927" i="5"/>
  <c r="J927" i="5"/>
  <c r="I927" i="5"/>
  <c r="H927" i="5"/>
  <c r="G927" i="5"/>
  <c r="F927" i="5"/>
  <c r="E927" i="5"/>
  <c r="D927" i="5"/>
  <c r="C927" i="5"/>
  <c r="B927" i="5" s="1"/>
  <c r="T926" i="5"/>
  <c r="S926" i="5"/>
  <c r="R926" i="5"/>
  <c r="Q926" i="5"/>
  <c r="P926" i="5"/>
  <c r="O926" i="5"/>
  <c r="N926" i="5"/>
  <c r="M926" i="5"/>
  <c r="L926" i="5"/>
  <c r="K926" i="5"/>
  <c r="J926" i="5"/>
  <c r="I926" i="5"/>
  <c r="H926" i="5"/>
  <c r="G926" i="5"/>
  <c r="F926" i="5"/>
  <c r="E926" i="5"/>
  <c r="D926" i="5"/>
  <c r="C926" i="5"/>
  <c r="B926" i="5" s="1"/>
  <c r="T925" i="5"/>
  <c r="S925" i="5"/>
  <c r="R925" i="5"/>
  <c r="Q925" i="5"/>
  <c r="P925" i="5"/>
  <c r="O925" i="5"/>
  <c r="N925" i="5"/>
  <c r="M925" i="5"/>
  <c r="L925" i="5"/>
  <c r="K925" i="5"/>
  <c r="J925" i="5"/>
  <c r="I925" i="5"/>
  <c r="H925" i="5"/>
  <c r="G925" i="5"/>
  <c r="F925" i="5"/>
  <c r="E925" i="5"/>
  <c r="D925" i="5"/>
  <c r="C925" i="5"/>
  <c r="B925" i="5" s="1"/>
  <c r="T924" i="5"/>
  <c r="S924" i="5"/>
  <c r="R924" i="5"/>
  <c r="Q924" i="5"/>
  <c r="P924" i="5"/>
  <c r="O924" i="5"/>
  <c r="N924" i="5"/>
  <c r="M924" i="5"/>
  <c r="L924" i="5"/>
  <c r="K924" i="5"/>
  <c r="J924" i="5"/>
  <c r="I924" i="5"/>
  <c r="H924" i="5"/>
  <c r="G924" i="5"/>
  <c r="F924" i="5"/>
  <c r="E924" i="5"/>
  <c r="D924" i="5"/>
  <c r="C924" i="5"/>
  <c r="B924" i="5" s="1"/>
  <c r="T923" i="5"/>
  <c r="S923" i="5"/>
  <c r="R923" i="5"/>
  <c r="Q923" i="5"/>
  <c r="P923" i="5"/>
  <c r="O923" i="5"/>
  <c r="N923" i="5"/>
  <c r="M923" i="5"/>
  <c r="L923" i="5"/>
  <c r="K923" i="5"/>
  <c r="J923" i="5"/>
  <c r="I923" i="5"/>
  <c r="H923" i="5"/>
  <c r="G923" i="5"/>
  <c r="F923" i="5"/>
  <c r="E923" i="5"/>
  <c r="D923" i="5"/>
  <c r="C923" i="5"/>
  <c r="B923" i="5" s="1"/>
  <c r="T922" i="5"/>
  <c r="S922" i="5"/>
  <c r="R922" i="5"/>
  <c r="Q922" i="5"/>
  <c r="P922" i="5"/>
  <c r="O922" i="5"/>
  <c r="N922" i="5"/>
  <c r="M922" i="5"/>
  <c r="L922" i="5"/>
  <c r="K922" i="5"/>
  <c r="J922" i="5"/>
  <c r="I922" i="5"/>
  <c r="H922" i="5"/>
  <c r="G922" i="5"/>
  <c r="F922" i="5"/>
  <c r="E922" i="5"/>
  <c r="D922" i="5"/>
  <c r="C922" i="5"/>
  <c r="B922" i="5" s="1"/>
  <c r="T921" i="5"/>
  <c r="S921" i="5"/>
  <c r="R921" i="5"/>
  <c r="Q921" i="5"/>
  <c r="P921" i="5"/>
  <c r="O921" i="5"/>
  <c r="N921" i="5"/>
  <c r="M921" i="5"/>
  <c r="L921" i="5"/>
  <c r="K921" i="5"/>
  <c r="J921" i="5"/>
  <c r="I921" i="5"/>
  <c r="H921" i="5"/>
  <c r="G921" i="5"/>
  <c r="F921" i="5"/>
  <c r="E921" i="5"/>
  <c r="D921" i="5"/>
  <c r="C921" i="5"/>
  <c r="B921" i="5" s="1"/>
  <c r="T920" i="5"/>
  <c r="S920" i="5"/>
  <c r="R920" i="5"/>
  <c r="Q920" i="5"/>
  <c r="P920" i="5"/>
  <c r="O920" i="5"/>
  <c r="N920" i="5"/>
  <c r="M920" i="5"/>
  <c r="L920" i="5"/>
  <c r="K920" i="5"/>
  <c r="J920" i="5"/>
  <c r="I920" i="5"/>
  <c r="H920" i="5"/>
  <c r="G920" i="5"/>
  <c r="F920" i="5"/>
  <c r="E920" i="5"/>
  <c r="D920" i="5"/>
  <c r="C920" i="5"/>
  <c r="B920" i="5" s="1"/>
  <c r="T919" i="5"/>
  <c r="S919" i="5"/>
  <c r="R919" i="5"/>
  <c r="Q919" i="5"/>
  <c r="P919" i="5"/>
  <c r="O919" i="5"/>
  <c r="N919" i="5"/>
  <c r="M919" i="5"/>
  <c r="L919" i="5"/>
  <c r="K919" i="5"/>
  <c r="J919" i="5"/>
  <c r="I919" i="5"/>
  <c r="H919" i="5"/>
  <c r="G919" i="5"/>
  <c r="F919" i="5"/>
  <c r="E919" i="5"/>
  <c r="D919" i="5"/>
  <c r="C919" i="5"/>
  <c r="B919" i="5" s="1"/>
  <c r="T918" i="5"/>
  <c r="S918" i="5"/>
  <c r="R918" i="5"/>
  <c r="Q918" i="5"/>
  <c r="P918" i="5"/>
  <c r="O918" i="5"/>
  <c r="N918" i="5"/>
  <c r="M918" i="5"/>
  <c r="L918" i="5"/>
  <c r="K918" i="5"/>
  <c r="J918" i="5"/>
  <c r="I918" i="5"/>
  <c r="H918" i="5"/>
  <c r="G918" i="5"/>
  <c r="F918" i="5"/>
  <c r="E918" i="5"/>
  <c r="D918" i="5"/>
  <c r="C918" i="5"/>
  <c r="B918" i="5" s="1"/>
  <c r="T917" i="5"/>
  <c r="S917" i="5"/>
  <c r="R917" i="5"/>
  <c r="Q917" i="5"/>
  <c r="P917" i="5"/>
  <c r="O917" i="5"/>
  <c r="N917" i="5"/>
  <c r="M917" i="5"/>
  <c r="L917" i="5"/>
  <c r="K917" i="5"/>
  <c r="J917" i="5"/>
  <c r="I917" i="5"/>
  <c r="H917" i="5"/>
  <c r="G917" i="5"/>
  <c r="F917" i="5"/>
  <c r="E917" i="5"/>
  <c r="D917" i="5"/>
  <c r="C917" i="5"/>
  <c r="B917" i="5" s="1"/>
  <c r="T916" i="5"/>
  <c r="S916" i="5"/>
  <c r="R916" i="5"/>
  <c r="Q916" i="5"/>
  <c r="P916" i="5"/>
  <c r="O916" i="5"/>
  <c r="N916" i="5"/>
  <c r="M916" i="5"/>
  <c r="L916" i="5"/>
  <c r="K916" i="5"/>
  <c r="J916" i="5"/>
  <c r="I916" i="5"/>
  <c r="H916" i="5"/>
  <c r="G916" i="5"/>
  <c r="F916" i="5"/>
  <c r="E916" i="5"/>
  <c r="D916" i="5"/>
  <c r="C916" i="5"/>
  <c r="B916" i="5" s="1"/>
  <c r="T915" i="5"/>
  <c r="S915" i="5"/>
  <c r="R915" i="5"/>
  <c r="Q915" i="5"/>
  <c r="P915" i="5"/>
  <c r="O915" i="5"/>
  <c r="N915" i="5"/>
  <c r="M915" i="5"/>
  <c r="L915" i="5"/>
  <c r="K915" i="5"/>
  <c r="J915" i="5"/>
  <c r="I915" i="5"/>
  <c r="H915" i="5"/>
  <c r="G915" i="5"/>
  <c r="F915" i="5"/>
  <c r="E915" i="5"/>
  <c r="D915" i="5"/>
  <c r="C915" i="5"/>
  <c r="B915" i="5" s="1"/>
  <c r="T914" i="5"/>
  <c r="S914" i="5"/>
  <c r="R914" i="5"/>
  <c r="Q914" i="5"/>
  <c r="P914" i="5"/>
  <c r="O914" i="5"/>
  <c r="N914" i="5"/>
  <c r="M914" i="5"/>
  <c r="L914" i="5"/>
  <c r="K914" i="5"/>
  <c r="J914" i="5"/>
  <c r="I914" i="5"/>
  <c r="H914" i="5"/>
  <c r="G914" i="5"/>
  <c r="F914" i="5"/>
  <c r="E914" i="5"/>
  <c r="D914" i="5"/>
  <c r="C914" i="5"/>
  <c r="B914" i="5" s="1"/>
  <c r="T913" i="5"/>
  <c r="S913" i="5"/>
  <c r="R913" i="5"/>
  <c r="Q913" i="5"/>
  <c r="P913" i="5"/>
  <c r="O913" i="5"/>
  <c r="N913" i="5"/>
  <c r="M913" i="5"/>
  <c r="L913" i="5"/>
  <c r="K913" i="5"/>
  <c r="J913" i="5"/>
  <c r="I913" i="5"/>
  <c r="H913" i="5"/>
  <c r="G913" i="5"/>
  <c r="F913" i="5"/>
  <c r="E913" i="5"/>
  <c r="D913" i="5"/>
  <c r="C913" i="5"/>
  <c r="B913" i="5" s="1"/>
  <c r="T912" i="5"/>
  <c r="S912" i="5"/>
  <c r="R912" i="5"/>
  <c r="Q912" i="5"/>
  <c r="P912" i="5"/>
  <c r="O912" i="5"/>
  <c r="N912" i="5"/>
  <c r="M912" i="5"/>
  <c r="L912" i="5"/>
  <c r="K912" i="5"/>
  <c r="J912" i="5"/>
  <c r="I912" i="5"/>
  <c r="H912" i="5"/>
  <c r="G912" i="5"/>
  <c r="F912" i="5"/>
  <c r="E912" i="5"/>
  <c r="D912" i="5"/>
  <c r="C912" i="5"/>
  <c r="B912" i="5" s="1"/>
  <c r="T911" i="5"/>
  <c r="S911" i="5"/>
  <c r="R911" i="5"/>
  <c r="Q911" i="5"/>
  <c r="P911" i="5"/>
  <c r="O911" i="5"/>
  <c r="N911" i="5"/>
  <c r="M911" i="5"/>
  <c r="L911" i="5"/>
  <c r="K911" i="5"/>
  <c r="J911" i="5"/>
  <c r="I911" i="5"/>
  <c r="H911" i="5"/>
  <c r="G911" i="5"/>
  <c r="F911" i="5"/>
  <c r="E911" i="5"/>
  <c r="D911" i="5"/>
  <c r="C911" i="5"/>
  <c r="B911" i="5" s="1"/>
  <c r="T910" i="5"/>
  <c r="S910" i="5"/>
  <c r="R910" i="5"/>
  <c r="Q910" i="5"/>
  <c r="P910" i="5"/>
  <c r="O910" i="5"/>
  <c r="N910" i="5"/>
  <c r="M910" i="5"/>
  <c r="L910" i="5"/>
  <c r="K910" i="5"/>
  <c r="J910" i="5"/>
  <c r="I910" i="5"/>
  <c r="H910" i="5"/>
  <c r="G910" i="5"/>
  <c r="F910" i="5"/>
  <c r="E910" i="5"/>
  <c r="D910" i="5"/>
  <c r="C910" i="5"/>
  <c r="B910" i="5" s="1"/>
  <c r="T909" i="5"/>
  <c r="S909" i="5"/>
  <c r="R909" i="5"/>
  <c r="Q909" i="5"/>
  <c r="P909" i="5"/>
  <c r="O909" i="5"/>
  <c r="N909" i="5"/>
  <c r="M909" i="5"/>
  <c r="L909" i="5"/>
  <c r="K909" i="5"/>
  <c r="J909" i="5"/>
  <c r="I909" i="5"/>
  <c r="H909" i="5"/>
  <c r="G909" i="5"/>
  <c r="F909" i="5"/>
  <c r="E909" i="5"/>
  <c r="D909" i="5"/>
  <c r="C909" i="5"/>
  <c r="B909" i="5" s="1"/>
  <c r="T908" i="5"/>
  <c r="S908" i="5"/>
  <c r="R908" i="5"/>
  <c r="Q908" i="5"/>
  <c r="P908" i="5"/>
  <c r="O908" i="5"/>
  <c r="N908" i="5"/>
  <c r="M908" i="5"/>
  <c r="L908" i="5"/>
  <c r="K908" i="5"/>
  <c r="J908" i="5"/>
  <c r="I908" i="5"/>
  <c r="H908" i="5"/>
  <c r="G908" i="5"/>
  <c r="F908" i="5"/>
  <c r="E908" i="5"/>
  <c r="D908" i="5"/>
  <c r="C908" i="5"/>
  <c r="B908" i="5" s="1"/>
  <c r="T907" i="5"/>
  <c r="S907" i="5"/>
  <c r="R907" i="5"/>
  <c r="Q907" i="5"/>
  <c r="P907" i="5"/>
  <c r="O907" i="5"/>
  <c r="N907" i="5"/>
  <c r="M907" i="5"/>
  <c r="L907" i="5"/>
  <c r="K907" i="5"/>
  <c r="J907" i="5"/>
  <c r="I907" i="5"/>
  <c r="H907" i="5"/>
  <c r="G907" i="5"/>
  <c r="F907" i="5"/>
  <c r="E907" i="5"/>
  <c r="D907" i="5"/>
  <c r="C907" i="5"/>
  <c r="B907" i="5" s="1"/>
  <c r="T906" i="5"/>
  <c r="S906" i="5"/>
  <c r="R906" i="5"/>
  <c r="Q906" i="5"/>
  <c r="P906" i="5"/>
  <c r="O906" i="5"/>
  <c r="N906" i="5"/>
  <c r="M906" i="5"/>
  <c r="L906" i="5"/>
  <c r="K906" i="5"/>
  <c r="J906" i="5"/>
  <c r="I906" i="5"/>
  <c r="H906" i="5"/>
  <c r="G906" i="5"/>
  <c r="F906" i="5"/>
  <c r="E906" i="5"/>
  <c r="D906" i="5"/>
  <c r="C906" i="5"/>
  <c r="B906" i="5" s="1"/>
  <c r="T905" i="5"/>
  <c r="S905" i="5"/>
  <c r="R905" i="5"/>
  <c r="Q905" i="5"/>
  <c r="P905" i="5"/>
  <c r="O905" i="5"/>
  <c r="N905" i="5"/>
  <c r="M905" i="5"/>
  <c r="L905" i="5"/>
  <c r="K905" i="5"/>
  <c r="J905" i="5"/>
  <c r="I905" i="5"/>
  <c r="H905" i="5"/>
  <c r="G905" i="5"/>
  <c r="F905" i="5"/>
  <c r="E905" i="5"/>
  <c r="D905" i="5"/>
  <c r="C905" i="5"/>
  <c r="B905" i="5" s="1"/>
  <c r="T904" i="5"/>
  <c r="S904" i="5"/>
  <c r="R904" i="5"/>
  <c r="Q904" i="5"/>
  <c r="P904" i="5"/>
  <c r="O904" i="5"/>
  <c r="N904" i="5"/>
  <c r="M904" i="5"/>
  <c r="L904" i="5"/>
  <c r="K904" i="5"/>
  <c r="J904" i="5"/>
  <c r="I904" i="5"/>
  <c r="H904" i="5"/>
  <c r="G904" i="5"/>
  <c r="F904" i="5"/>
  <c r="E904" i="5"/>
  <c r="D904" i="5"/>
  <c r="C904" i="5"/>
  <c r="B904" i="5" s="1"/>
  <c r="T903" i="5"/>
  <c r="S903" i="5"/>
  <c r="R903" i="5"/>
  <c r="Q903" i="5"/>
  <c r="P903" i="5"/>
  <c r="O903" i="5"/>
  <c r="N903" i="5"/>
  <c r="M903" i="5"/>
  <c r="L903" i="5"/>
  <c r="K903" i="5"/>
  <c r="J903" i="5"/>
  <c r="I903" i="5"/>
  <c r="H903" i="5"/>
  <c r="G903" i="5"/>
  <c r="F903" i="5"/>
  <c r="E903" i="5"/>
  <c r="D903" i="5"/>
  <c r="C903" i="5"/>
  <c r="B903" i="5" s="1"/>
  <c r="T902" i="5"/>
  <c r="S902" i="5"/>
  <c r="R902" i="5"/>
  <c r="Q902" i="5"/>
  <c r="P902" i="5"/>
  <c r="O902" i="5"/>
  <c r="N902" i="5"/>
  <c r="M902" i="5"/>
  <c r="L902" i="5"/>
  <c r="K902" i="5"/>
  <c r="J902" i="5"/>
  <c r="I902" i="5"/>
  <c r="H902" i="5"/>
  <c r="G902" i="5"/>
  <c r="F902" i="5"/>
  <c r="E902" i="5"/>
  <c r="D902" i="5"/>
  <c r="C902" i="5"/>
  <c r="B902" i="5" s="1"/>
  <c r="T901" i="5"/>
  <c r="S901" i="5"/>
  <c r="R901" i="5"/>
  <c r="Q901" i="5"/>
  <c r="P901" i="5"/>
  <c r="O901" i="5"/>
  <c r="N901" i="5"/>
  <c r="M901" i="5"/>
  <c r="L901" i="5"/>
  <c r="K901" i="5"/>
  <c r="J901" i="5"/>
  <c r="I901" i="5"/>
  <c r="H901" i="5"/>
  <c r="G901" i="5"/>
  <c r="F901" i="5"/>
  <c r="E901" i="5"/>
  <c r="D901" i="5"/>
  <c r="C901" i="5"/>
  <c r="B901" i="5" s="1"/>
  <c r="T900" i="5"/>
  <c r="S900" i="5"/>
  <c r="R900" i="5"/>
  <c r="Q900" i="5"/>
  <c r="P900" i="5"/>
  <c r="O900" i="5"/>
  <c r="N900" i="5"/>
  <c r="M900" i="5"/>
  <c r="L900" i="5"/>
  <c r="K900" i="5"/>
  <c r="J900" i="5"/>
  <c r="I900" i="5"/>
  <c r="H900" i="5"/>
  <c r="G900" i="5"/>
  <c r="F900" i="5"/>
  <c r="E900" i="5"/>
  <c r="D900" i="5"/>
  <c r="C900" i="5"/>
  <c r="B900" i="5" s="1"/>
  <c r="T899" i="5"/>
  <c r="S899" i="5"/>
  <c r="R899" i="5"/>
  <c r="Q899" i="5"/>
  <c r="P899" i="5"/>
  <c r="O899" i="5"/>
  <c r="N899" i="5"/>
  <c r="M899" i="5"/>
  <c r="L899" i="5"/>
  <c r="K899" i="5"/>
  <c r="J899" i="5"/>
  <c r="I899" i="5"/>
  <c r="H899" i="5"/>
  <c r="G899" i="5"/>
  <c r="F899" i="5"/>
  <c r="E899" i="5"/>
  <c r="D899" i="5"/>
  <c r="C899" i="5"/>
  <c r="B899" i="5" s="1"/>
  <c r="T898" i="5"/>
  <c r="S898" i="5"/>
  <c r="R898" i="5"/>
  <c r="Q898" i="5"/>
  <c r="P898" i="5"/>
  <c r="O898" i="5"/>
  <c r="N898" i="5"/>
  <c r="M898" i="5"/>
  <c r="L898" i="5"/>
  <c r="K898" i="5"/>
  <c r="J898" i="5"/>
  <c r="I898" i="5"/>
  <c r="H898" i="5"/>
  <c r="G898" i="5"/>
  <c r="F898" i="5"/>
  <c r="E898" i="5"/>
  <c r="D898" i="5"/>
  <c r="C898" i="5"/>
  <c r="B898" i="5" s="1"/>
  <c r="T897" i="5"/>
  <c r="S897" i="5"/>
  <c r="R897" i="5"/>
  <c r="Q897" i="5"/>
  <c r="P897" i="5"/>
  <c r="O897" i="5"/>
  <c r="N897" i="5"/>
  <c r="M897" i="5"/>
  <c r="L897" i="5"/>
  <c r="K897" i="5"/>
  <c r="J897" i="5"/>
  <c r="I897" i="5"/>
  <c r="H897" i="5"/>
  <c r="G897" i="5"/>
  <c r="F897" i="5"/>
  <c r="E897" i="5"/>
  <c r="D897" i="5"/>
  <c r="C897" i="5"/>
  <c r="B897" i="5" s="1"/>
  <c r="T896" i="5"/>
  <c r="S896" i="5"/>
  <c r="R896" i="5"/>
  <c r="Q896" i="5"/>
  <c r="P896" i="5"/>
  <c r="O896" i="5"/>
  <c r="N896" i="5"/>
  <c r="M896" i="5"/>
  <c r="L896" i="5"/>
  <c r="K896" i="5"/>
  <c r="J896" i="5"/>
  <c r="I896" i="5"/>
  <c r="H896" i="5"/>
  <c r="G896" i="5"/>
  <c r="F896" i="5"/>
  <c r="E896" i="5"/>
  <c r="D896" i="5"/>
  <c r="C896" i="5"/>
  <c r="B896" i="5" s="1"/>
  <c r="T895" i="5"/>
  <c r="S895" i="5"/>
  <c r="R895" i="5"/>
  <c r="Q895" i="5"/>
  <c r="P895" i="5"/>
  <c r="O895" i="5"/>
  <c r="N895" i="5"/>
  <c r="M895" i="5"/>
  <c r="L895" i="5"/>
  <c r="K895" i="5"/>
  <c r="J895" i="5"/>
  <c r="I895" i="5"/>
  <c r="H895" i="5"/>
  <c r="G895" i="5"/>
  <c r="F895" i="5"/>
  <c r="E895" i="5"/>
  <c r="D895" i="5"/>
  <c r="C895" i="5"/>
  <c r="B895" i="5" s="1"/>
  <c r="T894" i="5"/>
  <c r="S894" i="5"/>
  <c r="R894" i="5"/>
  <c r="Q894" i="5"/>
  <c r="P894" i="5"/>
  <c r="O894" i="5"/>
  <c r="N894" i="5"/>
  <c r="M894" i="5"/>
  <c r="L894" i="5"/>
  <c r="K894" i="5"/>
  <c r="J894" i="5"/>
  <c r="I894" i="5"/>
  <c r="H894" i="5"/>
  <c r="G894" i="5"/>
  <c r="F894" i="5"/>
  <c r="E894" i="5"/>
  <c r="D894" i="5"/>
  <c r="C894" i="5"/>
  <c r="B894" i="5" s="1"/>
  <c r="T893" i="5"/>
  <c r="S893" i="5"/>
  <c r="R893" i="5"/>
  <c r="Q893" i="5"/>
  <c r="P893" i="5"/>
  <c r="O893" i="5"/>
  <c r="N893" i="5"/>
  <c r="M893" i="5"/>
  <c r="L893" i="5"/>
  <c r="K893" i="5"/>
  <c r="J893" i="5"/>
  <c r="I893" i="5"/>
  <c r="H893" i="5"/>
  <c r="G893" i="5"/>
  <c r="F893" i="5"/>
  <c r="E893" i="5"/>
  <c r="D893" i="5"/>
  <c r="C893" i="5"/>
  <c r="B893" i="5" s="1"/>
  <c r="T892" i="5"/>
  <c r="S892" i="5"/>
  <c r="R892" i="5"/>
  <c r="Q892" i="5"/>
  <c r="P892" i="5"/>
  <c r="O892" i="5"/>
  <c r="N892" i="5"/>
  <c r="M892" i="5"/>
  <c r="L892" i="5"/>
  <c r="K892" i="5"/>
  <c r="J892" i="5"/>
  <c r="I892" i="5"/>
  <c r="H892" i="5"/>
  <c r="G892" i="5"/>
  <c r="F892" i="5"/>
  <c r="E892" i="5"/>
  <c r="D892" i="5"/>
  <c r="C892" i="5"/>
  <c r="B892" i="5" s="1"/>
  <c r="T891" i="5"/>
  <c r="S891" i="5"/>
  <c r="R891" i="5"/>
  <c r="Q891" i="5"/>
  <c r="P891" i="5"/>
  <c r="O891" i="5"/>
  <c r="N891" i="5"/>
  <c r="M891" i="5"/>
  <c r="L891" i="5"/>
  <c r="K891" i="5"/>
  <c r="J891" i="5"/>
  <c r="I891" i="5"/>
  <c r="H891" i="5"/>
  <c r="G891" i="5"/>
  <c r="F891" i="5"/>
  <c r="E891" i="5"/>
  <c r="D891" i="5"/>
  <c r="C891" i="5"/>
  <c r="B891" i="5" s="1"/>
  <c r="T890" i="5"/>
  <c r="S890" i="5"/>
  <c r="R890" i="5"/>
  <c r="Q890" i="5"/>
  <c r="P890" i="5"/>
  <c r="O890" i="5"/>
  <c r="N890" i="5"/>
  <c r="M890" i="5"/>
  <c r="L890" i="5"/>
  <c r="K890" i="5"/>
  <c r="J890" i="5"/>
  <c r="I890" i="5"/>
  <c r="H890" i="5"/>
  <c r="G890" i="5"/>
  <c r="F890" i="5"/>
  <c r="E890" i="5"/>
  <c r="D890" i="5"/>
  <c r="C890" i="5"/>
  <c r="B890" i="5" s="1"/>
  <c r="T889" i="5"/>
  <c r="S889" i="5"/>
  <c r="R889" i="5"/>
  <c r="Q889" i="5"/>
  <c r="P889" i="5"/>
  <c r="O889" i="5"/>
  <c r="N889" i="5"/>
  <c r="M889" i="5"/>
  <c r="L889" i="5"/>
  <c r="K889" i="5"/>
  <c r="J889" i="5"/>
  <c r="I889" i="5"/>
  <c r="H889" i="5"/>
  <c r="G889" i="5"/>
  <c r="F889" i="5"/>
  <c r="E889" i="5"/>
  <c r="D889" i="5"/>
  <c r="C889" i="5"/>
  <c r="B889" i="5" s="1"/>
  <c r="T888" i="5"/>
  <c r="S888" i="5"/>
  <c r="R888" i="5"/>
  <c r="Q888" i="5"/>
  <c r="P888" i="5"/>
  <c r="O888" i="5"/>
  <c r="N888" i="5"/>
  <c r="M888" i="5"/>
  <c r="L888" i="5"/>
  <c r="K888" i="5"/>
  <c r="J888" i="5"/>
  <c r="I888" i="5"/>
  <c r="H888" i="5"/>
  <c r="G888" i="5"/>
  <c r="F888" i="5"/>
  <c r="E888" i="5"/>
  <c r="D888" i="5"/>
  <c r="C888" i="5"/>
  <c r="B888" i="5" s="1"/>
  <c r="T887" i="5"/>
  <c r="S887" i="5"/>
  <c r="R887" i="5"/>
  <c r="Q887" i="5"/>
  <c r="P887" i="5"/>
  <c r="O887" i="5"/>
  <c r="N887" i="5"/>
  <c r="M887" i="5"/>
  <c r="L887" i="5"/>
  <c r="K887" i="5"/>
  <c r="J887" i="5"/>
  <c r="I887" i="5"/>
  <c r="H887" i="5"/>
  <c r="G887" i="5"/>
  <c r="F887" i="5"/>
  <c r="E887" i="5"/>
  <c r="D887" i="5"/>
  <c r="C887" i="5"/>
  <c r="B887" i="5" s="1"/>
  <c r="T886" i="5"/>
  <c r="S886" i="5"/>
  <c r="R886" i="5"/>
  <c r="Q886" i="5"/>
  <c r="P886" i="5"/>
  <c r="O886" i="5"/>
  <c r="N886" i="5"/>
  <c r="M886" i="5"/>
  <c r="L886" i="5"/>
  <c r="K886" i="5"/>
  <c r="J886" i="5"/>
  <c r="I886" i="5"/>
  <c r="H886" i="5"/>
  <c r="G886" i="5"/>
  <c r="F886" i="5"/>
  <c r="E886" i="5"/>
  <c r="D886" i="5"/>
  <c r="C886" i="5"/>
  <c r="B886" i="5" s="1"/>
  <c r="T885" i="5"/>
  <c r="S885" i="5"/>
  <c r="R885" i="5"/>
  <c r="Q885" i="5"/>
  <c r="P885" i="5"/>
  <c r="O885" i="5"/>
  <c r="N885" i="5"/>
  <c r="M885" i="5"/>
  <c r="L885" i="5"/>
  <c r="K885" i="5"/>
  <c r="J885" i="5"/>
  <c r="I885" i="5"/>
  <c r="H885" i="5"/>
  <c r="G885" i="5"/>
  <c r="F885" i="5"/>
  <c r="E885" i="5"/>
  <c r="D885" i="5"/>
  <c r="C885" i="5"/>
  <c r="B885" i="5" s="1"/>
  <c r="T884" i="5"/>
  <c r="S884" i="5"/>
  <c r="R884" i="5"/>
  <c r="Q884" i="5"/>
  <c r="P884" i="5"/>
  <c r="O884" i="5"/>
  <c r="N884" i="5"/>
  <c r="M884" i="5"/>
  <c r="L884" i="5"/>
  <c r="K884" i="5"/>
  <c r="J884" i="5"/>
  <c r="I884" i="5"/>
  <c r="H884" i="5"/>
  <c r="G884" i="5"/>
  <c r="F884" i="5"/>
  <c r="E884" i="5"/>
  <c r="D884" i="5"/>
  <c r="C884" i="5"/>
  <c r="B884" i="5" s="1"/>
  <c r="T883" i="5"/>
  <c r="S883" i="5"/>
  <c r="R883" i="5"/>
  <c r="Q883" i="5"/>
  <c r="P883" i="5"/>
  <c r="O883" i="5"/>
  <c r="N883" i="5"/>
  <c r="M883" i="5"/>
  <c r="L883" i="5"/>
  <c r="K883" i="5"/>
  <c r="J883" i="5"/>
  <c r="I883" i="5"/>
  <c r="H883" i="5"/>
  <c r="G883" i="5"/>
  <c r="F883" i="5"/>
  <c r="E883" i="5"/>
  <c r="D883" i="5"/>
  <c r="C883" i="5"/>
  <c r="B883" i="5" s="1"/>
  <c r="T882" i="5"/>
  <c r="S882" i="5"/>
  <c r="R882" i="5"/>
  <c r="Q882" i="5"/>
  <c r="P882" i="5"/>
  <c r="O882" i="5"/>
  <c r="N882" i="5"/>
  <c r="M882" i="5"/>
  <c r="L882" i="5"/>
  <c r="K882" i="5"/>
  <c r="J882" i="5"/>
  <c r="I882" i="5"/>
  <c r="H882" i="5"/>
  <c r="G882" i="5"/>
  <c r="F882" i="5"/>
  <c r="E882" i="5"/>
  <c r="D882" i="5"/>
  <c r="C882" i="5"/>
  <c r="B882" i="5" s="1"/>
  <c r="T881" i="5"/>
  <c r="S881" i="5"/>
  <c r="R881" i="5"/>
  <c r="Q881" i="5"/>
  <c r="P881" i="5"/>
  <c r="O881" i="5"/>
  <c r="N881" i="5"/>
  <c r="M881" i="5"/>
  <c r="L881" i="5"/>
  <c r="K881" i="5"/>
  <c r="J881" i="5"/>
  <c r="I881" i="5"/>
  <c r="H881" i="5"/>
  <c r="G881" i="5"/>
  <c r="F881" i="5"/>
  <c r="E881" i="5"/>
  <c r="D881" i="5"/>
  <c r="C881" i="5"/>
  <c r="B881" i="5" s="1"/>
  <c r="T880" i="5"/>
  <c r="S880" i="5"/>
  <c r="R880" i="5"/>
  <c r="Q880" i="5"/>
  <c r="P880" i="5"/>
  <c r="O880" i="5"/>
  <c r="N880" i="5"/>
  <c r="M880" i="5"/>
  <c r="L880" i="5"/>
  <c r="K880" i="5"/>
  <c r="J880" i="5"/>
  <c r="I880" i="5"/>
  <c r="H880" i="5"/>
  <c r="G880" i="5"/>
  <c r="F880" i="5"/>
  <c r="E880" i="5"/>
  <c r="D880" i="5"/>
  <c r="C880" i="5"/>
  <c r="B880" i="5" s="1"/>
  <c r="T879" i="5"/>
  <c r="S879" i="5"/>
  <c r="R879" i="5"/>
  <c r="Q879" i="5"/>
  <c r="P879" i="5"/>
  <c r="O879" i="5"/>
  <c r="N879" i="5"/>
  <c r="M879" i="5"/>
  <c r="L879" i="5"/>
  <c r="K879" i="5"/>
  <c r="J879" i="5"/>
  <c r="I879" i="5"/>
  <c r="H879" i="5"/>
  <c r="G879" i="5"/>
  <c r="F879" i="5"/>
  <c r="E879" i="5"/>
  <c r="D879" i="5"/>
  <c r="C879" i="5"/>
  <c r="B879" i="5" s="1"/>
  <c r="T878" i="5"/>
  <c r="S878" i="5"/>
  <c r="R878" i="5"/>
  <c r="Q878" i="5"/>
  <c r="P878" i="5"/>
  <c r="O878" i="5"/>
  <c r="N878" i="5"/>
  <c r="M878" i="5"/>
  <c r="L878" i="5"/>
  <c r="K878" i="5"/>
  <c r="J878" i="5"/>
  <c r="I878" i="5"/>
  <c r="H878" i="5"/>
  <c r="G878" i="5"/>
  <c r="F878" i="5"/>
  <c r="E878" i="5"/>
  <c r="D878" i="5"/>
  <c r="C878" i="5"/>
  <c r="B878" i="5" s="1"/>
  <c r="T877" i="5"/>
  <c r="S877" i="5"/>
  <c r="R877" i="5"/>
  <c r="Q877" i="5"/>
  <c r="P877" i="5"/>
  <c r="O877" i="5"/>
  <c r="N877" i="5"/>
  <c r="M877" i="5"/>
  <c r="L877" i="5"/>
  <c r="K877" i="5"/>
  <c r="J877" i="5"/>
  <c r="I877" i="5"/>
  <c r="H877" i="5"/>
  <c r="G877" i="5"/>
  <c r="F877" i="5"/>
  <c r="E877" i="5"/>
  <c r="D877" i="5"/>
  <c r="C877" i="5"/>
  <c r="B877" i="5" s="1"/>
  <c r="T876" i="5"/>
  <c r="S876" i="5"/>
  <c r="R876" i="5"/>
  <c r="Q876" i="5"/>
  <c r="P876" i="5"/>
  <c r="O876" i="5"/>
  <c r="N876" i="5"/>
  <c r="M876" i="5"/>
  <c r="L876" i="5"/>
  <c r="K876" i="5"/>
  <c r="J876" i="5"/>
  <c r="I876" i="5"/>
  <c r="H876" i="5"/>
  <c r="G876" i="5"/>
  <c r="F876" i="5"/>
  <c r="E876" i="5"/>
  <c r="D876" i="5"/>
  <c r="C876" i="5"/>
  <c r="B876" i="5" s="1"/>
  <c r="T875" i="5"/>
  <c r="S875" i="5"/>
  <c r="R875" i="5"/>
  <c r="Q875" i="5"/>
  <c r="P875" i="5"/>
  <c r="O875" i="5"/>
  <c r="N875" i="5"/>
  <c r="M875" i="5"/>
  <c r="L875" i="5"/>
  <c r="K875" i="5"/>
  <c r="J875" i="5"/>
  <c r="I875" i="5"/>
  <c r="H875" i="5"/>
  <c r="G875" i="5"/>
  <c r="F875" i="5"/>
  <c r="E875" i="5"/>
  <c r="D875" i="5"/>
  <c r="C875" i="5"/>
  <c r="B875" i="5" s="1"/>
  <c r="T874" i="5"/>
  <c r="S874" i="5"/>
  <c r="R874" i="5"/>
  <c r="Q874" i="5"/>
  <c r="P874" i="5"/>
  <c r="O874" i="5"/>
  <c r="N874" i="5"/>
  <c r="M874" i="5"/>
  <c r="L874" i="5"/>
  <c r="K874" i="5"/>
  <c r="J874" i="5"/>
  <c r="I874" i="5"/>
  <c r="H874" i="5"/>
  <c r="G874" i="5"/>
  <c r="F874" i="5"/>
  <c r="E874" i="5"/>
  <c r="D874" i="5"/>
  <c r="C874" i="5"/>
  <c r="B874" i="5" s="1"/>
  <c r="T873" i="5"/>
  <c r="S873" i="5"/>
  <c r="R873" i="5"/>
  <c r="Q873" i="5"/>
  <c r="P873" i="5"/>
  <c r="O873" i="5"/>
  <c r="N873" i="5"/>
  <c r="M873" i="5"/>
  <c r="L873" i="5"/>
  <c r="K873" i="5"/>
  <c r="J873" i="5"/>
  <c r="I873" i="5"/>
  <c r="H873" i="5"/>
  <c r="G873" i="5"/>
  <c r="F873" i="5"/>
  <c r="E873" i="5"/>
  <c r="D873" i="5"/>
  <c r="C873" i="5"/>
  <c r="B873" i="5" s="1"/>
  <c r="T872" i="5"/>
  <c r="S872" i="5"/>
  <c r="R872" i="5"/>
  <c r="Q872" i="5"/>
  <c r="P872" i="5"/>
  <c r="O872" i="5"/>
  <c r="N872" i="5"/>
  <c r="M872" i="5"/>
  <c r="L872" i="5"/>
  <c r="K872" i="5"/>
  <c r="J872" i="5"/>
  <c r="I872" i="5"/>
  <c r="H872" i="5"/>
  <c r="G872" i="5"/>
  <c r="F872" i="5"/>
  <c r="E872" i="5"/>
  <c r="D872" i="5"/>
  <c r="C872" i="5"/>
  <c r="B872" i="5" s="1"/>
  <c r="T871" i="5"/>
  <c r="S871" i="5"/>
  <c r="R871" i="5"/>
  <c r="Q871" i="5"/>
  <c r="P871" i="5"/>
  <c r="O871" i="5"/>
  <c r="N871" i="5"/>
  <c r="M871" i="5"/>
  <c r="L871" i="5"/>
  <c r="K871" i="5"/>
  <c r="J871" i="5"/>
  <c r="I871" i="5"/>
  <c r="H871" i="5"/>
  <c r="G871" i="5"/>
  <c r="F871" i="5"/>
  <c r="E871" i="5"/>
  <c r="D871" i="5"/>
  <c r="C871" i="5"/>
  <c r="B871" i="5" s="1"/>
  <c r="T870" i="5"/>
  <c r="S870" i="5"/>
  <c r="R870" i="5"/>
  <c r="Q870" i="5"/>
  <c r="P870" i="5"/>
  <c r="O870" i="5"/>
  <c r="N870" i="5"/>
  <c r="M870" i="5"/>
  <c r="L870" i="5"/>
  <c r="K870" i="5"/>
  <c r="J870" i="5"/>
  <c r="I870" i="5"/>
  <c r="H870" i="5"/>
  <c r="G870" i="5"/>
  <c r="F870" i="5"/>
  <c r="E870" i="5"/>
  <c r="D870" i="5"/>
  <c r="C870" i="5"/>
  <c r="B870" i="5" s="1"/>
  <c r="T869" i="5"/>
  <c r="S869" i="5"/>
  <c r="R869" i="5"/>
  <c r="Q869" i="5"/>
  <c r="P869" i="5"/>
  <c r="O869" i="5"/>
  <c r="N869" i="5"/>
  <c r="M869" i="5"/>
  <c r="L869" i="5"/>
  <c r="K869" i="5"/>
  <c r="J869" i="5"/>
  <c r="I869" i="5"/>
  <c r="H869" i="5"/>
  <c r="G869" i="5"/>
  <c r="F869" i="5"/>
  <c r="E869" i="5"/>
  <c r="D869" i="5"/>
  <c r="C869" i="5"/>
  <c r="B869" i="5" s="1"/>
  <c r="T868" i="5"/>
  <c r="S868" i="5"/>
  <c r="R868" i="5"/>
  <c r="Q868" i="5"/>
  <c r="P868" i="5"/>
  <c r="O868" i="5"/>
  <c r="N868" i="5"/>
  <c r="M868" i="5"/>
  <c r="L868" i="5"/>
  <c r="K868" i="5"/>
  <c r="J868" i="5"/>
  <c r="I868" i="5"/>
  <c r="H868" i="5"/>
  <c r="G868" i="5"/>
  <c r="F868" i="5"/>
  <c r="E868" i="5"/>
  <c r="D868" i="5"/>
  <c r="C868" i="5"/>
  <c r="B868" i="5" s="1"/>
  <c r="T867" i="5"/>
  <c r="S867" i="5"/>
  <c r="R867" i="5"/>
  <c r="Q867" i="5"/>
  <c r="P867" i="5"/>
  <c r="O867" i="5"/>
  <c r="N867" i="5"/>
  <c r="M867" i="5"/>
  <c r="L867" i="5"/>
  <c r="K867" i="5"/>
  <c r="J867" i="5"/>
  <c r="I867" i="5"/>
  <c r="H867" i="5"/>
  <c r="G867" i="5"/>
  <c r="F867" i="5"/>
  <c r="E867" i="5"/>
  <c r="D867" i="5"/>
  <c r="C867" i="5"/>
  <c r="B867" i="5" s="1"/>
  <c r="T866" i="5"/>
  <c r="S866" i="5"/>
  <c r="R866" i="5"/>
  <c r="Q866" i="5"/>
  <c r="P866" i="5"/>
  <c r="O866" i="5"/>
  <c r="N866" i="5"/>
  <c r="M866" i="5"/>
  <c r="L866" i="5"/>
  <c r="K866" i="5"/>
  <c r="J866" i="5"/>
  <c r="I866" i="5"/>
  <c r="H866" i="5"/>
  <c r="G866" i="5"/>
  <c r="F866" i="5"/>
  <c r="E866" i="5"/>
  <c r="D866" i="5"/>
  <c r="C866" i="5"/>
  <c r="B866" i="5" s="1"/>
  <c r="T865" i="5"/>
  <c r="S865" i="5"/>
  <c r="R865" i="5"/>
  <c r="Q865" i="5"/>
  <c r="P865" i="5"/>
  <c r="O865" i="5"/>
  <c r="N865" i="5"/>
  <c r="M865" i="5"/>
  <c r="L865" i="5"/>
  <c r="K865" i="5"/>
  <c r="J865" i="5"/>
  <c r="I865" i="5"/>
  <c r="H865" i="5"/>
  <c r="G865" i="5"/>
  <c r="F865" i="5"/>
  <c r="E865" i="5"/>
  <c r="D865" i="5"/>
  <c r="C865" i="5"/>
  <c r="B865" i="5" s="1"/>
  <c r="T864" i="5"/>
  <c r="S864" i="5"/>
  <c r="R864" i="5"/>
  <c r="Q864" i="5"/>
  <c r="P864" i="5"/>
  <c r="O864" i="5"/>
  <c r="N864" i="5"/>
  <c r="M864" i="5"/>
  <c r="L864" i="5"/>
  <c r="K864" i="5"/>
  <c r="J864" i="5"/>
  <c r="I864" i="5"/>
  <c r="H864" i="5"/>
  <c r="G864" i="5"/>
  <c r="F864" i="5"/>
  <c r="E864" i="5"/>
  <c r="D864" i="5"/>
  <c r="C864" i="5"/>
  <c r="B864" i="5" s="1"/>
  <c r="T863" i="5"/>
  <c r="S863" i="5"/>
  <c r="R863" i="5"/>
  <c r="Q863" i="5"/>
  <c r="P863" i="5"/>
  <c r="O863" i="5"/>
  <c r="N863" i="5"/>
  <c r="M863" i="5"/>
  <c r="L863" i="5"/>
  <c r="K863" i="5"/>
  <c r="J863" i="5"/>
  <c r="I863" i="5"/>
  <c r="H863" i="5"/>
  <c r="G863" i="5"/>
  <c r="F863" i="5"/>
  <c r="E863" i="5"/>
  <c r="D863" i="5"/>
  <c r="C863" i="5"/>
  <c r="B863" i="5" s="1"/>
  <c r="T862" i="5"/>
  <c r="S862" i="5"/>
  <c r="R862" i="5"/>
  <c r="Q862" i="5"/>
  <c r="P862" i="5"/>
  <c r="O862" i="5"/>
  <c r="N862" i="5"/>
  <c r="M862" i="5"/>
  <c r="L862" i="5"/>
  <c r="K862" i="5"/>
  <c r="J862" i="5"/>
  <c r="I862" i="5"/>
  <c r="H862" i="5"/>
  <c r="G862" i="5"/>
  <c r="F862" i="5"/>
  <c r="E862" i="5"/>
  <c r="D862" i="5"/>
  <c r="C862" i="5"/>
  <c r="B862" i="5" s="1"/>
  <c r="T861" i="5"/>
  <c r="S861" i="5"/>
  <c r="R861" i="5"/>
  <c r="Q861" i="5"/>
  <c r="P861" i="5"/>
  <c r="O861" i="5"/>
  <c r="N861" i="5"/>
  <c r="M861" i="5"/>
  <c r="L861" i="5"/>
  <c r="K861" i="5"/>
  <c r="J861" i="5"/>
  <c r="I861" i="5"/>
  <c r="H861" i="5"/>
  <c r="G861" i="5"/>
  <c r="F861" i="5"/>
  <c r="E861" i="5"/>
  <c r="D861" i="5"/>
  <c r="C861" i="5"/>
  <c r="B861" i="5" s="1"/>
  <c r="T860" i="5"/>
  <c r="S860" i="5"/>
  <c r="R860" i="5"/>
  <c r="Q860" i="5"/>
  <c r="P860" i="5"/>
  <c r="O860" i="5"/>
  <c r="N860" i="5"/>
  <c r="M860" i="5"/>
  <c r="L860" i="5"/>
  <c r="K860" i="5"/>
  <c r="J860" i="5"/>
  <c r="I860" i="5"/>
  <c r="H860" i="5"/>
  <c r="G860" i="5"/>
  <c r="F860" i="5"/>
  <c r="E860" i="5"/>
  <c r="D860" i="5"/>
  <c r="C860" i="5"/>
  <c r="B860" i="5" s="1"/>
  <c r="T859" i="5"/>
  <c r="S859" i="5"/>
  <c r="R859" i="5"/>
  <c r="Q859" i="5"/>
  <c r="P859" i="5"/>
  <c r="O859" i="5"/>
  <c r="N859" i="5"/>
  <c r="M859" i="5"/>
  <c r="L859" i="5"/>
  <c r="K859" i="5"/>
  <c r="J859" i="5"/>
  <c r="I859" i="5"/>
  <c r="H859" i="5"/>
  <c r="G859" i="5"/>
  <c r="F859" i="5"/>
  <c r="E859" i="5"/>
  <c r="D859" i="5"/>
  <c r="C859" i="5"/>
  <c r="B859" i="5" s="1"/>
  <c r="T858" i="5"/>
  <c r="S858" i="5"/>
  <c r="R858" i="5"/>
  <c r="Q858" i="5"/>
  <c r="P858" i="5"/>
  <c r="O858" i="5"/>
  <c r="N858" i="5"/>
  <c r="M858" i="5"/>
  <c r="L858" i="5"/>
  <c r="K858" i="5"/>
  <c r="J858" i="5"/>
  <c r="I858" i="5"/>
  <c r="H858" i="5"/>
  <c r="G858" i="5"/>
  <c r="F858" i="5"/>
  <c r="E858" i="5"/>
  <c r="D858" i="5"/>
  <c r="C858" i="5"/>
  <c r="B858" i="5" s="1"/>
  <c r="T857" i="5"/>
  <c r="S857" i="5"/>
  <c r="R857" i="5"/>
  <c r="Q857" i="5"/>
  <c r="P857" i="5"/>
  <c r="O857" i="5"/>
  <c r="N857" i="5"/>
  <c r="M857" i="5"/>
  <c r="L857" i="5"/>
  <c r="K857" i="5"/>
  <c r="J857" i="5"/>
  <c r="I857" i="5"/>
  <c r="H857" i="5"/>
  <c r="G857" i="5"/>
  <c r="F857" i="5"/>
  <c r="E857" i="5"/>
  <c r="D857" i="5"/>
  <c r="C857" i="5"/>
  <c r="B857" i="5" s="1"/>
  <c r="T856" i="5"/>
  <c r="S856" i="5"/>
  <c r="R856" i="5"/>
  <c r="Q856" i="5"/>
  <c r="P856" i="5"/>
  <c r="O856" i="5"/>
  <c r="N856" i="5"/>
  <c r="M856" i="5"/>
  <c r="L856" i="5"/>
  <c r="K856" i="5"/>
  <c r="J856" i="5"/>
  <c r="I856" i="5"/>
  <c r="H856" i="5"/>
  <c r="G856" i="5"/>
  <c r="F856" i="5"/>
  <c r="E856" i="5"/>
  <c r="D856" i="5"/>
  <c r="C856" i="5"/>
  <c r="B856" i="5" s="1"/>
  <c r="T855" i="5"/>
  <c r="S855" i="5"/>
  <c r="R855" i="5"/>
  <c r="Q855" i="5"/>
  <c r="P855" i="5"/>
  <c r="O855" i="5"/>
  <c r="N855" i="5"/>
  <c r="M855" i="5"/>
  <c r="L855" i="5"/>
  <c r="K855" i="5"/>
  <c r="J855" i="5"/>
  <c r="I855" i="5"/>
  <c r="H855" i="5"/>
  <c r="G855" i="5"/>
  <c r="F855" i="5"/>
  <c r="E855" i="5"/>
  <c r="D855" i="5"/>
  <c r="C855" i="5"/>
  <c r="B855" i="5" s="1"/>
  <c r="T854" i="5"/>
  <c r="S854" i="5"/>
  <c r="R854" i="5"/>
  <c r="Q854" i="5"/>
  <c r="P854" i="5"/>
  <c r="O854" i="5"/>
  <c r="N854" i="5"/>
  <c r="M854" i="5"/>
  <c r="L854" i="5"/>
  <c r="K854" i="5"/>
  <c r="J854" i="5"/>
  <c r="I854" i="5"/>
  <c r="H854" i="5"/>
  <c r="G854" i="5"/>
  <c r="F854" i="5"/>
  <c r="E854" i="5"/>
  <c r="D854" i="5"/>
  <c r="C854" i="5"/>
  <c r="B854" i="5" s="1"/>
  <c r="T853" i="5"/>
  <c r="S853" i="5"/>
  <c r="R853" i="5"/>
  <c r="Q853" i="5"/>
  <c r="P853" i="5"/>
  <c r="O853" i="5"/>
  <c r="N853" i="5"/>
  <c r="M853" i="5"/>
  <c r="L853" i="5"/>
  <c r="K853" i="5"/>
  <c r="J853" i="5"/>
  <c r="I853" i="5"/>
  <c r="H853" i="5"/>
  <c r="G853" i="5"/>
  <c r="F853" i="5"/>
  <c r="E853" i="5"/>
  <c r="D853" i="5"/>
  <c r="C853" i="5"/>
  <c r="B853" i="5" s="1"/>
  <c r="T852" i="5"/>
  <c r="S852" i="5"/>
  <c r="R852" i="5"/>
  <c r="Q852" i="5"/>
  <c r="P852" i="5"/>
  <c r="O852" i="5"/>
  <c r="N852" i="5"/>
  <c r="M852" i="5"/>
  <c r="L852" i="5"/>
  <c r="K852" i="5"/>
  <c r="J852" i="5"/>
  <c r="I852" i="5"/>
  <c r="H852" i="5"/>
  <c r="G852" i="5"/>
  <c r="F852" i="5"/>
  <c r="E852" i="5"/>
  <c r="D852" i="5"/>
  <c r="C852" i="5"/>
  <c r="B852" i="5" s="1"/>
  <c r="T851" i="5"/>
  <c r="S851" i="5"/>
  <c r="R851" i="5"/>
  <c r="Q851" i="5"/>
  <c r="P851" i="5"/>
  <c r="O851" i="5"/>
  <c r="N851" i="5"/>
  <c r="M851" i="5"/>
  <c r="L851" i="5"/>
  <c r="K851" i="5"/>
  <c r="J851" i="5"/>
  <c r="I851" i="5"/>
  <c r="H851" i="5"/>
  <c r="G851" i="5"/>
  <c r="F851" i="5"/>
  <c r="E851" i="5"/>
  <c r="D851" i="5"/>
  <c r="C851" i="5"/>
  <c r="B851" i="5" s="1"/>
  <c r="T850" i="5"/>
  <c r="S850" i="5"/>
  <c r="R850" i="5"/>
  <c r="Q850" i="5"/>
  <c r="P850" i="5"/>
  <c r="O850" i="5"/>
  <c r="N850" i="5"/>
  <c r="M850" i="5"/>
  <c r="L850" i="5"/>
  <c r="K850" i="5"/>
  <c r="J850" i="5"/>
  <c r="I850" i="5"/>
  <c r="H850" i="5"/>
  <c r="G850" i="5"/>
  <c r="F850" i="5"/>
  <c r="E850" i="5"/>
  <c r="D850" i="5"/>
  <c r="C850" i="5"/>
  <c r="B850" i="5" s="1"/>
  <c r="T849" i="5"/>
  <c r="S849" i="5"/>
  <c r="R849" i="5"/>
  <c r="Q849" i="5"/>
  <c r="P849" i="5"/>
  <c r="O849" i="5"/>
  <c r="N849" i="5"/>
  <c r="M849" i="5"/>
  <c r="L849" i="5"/>
  <c r="K849" i="5"/>
  <c r="J849" i="5"/>
  <c r="I849" i="5"/>
  <c r="H849" i="5"/>
  <c r="G849" i="5"/>
  <c r="F849" i="5"/>
  <c r="E849" i="5"/>
  <c r="D849" i="5"/>
  <c r="C849" i="5"/>
  <c r="B849" i="5" s="1"/>
  <c r="T848" i="5"/>
  <c r="S848" i="5"/>
  <c r="R848" i="5"/>
  <c r="Q848" i="5"/>
  <c r="P848" i="5"/>
  <c r="O848" i="5"/>
  <c r="N848" i="5"/>
  <c r="M848" i="5"/>
  <c r="L848" i="5"/>
  <c r="K848" i="5"/>
  <c r="J848" i="5"/>
  <c r="I848" i="5"/>
  <c r="H848" i="5"/>
  <c r="G848" i="5"/>
  <c r="F848" i="5"/>
  <c r="E848" i="5"/>
  <c r="D848" i="5"/>
  <c r="C848" i="5"/>
  <c r="B848" i="5" s="1"/>
  <c r="T847" i="5"/>
  <c r="S847" i="5"/>
  <c r="R847" i="5"/>
  <c r="Q847" i="5"/>
  <c r="P847" i="5"/>
  <c r="O847" i="5"/>
  <c r="N847" i="5"/>
  <c r="M847" i="5"/>
  <c r="L847" i="5"/>
  <c r="K847" i="5"/>
  <c r="J847" i="5"/>
  <c r="I847" i="5"/>
  <c r="H847" i="5"/>
  <c r="G847" i="5"/>
  <c r="F847" i="5"/>
  <c r="E847" i="5"/>
  <c r="D847" i="5"/>
  <c r="C847" i="5"/>
  <c r="B847" i="5" s="1"/>
  <c r="T846" i="5"/>
  <c r="S846" i="5"/>
  <c r="R846" i="5"/>
  <c r="Q846" i="5"/>
  <c r="P846" i="5"/>
  <c r="O846" i="5"/>
  <c r="N846" i="5"/>
  <c r="M846" i="5"/>
  <c r="L846" i="5"/>
  <c r="K846" i="5"/>
  <c r="J846" i="5"/>
  <c r="I846" i="5"/>
  <c r="H846" i="5"/>
  <c r="G846" i="5"/>
  <c r="F846" i="5"/>
  <c r="E846" i="5"/>
  <c r="D846" i="5"/>
  <c r="C846" i="5"/>
  <c r="B846" i="5" s="1"/>
  <c r="T845" i="5"/>
  <c r="S845" i="5"/>
  <c r="R845" i="5"/>
  <c r="Q845" i="5"/>
  <c r="P845" i="5"/>
  <c r="O845" i="5"/>
  <c r="N845" i="5"/>
  <c r="M845" i="5"/>
  <c r="L845" i="5"/>
  <c r="K845" i="5"/>
  <c r="J845" i="5"/>
  <c r="I845" i="5"/>
  <c r="H845" i="5"/>
  <c r="G845" i="5"/>
  <c r="F845" i="5"/>
  <c r="E845" i="5"/>
  <c r="D845" i="5"/>
  <c r="C845" i="5"/>
  <c r="B845" i="5" s="1"/>
  <c r="T844" i="5"/>
  <c r="S844" i="5"/>
  <c r="R844" i="5"/>
  <c r="Q844" i="5"/>
  <c r="P844" i="5"/>
  <c r="O844" i="5"/>
  <c r="N844" i="5"/>
  <c r="M844" i="5"/>
  <c r="L844" i="5"/>
  <c r="K844" i="5"/>
  <c r="J844" i="5"/>
  <c r="I844" i="5"/>
  <c r="H844" i="5"/>
  <c r="G844" i="5"/>
  <c r="F844" i="5"/>
  <c r="E844" i="5"/>
  <c r="D844" i="5"/>
  <c r="C844" i="5"/>
  <c r="B844" i="5" s="1"/>
  <c r="T843" i="5"/>
  <c r="S843" i="5"/>
  <c r="R843" i="5"/>
  <c r="Q843" i="5"/>
  <c r="P843" i="5"/>
  <c r="O843" i="5"/>
  <c r="N843" i="5"/>
  <c r="M843" i="5"/>
  <c r="L843" i="5"/>
  <c r="K843" i="5"/>
  <c r="J843" i="5"/>
  <c r="I843" i="5"/>
  <c r="H843" i="5"/>
  <c r="G843" i="5"/>
  <c r="F843" i="5"/>
  <c r="E843" i="5"/>
  <c r="D843" i="5"/>
  <c r="C843" i="5"/>
  <c r="B843" i="5" s="1"/>
  <c r="T842" i="5"/>
  <c r="S842" i="5"/>
  <c r="R842" i="5"/>
  <c r="Q842" i="5"/>
  <c r="P842" i="5"/>
  <c r="O842" i="5"/>
  <c r="N842" i="5"/>
  <c r="M842" i="5"/>
  <c r="L842" i="5"/>
  <c r="K842" i="5"/>
  <c r="J842" i="5"/>
  <c r="I842" i="5"/>
  <c r="H842" i="5"/>
  <c r="G842" i="5"/>
  <c r="F842" i="5"/>
  <c r="E842" i="5"/>
  <c r="D842" i="5"/>
  <c r="C842" i="5"/>
  <c r="B842" i="5" s="1"/>
  <c r="T841" i="5"/>
  <c r="S841" i="5"/>
  <c r="R841" i="5"/>
  <c r="Q841" i="5"/>
  <c r="P841" i="5"/>
  <c r="O841" i="5"/>
  <c r="N841" i="5"/>
  <c r="M841" i="5"/>
  <c r="L841" i="5"/>
  <c r="K841" i="5"/>
  <c r="J841" i="5"/>
  <c r="I841" i="5"/>
  <c r="H841" i="5"/>
  <c r="G841" i="5"/>
  <c r="F841" i="5"/>
  <c r="E841" i="5"/>
  <c r="D841" i="5"/>
  <c r="C841" i="5"/>
  <c r="B841" i="5" s="1"/>
  <c r="T840" i="5"/>
  <c r="S840" i="5"/>
  <c r="R840" i="5"/>
  <c r="Q840" i="5"/>
  <c r="P840" i="5"/>
  <c r="O840" i="5"/>
  <c r="N840" i="5"/>
  <c r="M840" i="5"/>
  <c r="L840" i="5"/>
  <c r="K840" i="5"/>
  <c r="J840" i="5"/>
  <c r="I840" i="5"/>
  <c r="H840" i="5"/>
  <c r="G840" i="5"/>
  <c r="F840" i="5"/>
  <c r="E840" i="5"/>
  <c r="D840" i="5"/>
  <c r="C840" i="5"/>
  <c r="B840" i="5" s="1"/>
  <c r="T839" i="5"/>
  <c r="S839" i="5"/>
  <c r="R839" i="5"/>
  <c r="Q839" i="5"/>
  <c r="P839" i="5"/>
  <c r="O839" i="5"/>
  <c r="N839" i="5"/>
  <c r="M839" i="5"/>
  <c r="L839" i="5"/>
  <c r="K839" i="5"/>
  <c r="J839" i="5"/>
  <c r="I839" i="5"/>
  <c r="H839" i="5"/>
  <c r="G839" i="5"/>
  <c r="F839" i="5"/>
  <c r="E839" i="5"/>
  <c r="D839" i="5"/>
  <c r="C839" i="5"/>
  <c r="B839" i="5" s="1"/>
  <c r="T838" i="5"/>
  <c r="S838" i="5"/>
  <c r="R838" i="5"/>
  <c r="Q838" i="5"/>
  <c r="P838" i="5"/>
  <c r="O838" i="5"/>
  <c r="N838" i="5"/>
  <c r="M838" i="5"/>
  <c r="L838" i="5"/>
  <c r="K838" i="5"/>
  <c r="J838" i="5"/>
  <c r="I838" i="5"/>
  <c r="H838" i="5"/>
  <c r="G838" i="5"/>
  <c r="F838" i="5"/>
  <c r="E838" i="5"/>
  <c r="D838" i="5"/>
  <c r="C838" i="5"/>
  <c r="B838" i="5" s="1"/>
  <c r="T837" i="5"/>
  <c r="S837" i="5"/>
  <c r="R837" i="5"/>
  <c r="Q837" i="5"/>
  <c r="P837" i="5"/>
  <c r="O837" i="5"/>
  <c r="N837" i="5"/>
  <c r="M837" i="5"/>
  <c r="L837" i="5"/>
  <c r="K837" i="5"/>
  <c r="J837" i="5"/>
  <c r="I837" i="5"/>
  <c r="H837" i="5"/>
  <c r="G837" i="5"/>
  <c r="F837" i="5"/>
  <c r="E837" i="5"/>
  <c r="D837" i="5"/>
  <c r="C837" i="5"/>
  <c r="B837" i="5" s="1"/>
  <c r="T836" i="5"/>
  <c r="S836" i="5"/>
  <c r="R836" i="5"/>
  <c r="Q836" i="5"/>
  <c r="P836" i="5"/>
  <c r="O836" i="5"/>
  <c r="N836" i="5"/>
  <c r="M836" i="5"/>
  <c r="L836" i="5"/>
  <c r="K836" i="5"/>
  <c r="J836" i="5"/>
  <c r="I836" i="5"/>
  <c r="H836" i="5"/>
  <c r="G836" i="5"/>
  <c r="F836" i="5"/>
  <c r="E836" i="5"/>
  <c r="D836" i="5"/>
  <c r="C836" i="5"/>
  <c r="B836" i="5" s="1"/>
  <c r="T835" i="5"/>
  <c r="S835" i="5"/>
  <c r="R835" i="5"/>
  <c r="Q835" i="5"/>
  <c r="P835" i="5"/>
  <c r="O835" i="5"/>
  <c r="N835" i="5"/>
  <c r="M835" i="5"/>
  <c r="L835" i="5"/>
  <c r="K835" i="5"/>
  <c r="J835" i="5"/>
  <c r="I835" i="5"/>
  <c r="H835" i="5"/>
  <c r="G835" i="5"/>
  <c r="F835" i="5"/>
  <c r="E835" i="5"/>
  <c r="D835" i="5"/>
  <c r="C835" i="5"/>
  <c r="B835" i="5" s="1"/>
  <c r="T834" i="5"/>
  <c r="S834" i="5"/>
  <c r="R834" i="5"/>
  <c r="Q834" i="5"/>
  <c r="P834" i="5"/>
  <c r="O834" i="5"/>
  <c r="N834" i="5"/>
  <c r="M834" i="5"/>
  <c r="L834" i="5"/>
  <c r="K834" i="5"/>
  <c r="J834" i="5"/>
  <c r="I834" i="5"/>
  <c r="H834" i="5"/>
  <c r="G834" i="5"/>
  <c r="F834" i="5"/>
  <c r="E834" i="5"/>
  <c r="D834" i="5"/>
  <c r="C834" i="5"/>
  <c r="B834" i="5" s="1"/>
  <c r="T833" i="5"/>
  <c r="S833" i="5"/>
  <c r="R833" i="5"/>
  <c r="Q833" i="5"/>
  <c r="P833" i="5"/>
  <c r="O833" i="5"/>
  <c r="N833" i="5"/>
  <c r="M833" i="5"/>
  <c r="L833" i="5"/>
  <c r="K833" i="5"/>
  <c r="J833" i="5"/>
  <c r="I833" i="5"/>
  <c r="H833" i="5"/>
  <c r="G833" i="5"/>
  <c r="F833" i="5"/>
  <c r="E833" i="5"/>
  <c r="D833" i="5"/>
  <c r="C833" i="5"/>
  <c r="B833" i="5" s="1"/>
  <c r="T832" i="5"/>
  <c r="S832" i="5"/>
  <c r="R832" i="5"/>
  <c r="Q832" i="5"/>
  <c r="P832" i="5"/>
  <c r="O832" i="5"/>
  <c r="N832" i="5"/>
  <c r="M832" i="5"/>
  <c r="L832" i="5"/>
  <c r="K832" i="5"/>
  <c r="J832" i="5"/>
  <c r="I832" i="5"/>
  <c r="H832" i="5"/>
  <c r="G832" i="5"/>
  <c r="F832" i="5"/>
  <c r="E832" i="5"/>
  <c r="D832" i="5"/>
  <c r="C832" i="5"/>
  <c r="B832" i="5" s="1"/>
  <c r="T831" i="5"/>
  <c r="S831" i="5"/>
  <c r="R831" i="5"/>
  <c r="Q831" i="5"/>
  <c r="P831" i="5"/>
  <c r="O831" i="5"/>
  <c r="N831" i="5"/>
  <c r="M831" i="5"/>
  <c r="L831" i="5"/>
  <c r="K831" i="5"/>
  <c r="J831" i="5"/>
  <c r="I831" i="5"/>
  <c r="H831" i="5"/>
  <c r="G831" i="5"/>
  <c r="F831" i="5"/>
  <c r="E831" i="5"/>
  <c r="D831" i="5"/>
  <c r="C831" i="5"/>
  <c r="B831" i="5" s="1"/>
  <c r="T830" i="5"/>
  <c r="S830" i="5"/>
  <c r="R830" i="5"/>
  <c r="Q830" i="5"/>
  <c r="P830" i="5"/>
  <c r="O830" i="5"/>
  <c r="N830" i="5"/>
  <c r="M830" i="5"/>
  <c r="L830" i="5"/>
  <c r="K830" i="5"/>
  <c r="J830" i="5"/>
  <c r="I830" i="5"/>
  <c r="H830" i="5"/>
  <c r="G830" i="5"/>
  <c r="F830" i="5"/>
  <c r="E830" i="5"/>
  <c r="D830" i="5"/>
  <c r="C830" i="5"/>
  <c r="B830" i="5" s="1"/>
  <c r="T829" i="5"/>
  <c r="S829" i="5"/>
  <c r="R829" i="5"/>
  <c r="Q829" i="5"/>
  <c r="P829" i="5"/>
  <c r="O829" i="5"/>
  <c r="N829" i="5"/>
  <c r="M829" i="5"/>
  <c r="L829" i="5"/>
  <c r="K829" i="5"/>
  <c r="J829" i="5"/>
  <c r="I829" i="5"/>
  <c r="H829" i="5"/>
  <c r="G829" i="5"/>
  <c r="F829" i="5"/>
  <c r="E829" i="5"/>
  <c r="D829" i="5"/>
  <c r="C829" i="5"/>
  <c r="B829" i="5" s="1"/>
  <c r="T828" i="5"/>
  <c r="S828" i="5"/>
  <c r="R828" i="5"/>
  <c r="Q828" i="5"/>
  <c r="P828" i="5"/>
  <c r="O828" i="5"/>
  <c r="N828" i="5"/>
  <c r="M828" i="5"/>
  <c r="L828" i="5"/>
  <c r="K828" i="5"/>
  <c r="J828" i="5"/>
  <c r="I828" i="5"/>
  <c r="H828" i="5"/>
  <c r="G828" i="5"/>
  <c r="F828" i="5"/>
  <c r="E828" i="5"/>
  <c r="D828" i="5"/>
  <c r="C828" i="5"/>
  <c r="B828" i="5" s="1"/>
  <c r="T827" i="5"/>
  <c r="S827" i="5"/>
  <c r="R827" i="5"/>
  <c r="Q827" i="5"/>
  <c r="P827" i="5"/>
  <c r="O827" i="5"/>
  <c r="N827" i="5"/>
  <c r="M827" i="5"/>
  <c r="L827" i="5"/>
  <c r="K827" i="5"/>
  <c r="J827" i="5"/>
  <c r="I827" i="5"/>
  <c r="H827" i="5"/>
  <c r="G827" i="5"/>
  <c r="F827" i="5"/>
  <c r="E827" i="5"/>
  <c r="D827" i="5"/>
  <c r="C827" i="5"/>
  <c r="B827" i="5" s="1"/>
  <c r="T826" i="5"/>
  <c r="S826" i="5"/>
  <c r="R826" i="5"/>
  <c r="Q826" i="5"/>
  <c r="P826" i="5"/>
  <c r="O826" i="5"/>
  <c r="N826" i="5"/>
  <c r="M826" i="5"/>
  <c r="L826" i="5"/>
  <c r="K826" i="5"/>
  <c r="J826" i="5"/>
  <c r="I826" i="5"/>
  <c r="H826" i="5"/>
  <c r="G826" i="5"/>
  <c r="F826" i="5"/>
  <c r="E826" i="5"/>
  <c r="D826" i="5"/>
  <c r="C826" i="5"/>
  <c r="B826" i="5" s="1"/>
  <c r="T825" i="5"/>
  <c r="S825" i="5"/>
  <c r="R825" i="5"/>
  <c r="Q825" i="5"/>
  <c r="P825" i="5"/>
  <c r="O825" i="5"/>
  <c r="N825" i="5"/>
  <c r="M825" i="5"/>
  <c r="L825" i="5"/>
  <c r="K825" i="5"/>
  <c r="J825" i="5"/>
  <c r="I825" i="5"/>
  <c r="H825" i="5"/>
  <c r="G825" i="5"/>
  <c r="F825" i="5"/>
  <c r="E825" i="5"/>
  <c r="D825" i="5"/>
  <c r="C825" i="5"/>
  <c r="B825" i="5" s="1"/>
  <c r="T824" i="5"/>
  <c r="S824" i="5"/>
  <c r="R824" i="5"/>
  <c r="Q824" i="5"/>
  <c r="P824" i="5"/>
  <c r="O824" i="5"/>
  <c r="N824" i="5"/>
  <c r="M824" i="5"/>
  <c r="L824" i="5"/>
  <c r="K824" i="5"/>
  <c r="J824" i="5"/>
  <c r="I824" i="5"/>
  <c r="H824" i="5"/>
  <c r="G824" i="5"/>
  <c r="F824" i="5"/>
  <c r="E824" i="5"/>
  <c r="D824" i="5"/>
  <c r="C824" i="5"/>
  <c r="B824" i="5" s="1"/>
  <c r="T823" i="5"/>
  <c r="S823" i="5"/>
  <c r="R823" i="5"/>
  <c r="Q823" i="5"/>
  <c r="P823" i="5"/>
  <c r="O823" i="5"/>
  <c r="N823" i="5"/>
  <c r="M823" i="5"/>
  <c r="L823" i="5"/>
  <c r="K823" i="5"/>
  <c r="J823" i="5"/>
  <c r="I823" i="5"/>
  <c r="H823" i="5"/>
  <c r="G823" i="5"/>
  <c r="F823" i="5"/>
  <c r="E823" i="5"/>
  <c r="D823" i="5"/>
  <c r="C823" i="5"/>
  <c r="B823" i="5" s="1"/>
  <c r="T822" i="5"/>
  <c r="S822" i="5"/>
  <c r="R822" i="5"/>
  <c r="Q822" i="5"/>
  <c r="P822" i="5"/>
  <c r="O822" i="5"/>
  <c r="N822" i="5"/>
  <c r="M822" i="5"/>
  <c r="L822" i="5"/>
  <c r="K822" i="5"/>
  <c r="J822" i="5"/>
  <c r="I822" i="5"/>
  <c r="H822" i="5"/>
  <c r="G822" i="5"/>
  <c r="F822" i="5"/>
  <c r="E822" i="5"/>
  <c r="D822" i="5"/>
  <c r="C822" i="5"/>
  <c r="B822" i="5" s="1"/>
  <c r="T821" i="5"/>
  <c r="S821" i="5"/>
  <c r="R821" i="5"/>
  <c r="Q821" i="5"/>
  <c r="P821" i="5"/>
  <c r="O821" i="5"/>
  <c r="N821" i="5"/>
  <c r="M821" i="5"/>
  <c r="L821" i="5"/>
  <c r="K821" i="5"/>
  <c r="J821" i="5"/>
  <c r="I821" i="5"/>
  <c r="H821" i="5"/>
  <c r="G821" i="5"/>
  <c r="F821" i="5"/>
  <c r="E821" i="5"/>
  <c r="D821" i="5"/>
  <c r="C821" i="5"/>
  <c r="B821" i="5" s="1"/>
  <c r="T820" i="5"/>
  <c r="S820" i="5"/>
  <c r="R820" i="5"/>
  <c r="Q820" i="5"/>
  <c r="P820" i="5"/>
  <c r="O820" i="5"/>
  <c r="N820" i="5"/>
  <c r="M820" i="5"/>
  <c r="L820" i="5"/>
  <c r="K820" i="5"/>
  <c r="J820" i="5"/>
  <c r="I820" i="5"/>
  <c r="H820" i="5"/>
  <c r="G820" i="5"/>
  <c r="F820" i="5"/>
  <c r="E820" i="5"/>
  <c r="D820" i="5"/>
  <c r="C820" i="5"/>
  <c r="B820" i="5" s="1"/>
  <c r="T819" i="5"/>
  <c r="S819" i="5"/>
  <c r="R819" i="5"/>
  <c r="Q819" i="5"/>
  <c r="P819" i="5"/>
  <c r="O819" i="5"/>
  <c r="N819" i="5"/>
  <c r="M819" i="5"/>
  <c r="L819" i="5"/>
  <c r="K819" i="5"/>
  <c r="J819" i="5"/>
  <c r="I819" i="5"/>
  <c r="H819" i="5"/>
  <c r="G819" i="5"/>
  <c r="F819" i="5"/>
  <c r="E819" i="5"/>
  <c r="D819" i="5"/>
  <c r="C819" i="5"/>
  <c r="B819" i="5" s="1"/>
  <c r="T818" i="5"/>
  <c r="S818" i="5"/>
  <c r="R818" i="5"/>
  <c r="Q818" i="5"/>
  <c r="P818" i="5"/>
  <c r="O818" i="5"/>
  <c r="N818" i="5"/>
  <c r="M818" i="5"/>
  <c r="L818" i="5"/>
  <c r="K818" i="5"/>
  <c r="J818" i="5"/>
  <c r="I818" i="5"/>
  <c r="H818" i="5"/>
  <c r="G818" i="5"/>
  <c r="F818" i="5"/>
  <c r="E818" i="5"/>
  <c r="D818" i="5"/>
  <c r="C818" i="5"/>
  <c r="B818" i="5" s="1"/>
  <c r="T817" i="5"/>
  <c r="S817" i="5"/>
  <c r="R817" i="5"/>
  <c r="Q817" i="5"/>
  <c r="P817" i="5"/>
  <c r="O817" i="5"/>
  <c r="N817" i="5"/>
  <c r="M817" i="5"/>
  <c r="L817" i="5"/>
  <c r="K817" i="5"/>
  <c r="J817" i="5"/>
  <c r="I817" i="5"/>
  <c r="H817" i="5"/>
  <c r="G817" i="5"/>
  <c r="F817" i="5"/>
  <c r="E817" i="5"/>
  <c r="D817" i="5"/>
  <c r="C817" i="5"/>
  <c r="B817" i="5" s="1"/>
  <c r="T816" i="5"/>
  <c r="S816" i="5"/>
  <c r="R816" i="5"/>
  <c r="Q816" i="5"/>
  <c r="P816" i="5"/>
  <c r="O816" i="5"/>
  <c r="N816" i="5"/>
  <c r="M816" i="5"/>
  <c r="L816" i="5"/>
  <c r="K816" i="5"/>
  <c r="J816" i="5"/>
  <c r="I816" i="5"/>
  <c r="H816" i="5"/>
  <c r="G816" i="5"/>
  <c r="F816" i="5"/>
  <c r="E816" i="5"/>
  <c r="D816" i="5"/>
  <c r="C816" i="5"/>
  <c r="B816" i="5" s="1"/>
  <c r="T815" i="5"/>
  <c r="S815" i="5"/>
  <c r="R815" i="5"/>
  <c r="Q815" i="5"/>
  <c r="P815" i="5"/>
  <c r="O815" i="5"/>
  <c r="N815" i="5"/>
  <c r="M815" i="5"/>
  <c r="L815" i="5"/>
  <c r="K815" i="5"/>
  <c r="J815" i="5"/>
  <c r="I815" i="5"/>
  <c r="H815" i="5"/>
  <c r="G815" i="5"/>
  <c r="F815" i="5"/>
  <c r="E815" i="5"/>
  <c r="D815" i="5"/>
  <c r="C815" i="5"/>
  <c r="B815" i="5" s="1"/>
  <c r="T814" i="5"/>
  <c r="S814" i="5"/>
  <c r="R814" i="5"/>
  <c r="Q814" i="5"/>
  <c r="P814" i="5"/>
  <c r="O814" i="5"/>
  <c r="N814" i="5"/>
  <c r="M814" i="5"/>
  <c r="L814" i="5"/>
  <c r="K814" i="5"/>
  <c r="J814" i="5"/>
  <c r="I814" i="5"/>
  <c r="H814" i="5"/>
  <c r="G814" i="5"/>
  <c r="F814" i="5"/>
  <c r="E814" i="5"/>
  <c r="D814" i="5"/>
  <c r="C814" i="5"/>
  <c r="B814" i="5" s="1"/>
  <c r="T813" i="5"/>
  <c r="S813" i="5"/>
  <c r="R813" i="5"/>
  <c r="Q813" i="5"/>
  <c r="P813" i="5"/>
  <c r="O813" i="5"/>
  <c r="N813" i="5"/>
  <c r="M813" i="5"/>
  <c r="L813" i="5"/>
  <c r="K813" i="5"/>
  <c r="J813" i="5"/>
  <c r="I813" i="5"/>
  <c r="H813" i="5"/>
  <c r="G813" i="5"/>
  <c r="F813" i="5"/>
  <c r="E813" i="5"/>
  <c r="D813" i="5"/>
  <c r="C813" i="5"/>
  <c r="B813" i="5" s="1"/>
  <c r="T812" i="5"/>
  <c r="S812" i="5"/>
  <c r="R812" i="5"/>
  <c r="Q812" i="5"/>
  <c r="P812" i="5"/>
  <c r="O812" i="5"/>
  <c r="N812" i="5"/>
  <c r="M812" i="5"/>
  <c r="L812" i="5"/>
  <c r="K812" i="5"/>
  <c r="J812" i="5"/>
  <c r="I812" i="5"/>
  <c r="H812" i="5"/>
  <c r="G812" i="5"/>
  <c r="F812" i="5"/>
  <c r="E812" i="5"/>
  <c r="D812" i="5"/>
  <c r="C812" i="5"/>
  <c r="B812" i="5" s="1"/>
  <c r="T811" i="5"/>
  <c r="S811" i="5"/>
  <c r="R811" i="5"/>
  <c r="Q811" i="5"/>
  <c r="P811" i="5"/>
  <c r="O811" i="5"/>
  <c r="N811" i="5"/>
  <c r="M811" i="5"/>
  <c r="L811" i="5"/>
  <c r="K811" i="5"/>
  <c r="J811" i="5"/>
  <c r="I811" i="5"/>
  <c r="H811" i="5"/>
  <c r="G811" i="5"/>
  <c r="F811" i="5"/>
  <c r="E811" i="5"/>
  <c r="D811" i="5"/>
  <c r="C811" i="5"/>
  <c r="B811" i="5" s="1"/>
  <c r="T810" i="5"/>
  <c r="S810" i="5"/>
  <c r="R810" i="5"/>
  <c r="Q810" i="5"/>
  <c r="P810" i="5"/>
  <c r="O810" i="5"/>
  <c r="N810" i="5"/>
  <c r="M810" i="5"/>
  <c r="L810" i="5"/>
  <c r="K810" i="5"/>
  <c r="J810" i="5"/>
  <c r="I810" i="5"/>
  <c r="H810" i="5"/>
  <c r="G810" i="5"/>
  <c r="F810" i="5"/>
  <c r="E810" i="5"/>
  <c r="D810" i="5"/>
  <c r="C810" i="5"/>
  <c r="B810" i="5" s="1"/>
  <c r="T809" i="5"/>
  <c r="S809" i="5"/>
  <c r="R809" i="5"/>
  <c r="Q809" i="5"/>
  <c r="P809" i="5"/>
  <c r="O809" i="5"/>
  <c r="N809" i="5"/>
  <c r="M809" i="5"/>
  <c r="L809" i="5"/>
  <c r="K809" i="5"/>
  <c r="J809" i="5"/>
  <c r="I809" i="5"/>
  <c r="H809" i="5"/>
  <c r="G809" i="5"/>
  <c r="F809" i="5"/>
  <c r="E809" i="5"/>
  <c r="D809" i="5"/>
  <c r="C809" i="5"/>
  <c r="B809" i="5" s="1"/>
  <c r="T808" i="5"/>
  <c r="S808" i="5"/>
  <c r="R808" i="5"/>
  <c r="Q808" i="5"/>
  <c r="P808" i="5"/>
  <c r="O808" i="5"/>
  <c r="N808" i="5"/>
  <c r="M808" i="5"/>
  <c r="L808" i="5"/>
  <c r="K808" i="5"/>
  <c r="J808" i="5"/>
  <c r="I808" i="5"/>
  <c r="H808" i="5"/>
  <c r="G808" i="5"/>
  <c r="F808" i="5"/>
  <c r="E808" i="5"/>
  <c r="D808" i="5"/>
  <c r="C808" i="5"/>
  <c r="B808" i="5" s="1"/>
  <c r="T807" i="5"/>
  <c r="S807" i="5"/>
  <c r="R807" i="5"/>
  <c r="Q807" i="5"/>
  <c r="P807" i="5"/>
  <c r="O807" i="5"/>
  <c r="N807" i="5"/>
  <c r="M807" i="5"/>
  <c r="L807" i="5"/>
  <c r="K807" i="5"/>
  <c r="J807" i="5"/>
  <c r="I807" i="5"/>
  <c r="H807" i="5"/>
  <c r="G807" i="5"/>
  <c r="F807" i="5"/>
  <c r="E807" i="5"/>
  <c r="D807" i="5"/>
  <c r="C807" i="5"/>
  <c r="B807" i="5" s="1"/>
  <c r="T806" i="5"/>
  <c r="S806" i="5"/>
  <c r="R806" i="5"/>
  <c r="Q806" i="5"/>
  <c r="P806" i="5"/>
  <c r="O806" i="5"/>
  <c r="N806" i="5"/>
  <c r="M806" i="5"/>
  <c r="L806" i="5"/>
  <c r="K806" i="5"/>
  <c r="J806" i="5"/>
  <c r="I806" i="5"/>
  <c r="H806" i="5"/>
  <c r="G806" i="5"/>
  <c r="F806" i="5"/>
  <c r="E806" i="5"/>
  <c r="D806" i="5"/>
  <c r="C806" i="5"/>
  <c r="B806" i="5" s="1"/>
  <c r="T805" i="5"/>
  <c r="S805" i="5"/>
  <c r="R805" i="5"/>
  <c r="Q805" i="5"/>
  <c r="P805" i="5"/>
  <c r="O805" i="5"/>
  <c r="N805" i="5"/>
  <c r="M805" i="5"/>
  <c r="L805" i="5"/>
  <c r="K805" i="5"/>
  <c r="J805" i="5"/>
  <c r="I805" i="5"/>
  <c r="H805" i="5"/>
  <c r="G805" i="5"/>
  <c r="F805" i="5"/>
  <c r="E805" i="5"/>
  <c r="D805" i="5"/>
  <c r="C805" i="5"/>
  <c r="B805" i="5" s="1"/>
  <c r="T804" i="5"/>
  <c r="S804" i="5"/>
  <c r="R804" i="5"/>
  <c r="Q804" i="5"/>
  <c r="P804" i="5"/>
  <c r="O804" i="5"/>
  <c r="N804" i="5"/>
  <c r="M804" i="5"/>
  <c r="L804" i="5"/>
  <c r="K804" i="5"/>
  <c r="J804" i="5"/>
  <c r="I804" i="5"/>
  <c r="H804" i="5"/>
  <c r="G804" i="5"/>
  <c r="F804" i="5"/>
  <c r="E804" i="5"/>
  <c r="D804" i="5"/>
  <c r="C804" i="5"/>
  <c r="B804" i="5" s="1"/>
  <c r="T803" i="5"/>
  <c r="S803" i="5"/>
  <c r="R803" i="5"/>
  <c r="Q803" i="5"/>
  <c r="P803" i="5"/>
  <c r="O803" i="5"/>
  <c r="N803" i="5"/>
  <c r="M803" i="5"/>
  <c r="L803" i="5"/>
  <c r="K803" i="5"/>
  <c r="J803" i="5"/>
  <c r="I803" i="5"/>
  <c r="H803" i="5"/>
  <c r="G803" i="5"/>
  <c r="F803" i="5"/>
  <c r="E803" i="5"/>
  <c r="D803" i="5"/>
  <c r="C803" i="5"/>
  <c r="B803" i="5" s="1"/>
  <c r="T802" i="5"/>
  <c r="S802" i="5"/>
  <c r="R802" i="5"/>
  <c r="Q802" i="5"/>
  <c r="P802" i="5"/>
  <c r="O802" i="5"/>
  <c r="N802" i="5"/>
  <c r="M802" i="5"/>
  <c r="L802" i="5"/>
  <c r="K802" i="5"/>
  <c r="J802" i="5"/>
  <c r="I802" i="5"/>
  <c r="H802" i="5"/>
  <c r="G802" i="5"/>
  <c r="F802" i="5"/>
  <c r="E802" i="5"/>
  <c r="D802" i="5"/>
  <c r="C802" i="5"/>
  <c r="B802" i="5" s="1"/>
  <c r="T801" i="5"/>
  <c r="S801" i="5"/>
  <c r="R801" i="5"/>
  <c r="Q801" i="5"/>
  <c r="P801" i="5"/>
  <c r="O801" i="5"/>
  <c r="N801" i="5"/>
  <c r="M801" i="5"/>
  <c r="L801" i="5"/>
  <c r="K801" i="5"/>
  <c r="J801" i="5"/>
  <c r="I801" i="5"/>
  <c r="H801" i="5"/>
  <c r="G801" i="5"/>
  <c r="F801" i="5"/>
  <c r="E801" i="5"/>
  <c r="D801" i="5"/>
  <c r="C801" i="5"/>
  <c r="B801" i="5" s="1"/>
  <c r="T800" i="5"/>
  <c r="S800" i="5"/>
  <c r="R800" i="5"/>
  <c r="Q800" i="5"/>
  <c r="P800" i="5"/>
  <c r="O800" i="5"/>
  <c r="N800" i="5"/>
  <c r="M800" i="5"/>
  <c r="L800" i="5"/>
  <c r="K800" i="5"/>
  <c r="J800" i="5"/>
  <c r="I800" i="5"/>
  <c r="H800" i="5"/>
  <c r="G800" i="5"/>
  <c r="F800" i="5"/>
  <c r="E800" i="5"/>
  <c r="D800" i="5"/>
  <c r="C800" i="5"/>
  <c r="B800" i="5" s="1"/>
  <c r="T799" i="5"/>
  <c r="S799" i="5"/>
  <c r="R799" i="5"/>
  <c r="Q799" i="5"/>
  <c r="P799" i="5"/>
  <c r="O799" i="5"/>
  <c r="N799" i="5"/>
  <c r="M799" i="5"/>
  <c r="L799" i="5"/>
  <c r="K799" i="5"/>
  <c r="J799" i="5"/>
  <c r="I799" i="5"/>
  <c r="H799" i="5"/>
  <c r="G799" i="5"/>
  <c r="F799" i="5"/>
  <c r="E799" i="5"/>
  <c r="D799" i="5"/>
  <c r="C799" i="5"/>
  <c r="B799" i="5" s="1"/>
  <c r="T798" i="5"/>
  <c r="S798" i="5"/>
  <c r="R798" i="5"/>
  <c r="Q798" i="5"/>
  <c r="P798" i="5"/>
  <c r="O798" i="5"/>
  <c r="N798" i="5"/>
  <c r="M798" i="5"/>
  <c r="L798" i="5"/>
  <c r="K798" i="5"/>
  <c r="J798" i="5"/>
  <c r="I798" i="5"/>
  <c r="H798" i="5"/>
  <c r="G798" i="5"/>
  <c r="F798" i="5"/>
  <c r="E798" i="5"/>
  <c r="D798" i="5"/>
  <c r="C798" i="5"/>
  <c r="B798" i="5" s="1"/>
  <c r="T797" i="5"/>
  <c r="S797" i="5"/>
  <c r="R797" i="5"/>
  <c r="Q797" i="5"/>
  <c r="P797" i="5"/>
  <c r="O797" i="5"/>
  <c r="N797" i="5"/>
  <c r="M797" i="5"/>
  <c r="L797" i="5"/>
  <c r="K797" i="5"/>
  <c r="J797" i="5"/>
  <c r="I797" i="5"/>
  <c r="H797" i="5"/>
  <c r="G797" i="5"/>
  <c r="F797" i="5"/>
  <c r="E797" i="5"/>
  <c r="D797" i="5"/>
  <c r="C797" i="5"/>
  <c r="B797" i="5" s="1"/>
  <c r="T796" i="5"/>
  <c r="S796" i="5"/>
  <c r="R796" i="5"/>
  <c r="Q796" i="5"/>
  <c r="P796" i="5"/>
  <c r="O796" i="5"/>
  <c r="N796" i="5"/>
  <c r="M796" i="5"/>
  <c r="L796" i="5"/>
  <c r="K796" i="5"/>
  <c r="J796" i="5"/>
  <c r="I796" i="5"/>
  <c r="H796" i="5"/>
  <c r="G796" i="5"/>
  <c r="F796" i="5"/>
  <c r="E796" i="5"/>
  <c r="D796" i="5"/>
  <c r="C796" i="5"/>
  <c r="B796" i="5" s="1"/>
  <c r="T795" i="5"/>
  <c r="S795" i="5"/>
  <c r="R795" i="5"/>
  <c r="Q795" i="5"/>
  <c r="P795" i="5"/>
  <c r="O795" i="5"/>
  <c r="N795" i="5"/>
  <c r="M795" i="5"/>
  <c r="L795" i="5"/>
  <c r="K795" i="5"/>
  <c r="J795" i="5"/>
  <c r="I795" i="5"/>
  <c r="H795" i="5"/>
  <c r="G795" i="5"/>
  <c r="F795" i="5"/>
  <c r="E795" i="5"/>
  <c r="D795" i="5"/>
  <c r="C795" i="5"/>
  <c r="B795" i="5" s="1"/>
  <c r="T794" i="5"/>
  <c r="S794" i="5"/>
  <c r="R794" i="5"/>
  <c r="Q794" i="5"/>
  <c r="P794" i="5"/>
  <c r="O794" i="5"/>
  <c r="N794" i="5"/>
  <c r="M794" i="5"/>
  <c r="L794" i="5"/>
  <c r="K794" i="5"/>
  <c r="J794" i="5"/>
  <c r="I794" i="5"/>
  <c r="H794" i="5"/>
  <c r="G794" i="5"/>
  <c r="F794" i="5"/>
  <c r="E794" i="5"/>
  <c r="D794" i="5"/>
  <c r="C794" i="5"/>
  <c r="B794" i="5" s="1"/>
  <c r="T793" i="5"/>
  <c r="S793" i="5"/>
  <c r="R793" i="5"/>
  <c r="Q793" i="5"/>
  <c r="P793" i="5"/>
  <c r="O793" i="5"/>
  <c r="N793" i="5"/>
  <c r="M793" i="5"/>
  <c r="L793" i="5"/>
  <c r="K793" i="5"/>
  <c r="J793" i="5"/>
  <c r="I793" i="5"/>
  <c r="H793" i="5"/>
  <c r="G793" i="5"/>
  <c r="F793" i="5"/>
  <c r="E793" i="5"/>
  <c r="D793" i="5"/>
  <c r="C793" i="5"/>
  <c r="B793" i="5" s="1"/>
  <c r="T792" i="5"/>
  <c r="S792" i="5"/>
  <c r="R792" i="5"/>
  <c r="Q792" i="5"/>
  <c r="P792" i="5"/>
  <c r="O792" i="5"/>
  <c r="N792" i="5"/>
  <c r="M792" i="5"/>
  <c r="L792" i="5"/>
  <c r="K792" i="5"/>
  <c r="J792" i="5"/>
  <c r="I792" i="5"/>
  <c r="H792" i="5"/>
  <c r="G792" i="5"/>
  <c r="F792" i="5"/>
  <c r="E792" i="5"/>
  <c r="D792" i="5"/>
  <c r="C792" i="5"/>
  <c r="B792" i="5" s="1"/>
  <c r="T791" i="5"/>
  <c r="S791" i="5"/>
  <c r="R791" i="5"/>
  <c r="Q791" i="5"/>
  <c r="P791" i="5"/>
  <c r="O791" i="5"/>
  <c r="N791" i="5"/>
  <c r="M791" i="5"/>
  <c r="L791" i="5"/>
  <c r="K791" i="5"/>
  <c r="J791" i="5"/>
  <c r="I791" i="5"/>
  <c r="H791" i="5"/>
  <c r="G791" i="5"/>
  <c r="F791" i="5"/>
  <c r="E791" i="5"/>
  <c r="D791" i="5"/>
  <c r="C791" i="5"/>
  <c r="B791" i="5" s="1"/>
  <c r="T790" i="5"/>
  <c r="S790" i="5"/>
  <c r="R790" i="5"/>
  <c r="Q790" i="5"/>
  <c r="P790" i="5"/>
  <c r="O790" i="5"/>
  <c r="N790" i="5"/>
  <c r="M790" i="5"/>
  <c r="L790" i="5"/>
  <c r="K790" i="5"/>
  <c r="J790" i="5"/>
  <c r="I790" i="5"/>
  <c r="H790" i="5"/>
  <c r="G790" i="5"/>
  <c r="F790" i="5"/>
  <c r="E790" i="5"/>
  <c r="D790" i="5"/>
  <c r="C790" i="5"/>
  <c r="B790" i="5" s="1"/>
  <c r="T789" i="5"/>
  <c r="S789" i="5"/>
  <c r="R789" i="5"/>
  <c r="Q789" i="5"/>
  <c r="P789" i="5"/>
  <c r="O789" i="5"/>
  <c r="N789" i="5"/>
  <c r="M789" i="5"/>
  <c r="L789" i="5"/>
  <c r="K789" i="5"/>
  <c r="J789" i="5"/>
  <c r="I789" i="5"/>
  <c r="H789" i="5"/>
  <c r="G789" i="5"/>
  <c r="F789" i="5"/>
  <c r="E789" i="5"/>
  <c r="D789" i="5"/>
  <c r="C789" i="5"/>
  <c r="B789" i="5" s="1"/>
  <c r="T788" i="5"/>
  <c r="S788" i="5"/>
  <c r="R788" i="5"/>
  <c r="Q788" i="5"/>
  <c r="P788" i="5"/>
  <c r="O788" i="5"/>
  <c r="N788" i="5"/>
  <c r="M788" i="5"/>
  <c r="L788" i="5"/>
  <c r="K788" i="5"/>
  <c r="J788" i="5"/>
  <c r="I788" i="5"/>
  <c r="H788" i="5"/>
  <c r="G788" i="5"/>
  <c r="F788" i="5"/>
  <c r="E788" i="5"/>
  <c r="D788" i="5"/>
  <c r="C788" i="5"/>
  <c r="B788" i="5" s="1"/>
  <c r="T787" i="5"/>
  <c r="S787" i="5"/>
  <c r="R787" i="5"/>
  <c r="Q787" i="5"/>
  <c r="P787" i="5"/>
  <c r="O787" i="5"/>
  <c r="N787" i="5"/>
  <c r="M787" i="5"/>
  <c r="L787" i="5"/>
  <c r="K787" i="5"/>
  <c r="J787" i="5"/>
  <c r="I787" i="5"/>
  <c r="H787" i="5"/>
  <c r="G787" i="5"/>
  <c r="F787" i="5"/>
  <c r="E787" i="5"/>
  <c r="D787" i="5"/>
  <c r="C787" i="5"/>
  <c r="B787" i="5" s="1"/>
  <c r="T786" i="5"/>
  <c r="S786" i="5"/>
  <c r="R786" i="5"/>
  <c r="Q786" i="5"/>
  <c r="P786" i="5"/>
  <c r="O786" i="5"/>
  <c r="N786" i="5"/>
  <c r="M786" i="5"/>
  <c r="L786" i="5"/>
  <c r="K786" i="5"/>
  <c r="J786" i="5"/>
  <c r="I786" i="5"/>
  <c r="H786" i="5"/>
  <c r="G786" i="5"/>
  <c r="F786" i="5"/>
  <c r="E786" i="5"/>
  <c r="D786" i="5"/>
  <c r="C786" i="5"/>
  <c r="B786" i="5" s="1"/>
  <c r="T785" i="5"/>
  <c r="S785" i="5"/>
  <c r="R785" i="5"/>
  <c r="Q785" i="5"/>
  <c r="P785" i="5"/>
  <c r="O785" i="5"/>
  <c r="N785" i="5"/>
  <c r="M785" i="5"/>
  <c r="L785" i="5"/>
  <c r="K785" i="5"/>
  <c r="J785" i="5"/>
  <c r="I785" i="5"/>
  <c r="H785" i="5"/>
  <c r="G785" i="5"/>
  <c r="F785" i="5"/>
  <c r="E785" i="5"/>
  <c r="D785" i="5"/>
  <c r="C785" i="5"/>
  <c r="B785" i="5" s="1"/>
  <c r="T784" i="5"/>
  <c r="S784" i="5"/>
  <c r="R784" i="5"/>
  <c r="Q784" i="5"/>
  <c r="P784" i="5"/>
  <c r="O784" i="5"/>
  <c r="N784" i="5"/>
  <c r="M784" i="5"/>
  <c r="L784" i="5"/>
  <c r="K784" i="5"/>
  <c r="J784" i="5"/>
  <c r="I784" i="5"/>
  <c r="H784" i="5"/>
  <c r="G784" i="5"/>
  <c r="F784" i="5"/>
  <c r="E784" i="5"/>
  <c r="D784" i="5"/>
  <c r="C784" i="5"/>
  <c r="B784" i="5" s="1"/>
  <c r="T783" i="5"/>
  <c r="S783" i="5"/>
  <c r="R783" i="5"/>
  <c r="Q783" i="5"/>
  <c r="P783" i="5"/>
  <c r="O783" i="5"/>
  <c r="N783" i="5"/>
  <c r="M783" i="5"/>
  <c r="L783" i="5"/>
  <c r="K783" i="5"/>
  <c r="J783" i="5"/>
  <c r="I783" i="5"/>
  <c r="H783" i="5"/>
  <c r="G783" i="5"/>
  <c r="F783" i="5"/>
  <c r="E783" i="5"/>
  <c r="D783" i="5"/>
  <c r="C783" i="5"/>
  <c r="B783" i="5" s="1"/>
  <c r="T782" i="5"/>
  <c r="S782" i="5"/>
  <c r="R782" i="5"/>
  <c r="Q782" i="5"/>
  <c r="P782" i="5"/>
  <c r="O782" i="5"/>
  <c r="N782" i="5"/>
  <c r="M782" i="5"/>
  <c r="L782" i="5"/>
  <c r="K782" i="5"/>
  <c r="J782" i="5"/>
  <c r="I782" i="5"/>
  <c r="H782" i="5"/>
  <c r="G782" i="5"/>
  <c r="F782" i="5"/>
  <c r="E782" i="5"/>
  <c r="D782" i="5"/>
  <c r="C782" i="5"/>
  <c r="B782" i="5" s="1"/>
  <c r="T781" i="5"/>
  <c r="S781" i="5"/>
  <c r="R781" i="5"/>
  <c r="Q781" i="5"/>
  <c r="P781" i="5"/>
  <c r="O781" i="5"/>
  <c r="N781" i="5"/>
  <c r="M781" i="5"/>
  <c r="L781" i="5"/>
  <c r="K781" i="5"/>
  <c r="J781" i="5"/>
  <c r="I781" i="5"/>
  <c r="H781" i="5"/>
  <c r="G781" i="5"/>
  <c r="F781" i="5"/>
  <c r="E781" i="5"/>
  <c r="D781" i="5"/>
  <c r="C781" i="5"/>
  <c r="B781" i="5" s="1"/>
  <c r="T780" i="5"/>
  <c r="S780" i="5"/>
  <c r="R780" i="5"/>
  <c r="Q780" i="5"/>
  <c r="P780" i="5"/>
  <c r="O780" i="5"/>
  <c r="N780" i="5"/>
  <c r="M780" i="5"/>
  <c r="L780" i="5"/>
  <c r="K780" i="5"/>
  <c r="J780" i="5"/>
  <c r="I780" i="5"/>
  <c r="H780" i="5"/>
  <c r="G780" i="5"/>
  <c r="F780" i="5"/>
  <c r="E780" i="5"/>
  <c r="D780" i="5"/>
  <c r="C780" i="5"/>
  <c r="B780" i="5" s="1"/>
  <c r="T779" i="5"/>
  <c r="S779" i="5"/>
  <c r="R779" i="5"/>
  <c r="Q779" i="5"/>
  <c r="P779" i="5"/>
  <c r="O779" i="5"/>
  <c r="N779" i="5"/>
  <c r="M779" i="5"/>
  <c r="L779" i="5"/>
  <c r="K779" i="5"/>
  <c r="J779" i="5"/>
  <c r="I779" i="5"/>
  <c r="H779" i="5"/>
  <c r="G779" i="5"/>
  <c r="F779" i="5"/>
  <c r="E779" i="5"/>
  <c r="D779" i="5"/>
  <c r="C779" i="5"/>
  <c r="B779" i="5" s="1"/>
  <c r="T778" i="5"/>
  <c r="S778" i="5"/>
  <c r="R778" i="5"/>
  <c r="Q778" i="5"/>
  <c r="P778" i="5"/>
  <c r="O778" i="5"/>
  <c r="N778" i="5"/>
  <c r="M778" i="5"/>
  <c r="L778" i="5"/>
  <c r="K778" i="5"/>
  <c r="J778" i="5"/>
  <c r="I778" i="5"/>
  <c r="H778" i="5"/>
  <c r="G778" i="5"/>
  <c r="F778" i="5"/>
  <c r="E778" i="5"/>
  <c r="D778" i="5"/>
  <c r="C778" i="5"/>
  <c r="B778" i="5" s="1"/>
  <c r="T777" i="5"/>
  <c r="S777" i="5"/>
  <c r="R777" i="5"/>
  <c r="Q777" i="5"/>
  <c r="P777" i="5"/>
  <c r="O777" i="5"/>
  <c r="N777" i="5"/>
  <c r="M777" i="5"/>
  <c r="L777" i="5"/>
  <c r="K777" i="5"/>
  <c r="J777" i="5"/>
  <c r="I777" i="5"/>
  <c r="H777" i="5"/>
  <c r="G777" i="5"/>
  <c r="F777" i="5"/>
  <c r="E777" i="5"/>
  <c r="D777" i="5"/>
  <c r="C777" i="5"/>
  <c r="B777" i="5" s="1"/>
  <c r="T776" i="5"/>
  <c r="S776" i="5"/>
  <c r="R776" i="5"/>
  <c r="Q776" i="5"/>
  <c r="P776" i="5"/>
  <c r="O776" i="5"/>
  <c r="N776" i="5"/>
  <c r="M776" i="5"/>
  <c r="L776" i="5"/>
  <c r="K776" i="5"/>
  <c r="J776" i="5"/>
  <c r="I776" i="5"/>
  <c r="H776" i="5"/>
  <c r="G776" i="5"/>
  <c r="F776" i="5"/>
  <c r="E776" i="5"/>
  <c r="D776" i="5"/>
  <c r="C776" i="5"/>
  <c r="B776" i="5" s="1"/>
  <c r="T775" i="5"/>
  <c r="S775" i="5"/>
  <c r="R775" i="5"/>
  <c r="Q775" i="5"/>
  <c r="P775" i="5"/>
  <c r="O775" i="5"/>
  <c r="N775" i="5"/>
  <c r="M775" i="5"/>
  <c r="L775" i="5"/>
  <c r="K775" i="5"/>
  <c r="J775" i="5"/>
  <c r="I775" i="5"/>
  <c r="H775" i="5"/>
  <c r="G775" i="5"/>
  <c r="F775" i="5"/>
  <c r="E775" i="5"/>
  <c r="D775" i="5"/>
  <c r="C775" i="5"/>
  <c r="B775" i="5" s="1"/>
  <c r="T774" i="5"/>
  <c r="S774" i="5"/>
  <c r="R774" i="5"/>
  <c r="Q774" i="5"/>
  <c r="P774" i="5"/>
  <c r="O774" i="5"/>
  <c r="N774" i="5"/>
  <c r="M774" i="5"/>
  <c r="L774" i="5"/>
  <c r="K774" i="5"/>
  <c r="J774" i="5"/>
  <c r="I774" i="5"/>
  <c r="H774" i="5"/>
  <c r="G774" i="5"/>
  <c r="F774" i="5"/>
  <c r="E774" i="5"/>
  <c r="D774" i="5"/>
  <c r="C774" i="5"/>
  <c r="B774" i="5" s="1"/>
  <c r="T773" i="5"/>
  <c r="S773" i="5"/>
  <c r="R773" i="5"/>
  <c r="Q773" i="5"/>
  <c r="P773" i="5"/>
  <c r="O773" i="5"/>
  <c r="N773" i="5"/>
  <c r="M773" i="5"/>
  <c r="L773" i="5"/>
  <c r="K773" i="5"/>
  <c r="J773" i="5"/>
  <c r="I773" i="5"/>
  <c r="H773" i="5"/>
  <c r="G773" i="5"/>
  <c r="F773" i="5"/>
  <c r="E773" i="5"/>
  <c r="D773" i="5"/>
  <c r="C773" i="5"/>
  <c r="B773" i="5" s="1"/>
  <c r="T772" i="5"/>
  <c r="S772" i="5"/>
  <c r="R772" i="5"/>
  <c r="Q772" i="5"/>
  <c r="P772" i="5"/>
  <c r="O772" i="5"/>
  <c r="N772" i="5"/>
  <c r="M772" i="5"/>
  <c r="L772" i="5"/>
  <c r="K772" i="5"/>
  <c r="J772" i="5"/>
  <c r="I772" i="5"/>
  <c r="H772" i="5"/>
  <c r="G772" i="5"/>
  <c r="F772" i="5"/>
  <c r="E772" i="5"/>
  <c r="D772" i="5"/>
  <c r="C772" i="5"/>
  <c r="B772" i="5" s="1"/>
  <c r="T771" i="5"/>
  <c r="S771" i="5"/>
  <c r="R771" i="5"/>
  <c r="Q771" i="5"/>
  <c r="P771" i="5"/>
  <c r="O771" i="5"/>
  <c r="N771" i="5"/>
  <c r="M771" i="5"/>
  <c r="L771" i="5"/>
  <c r="K771" i="5"/>
  <c r="J771" i="5"/>
  <c r="I771" i="5"/>
  <c r="H771" i="5"/>
  <c r="G771" i="5"/>
  <c r="F771" i="5"/>
  <c r="E771" i="5"/>
  <c r="D771" i="5"/>
  <c r="C771" i="5"/>
  <c r="B771" i="5" s="1"/>
  <c r="T770" i="5"/>
  <c r="S770" i="5"/>
  <c r="R770" i="5"/>
  <c r="Q770" i="5"/>
  <c r="P770" i="5"/>
  <c r="O770" i="5"/>
  <c r="N770" i="5"/>
  <c r="M770" i="5"/>
  <c r="L770" i="5"/>
  <c r="K770" i="5"/>
  <c r="J770" i="5"/>
  <c r="I770" i="5"/>
  <c r="H770" i="5"/>
  <c r="G770" i="5"/>
  <c r="F770" i="5"/>
  <c r="E770" i="5"/>
  <c r="D770" i="5"/>
  <c r="C770" i="5"/>
  <c r="B770" i="5" s="1"/>
  <c r="T769" i="5"/>
  <c r="S769" i="5"/>
  <c r="R769" i="5"/>
  <c r="Q769" i="5"/>
  <c r="P769" i="5"/>
  <c r="O769" i="5"/>
  <c r="N769" i="5"/>
  <c r="M769" i="5"/>
  <c r="L769" i="5"/>
  <c r="K769" i="5"/>
  <c r="J769" i="5"/>
  <c r="I769" i="5"/>
  <c r="H769" i="5"/>
  <c r="G769" i="5"/>
  <c r="F769" i="5"/>
  <c r="E769" i="5"/>
  <c r="D769" i="5"/>
  <c r="C769" i="5"/>
  <c r="B769" i="5" s="1"/>
  <c r="T768" i="5"/>
  <c r="S768" i="5"/>
  <c r="R768" i="5"/>
  <c r="Q768" i="5"/>
  <c r="P768" i="5"/>
  <c r="O768" i="5"/>
  <c r="N768" i="5"/>
  <c r="M768" i="5"/>
  <c r="L768" i="5"/>
  <c r="K768" i="5"/>
  <c r="J768" i="5"/>
  <c r="I768" i="5"/>
  <c r="H768" i="5"/>
  <c r="G768" i="5"/>
  <c r="F768" i="5"/>
  <c r="E768" i="5"/>
  <c r="D768" i="5"/>
  <c r="C768" i="5"/>
  <c r="B768" i="5" s="1"/>
  <c r="T767" i="5"/>
  <c r="S767" i="5"/>
  <c r="R767" i="5"/>
  <c r="Q767" i="5"/>
  <c r="P767" i="5"/>
  <c r="O767" i="5"/>
  <c r="N767" i="5"/>
  <c r="M767" i="5"/>
  <c r="L767" i="5"/>
  <c r="K767" i="5"/>
  <c r="J767" i="5"/>
  <c r="I767" i="5"/>
  <c r="H767" i="5"/>
  <c r="G767" i="5"/>
  <c r="F767" i="5"/>
  <c r="E767" i="5"/>
  <c r="D767" i="5"/>
  <c r="C767" i="5"/>
  <c r="B767" i="5" s="1"/>
  <c r="T766" i="5"/>
  <c r="S766" i="5"/>
  <c r="R766" i="5"/>
  <c r="Q766" i="5"/>
  <c r="P766" i="5"/>
  <c r="O766" i="5"/>
  <c r="N766" i="5"/>
  <c r="M766" i="5"/>
  <c r="L766" i="5"/>
  <c r="K766" i="5"/>
  <c r="J766" i="5"/>
  <c r="I766" i="5"/>
  <c r="H766" i="5"/>
  <c r="G766" i="5"/>
  <c r="F766" i="5"/>
  <c r="E766" i="5"/>
  <c r="D766" i="5"/>
  <c r="C766" i="5"/>
  <c r="B766" i="5" s="1"/>
  <c r="T765" i="5"/>
  <c r="S765" i="5"/>
  <c r="R765" i="5"/>
  <c r="Q765" i="5"/>
  <c r="P765" i="5"/>
  <c r="O765" i="5"/>
  <c r="N765" i="5"/>
  <c r="M765" i="5"/>
  <c r="L765" i="5"/>
  <c r="K765" i="5"/>
  <c r="J765" i="5"/>
  <c r="I765" i="5"/>
  <c r="H765" i="5"/>
  <c r="G765" i="5"/>
  <c r="F765" i="5"/>
  <c r="E765" i="5"/>
  <c r="D765" i="5"/>
  <c r="C765" i="5"/>
  <c r="B765" i="5" s="1"/>
  <c r="T764" i="5"/>
  <c r="S764" i="5"/>
  <c r="R764" i="5"/>
  <c r="Q764" i="5"/>
  <c r="P764" i="5"/>
  <c r="O764" i="5"/>
  <c r="N764" i="5"/>
  <c r="M764" i="5"/>
  <c r="L764" i="5"/>
  <c r="K764" i="5"/>
  <c r="J764" i="5"/>
  <c r="I764" i="5"/>
  <c r="H764" i="5"/>
  <c r="G764" i="5"/>
  <c r="F764" i="5"/>
  <c r="E764" i="5"/>
  <c r="D764" i="5"/>
  <c r="C764" i="5"/>
  <c r="B764" i="5" s="1"/>
  <c r="T763" i="5"/>
  <c r="S763" i="5"/>
  <c r="R763" i="5"/>
  <c r="Q763" i="5"/>
  <c r="P763" i="5"/>
  <c r="O763" i="5"/>
  <c r="N763" i="5"/>
  <c r="M763" i="5"/>
  <c r="L763" i="5"/>
  <c r="K763" i="5"/>
  <c r="J763" i="5"/>
  <c r="I763" i="5"/>
  <c r="H763" i="5"/>
  <c r="G763" i="5"/>
  <c r="F763" i="5"/>
  <c r="E763" i="5"/>
  <c r="D763" i="5"/>
  <c r="C763" i="5"/>
  <c r="B763" i="5" s="1"/>
  <c r="T762" i="5"/>
  <c r="S762" i="5"/>
  <c r="R762" i="5"/>
  <c r="Q762" i="5"/>
  <c r="P762" i="5"/>
  <c r="O762" i="5"/>
  <c r="N762" i="5"/>
  <c r="M762" i="5"/>
  <c r="L762" i="5"/>
  <c r="K762" i="5"/>
  <c r="J762" i="5"/>
  <c r="I762" i="5"/>
  <c r="H762" i="5"/>
  <c r="G762" i="5"/>
  <c r="F762" i="5"/>
  <c r="E762" i="5"/>
  <c r="D762" i="5"/>
  <c r="C762" i="5"/>
  <c r="B762" i="5" s="1"/>
  <c r="T761" i="5"/>
  <c r="S761" i="5"/>
  <c r="R761" i="5"/>
  <c r="Q761" i="5"/>
  <c r="P761" i="5"/>
  <c r="O761" i="5"/>
  <c r="N761" i="5"/>
  <c r="M761" i="5"/>
  <c r="L761" i="5"/>
  <c r="K761" i="5"/>
  <c r="J761" i="5"/>
  <c r="I761" i="5"/>
  <c r="H761" i="5"/>
  <c r="G761" i="5"/>
  <c r="F761" i="5"/>
  <c r="E761" i="5"/>
  <c r="D761" i="5"/>
  <c r="C761" i="5"/>
  <c r="B761" i="5" s="1"/>
  <c r="T760" i="5"/>
  <c r="S760" i="5"/>
  <c r="R760" i="5"/>
  <c r="Q760" i="5"/>
  <c r="P760" i="5"/>
  <c r="O760" i="5"/>
  <c r="N760" i="5"/>
  <c r="M760" i="5"/>
  <c r="L760" i="5"/>
  <c r="K760" i="5"/>
  <c r="J760" i="5"/>
  <c r="I760" i="5"/>
  <c r="H760" i="5"/>
  <c r="G760" i="5"/>
  <c r="F760" i="5"/>
  <c r="E760" i="5"/>
  <c r="D760" i="5"/>
  <c r="C760" i="5"/>
  <c r="B760" i="5" s="1"/>
  <c r="T759" i="5"/>
  <c r="S759" i="5"/>
  <c r="R759" i="5"/>
  <c r="Q759" i="5"/>
  <c r="P759" i="5"/>
  <c r="O759" i="5"/>
  <c r="N759" i="5"/>
  <c r="M759" i="5"/>
  <c r="L759" i="5"/>
  <c r="K759" i="5"/>
  <c r="J759" i="5"/>
  <c r="I759" i="5"/>
  <c r="H759" i="5"/>
  <c r="G759" i="5"/>
  <c r="F759" i="5"/>
  <c r="E759" i="5"/>
  <c r="D759" i="5"/>
  <c r="C759" i="5"/>
  <c r="B759" i="5" s="1"/>
  <c r="T758" i="5"/>
  <c r="S758" i="5"/>
  <c r="R758" i="5"/>
  <c r="Q758" i="5"/>
  <c r="P758" i="5"/>
  <c r="O758" i="5"/>
  <c r="N758" i="5"/>
  <c r="M758" i="5"/>
  <c r="L758" i="5"/>
  <c r="K758" i="5"/>
  <c r="J758" i="5"/>
  <c r="I758" i="5"/>
  <c r="H758" i="5"/>
  <c r="G758" i="5"/>
  <c r="F758" i="5"/>
  <c r="E758" i="5"/>
  <c r="D758" i="5"/>
  <c r="C758" i="5"/>
  <c r="B758" i="5" s="1"/>
  <c r="T757" i="5"/>
  <c r="S757" i="5"/>
  <c r="R757" i="5"/>
  <c r="Q757" i="5"/>
  <c r="P757" i="5"/>
  <c r="O757" i="5"/>
  <c r="N757" i="5"/>
  <c r="M757" i="5"/>
  <c r="L757" i="5"/>
  <c r="K757" i="5"/>
  <c r="J757" i="5"/>
  <c r="I757" i="5"/>
  <c r="H757" i="5"/>
  <c r="G757" i="5"/>
  <c r="F757" i="5"/>
  <c r="E757" i="5"/>
  <c r="D757" i="5"/>
  <c r="C757" i="5"/>
  <c r="B757" i="5" s="1"/>
  <c r="T756" i="5"/>
  <c r="S756" i="5"/>
  <c r="R756" i="5"/>
  <c r="Q756" i="5"/>
  <c r="P756" i="5"/>
  <c r="O756" i="5"/>
  <c r="N756" i="5"/>
  <c r="M756" i="5"/>
  <c r="L756" i="5"/>
  <c r="K756" i="5"/>
  <c r="J756" i="5"/>
  <c r="I756" i="5"/>
  <c r="H756" i="5"/>
  <c r="G756" i="5"/>
  <c r="F756" i="5"/>
  <c r="E756" i="5"/>
  <c r="D756" i="5"/>
  <c r="C756" i="5"/>
  <c r="B756" i="5" s="1"/>
  <c r="T755" i="5"/>
  <c r="S755" i="5"/>
  <c r="R755" i="5"/>
  <c r="Q755" i="5"/>
  <c r="P755" i="5"/>
  <c r="O755" i="5"/>
  <c r="N755" i="5"/>
  <c r="M755" i="5"/>
  <c r="L755" i="5"/>
  <c r="K755" i="5"/>
  <c r="J755" i="5"/>
  <c r="I755" i="5"/>
  <c r="H755" i="5"/>
  <c r="G755" i="5"/>
  <c r="F755" i="5"/>
  <c r="E755" i="5"/>
  <c r="D755" i="5"/>
  <c r="C755" i="5"/>
  <c r="B755" i="5" s="1"/>
  <c r="T754" i="5"/>
  <c r="S754" i="5"/>
  <c r="R754" i="5"/>
  <c r="Q754" i="5"/>
  <c r="P754" i="5"/>
  <c r="O754" i="5"/>
  <c r="N754" i="5"/>
  <c r="M754" i="5"/>
  <c r="L754" i="5"/>
  <c r="K754" i="5"/>
  <c r="J754" i="5"/>
  <c r="I754" i="5"/>
  <c r="H754" i="5"/>
  <c r="G754" i="5"/>
  <c r="F754" i="5"/>
  <c r="E754" i="5"/>
  <c r="D754" i="5"/>
  <c r="C754" i="5"/>
  <c r="B754" i="5" s="1"/>
  <c r="T753" i="5"/>
  <c r="S753" i="5"/>
  <c r="R753" i="5"/>
  <c r="Q753" i="5"/>
  <c r="P753" i="5"/>
  <c r="O753" i="5"/>
  <c r="N753" i="5"/>
  <c r="M753" i="5"/>
  <c r="L753" i="5"/>
  <c r="K753" i="5"/>
  <c r="J753" i="5"/>
  <c r="I753" i="5"/>
  <c r="H753" i="5"/>
  <c r="G753" i="5"/>
  <c r="F753" i="5"/>
  <c r="E753" i="5"/>
  <c r="D753" i="5"/>
  <c r="C753" i="5"/>
  <c r="B753" i="5" s="1"/>
  <c r="T752" i="5"/>
  <c r="S752" i="5"/>
  <c r="R752" i="5"/>
  <c r="Q752" i="5"/>
  <c r="P752" i="5"/>
  <c r="O752" i="5"/>
  <c r="N752" i="5"/>
  <c r="M752" i="5"/>
  <c r="L752" i="5"/>
  <c r="K752" i="5"/>
  <c r="J752" i="5"/>
  <c r="I752" i="5"/>
  <c r="H752" i="5"/>
  <c r="G752" i="5"/>
  <c r="F752" i="5"/>
  <c r="E752" i="5"/>
  <c r="D752" i="5"/>
  <c r="C752" i="5"/>
  <c r="B752" i="5" s="1"/>
  <c r="T751" i="5"/>
  <c r="S751" i="5"/>
  <c r="R751" i="5"/>
  <c r="Q751" i="5"/>
  <c r="P751" i="5"/>
  <c r="O751" i="5"/>
  <c r="N751" i="5"/>
  <c r="M751" i="5"/>
  <c r="L751" i="5"/>
  <c r="K751" i="5"/>
  <c r="J751" i="5"/>
  <c r="I751" i="5"/>
  <c r="H751" i="5"/>
  <c r="G751" i="5"/>
  <c r="F751" i="5"/>
  <c r="E751" i="5"/>
  <c r="D751" i="5"/>
  <c r="C751" i="5"/>
  <c r="B751" i="5" s="1"/>
  <c r="T750" i="5"/>
  <c r="S750" i="5"/>
  <c r="R750" i="5"/>
  <c r="Q750" i="5"/>
  <c r="P750" i="5"/>
  <c r="O750" i="5"/>
  <c r="N750" i="5"/>
  <c r="M750" i="5"/>
  <c r="L750" i="5"/>
  <c r="K750" i="5"/>
  <c r="J750" i="5"/>
  <c r="I750" i="5"/>
  <c r="H750" i="5"/>
  <c r="G750" i="5"/>
  <c r="F750" i="5"/>
  <c r="E750" i="5"/>
  <c r="D750" i="5"/>
  <c r="C750" i="5"/>
  <c r="B750" i="5" s="1"/>
  <c r="T749" i="5"/>
  <c r="S749" i="5"/>
  <c r="R749" i="5"/>
  <c r="Q749" i="5"/>
  <c r="P749" i="5"/>
  <c r="O749" i="5"/>
  <c r="N749" i="5"/>
  <c r="M749" i="5"/>
  <c r="L749" i="5"/>
  <c r="K749" i="5"/>
  <c r="J749" i="5"/>
  <c r="I749" i="5"/>
  <c r="H749" i="5"/>
  <c r="G749" i="5"/>
  <c r="F749" i="5"/>
  <c r="E749" i="5"/>
  <c r="D749" i="5"/>
  <c r="C749" i="5"/>
  <c r="B749" i="5" s="1"/>
  <c r="T748" i="5"/>
  <c r="S748" i="5"/>
  <c r="R748" i="5"/>
  <c r="Q748" i="5"/>
  <c r="P748" i="5"/>
  <c r="O748" i="5"/>
  <c r="N748" i="5"/>
  <c r="M748" i="5"/>
  <c r="L748" i="5"/>
  <c r="K748" i="5"/>
  <c r="J748" i="5"/>
  <c r="I748" i="5"/>
  <c r="H748" i="5"/>
  <c r="G748" i="5"/>
  <c r="F748" i="5"/>
  <c r="E748" i="5"/>
  <c r="D748" i="5"/>
  <c r="C748" i="5"/>
  <c r="B748" i="5" s="1"/>
  <c r="T747" i="5"/>
  <c r="S747" i="5"/>
  <c r="R747" i="5"/>
  <c r="Q747" i="5"/>
  <c r="P747" i="5"/>
  <c r="O747" i="5"/>
  <c r="N747" i="5"/>
  <c r="M747" i="5"/>
  <c r="L747" i="5"/>
  <c r="K747" i="5"/>
  <c r="J747" i="5"/>
  <c r="I747" i="5"/>
  <c r="H747" i="5"/>
  <c r="G747" i="5"/>
  <c r="F747" i="5"/>
  <c r="E747" i="5"/>
  <c r="D747" i="5"/>
  <c r="C747" i="5"/>
  <c r="B747" i="5" s="1"/>
  <c r="T746" i="5"/>
  <c r="S746" i="5"/>
  <c r="R746" i="5"/>
  <c r="Q746" i="5"/>
  <c r="P746" i="5"/>
  <c r="O746" i="5"/>
  <c r="N746" i="5"/>
  <c r="M746" i="5"/>
  <c r="L746" i="5"/>
  <c r="K746" i="5"/>
  <c r="J746" i="5"/>
  <c r="I746" i="5"/>
  <c r="H746" i="5"/>
  <c r="G746" i="5"/>
  <c r="F746" i="5"/>
  <c r="E746" i="5"/>
  <c r="D746" i="5"/>
  <c r="C746" i="5"/>
  <c r="B746" i="5" s="1"/>
  <c r="T745" i="5"/>
  <c r="S745" i="5"/>
  <c r="R745" i="5"/>
  <c r="Q745" i="5"/>
  <c r="P745" i="5"/>
  <c r="O745" i="5"/>
  <c r="N745" i="5"/>
  <c r="M745" i="5"/>
  <c r="L745" i="5"/>
  <c r="K745" i="5"/>
  <c r="J745" i="5"/>
  <c r="I745" i="5"/>
  <c r="H745" i="5"/>
  <c r="G745" i="5"/>
  <c r="F745" i="5"/>
  <c r="E745" i="5"/>
  <c r="D745" i="5"/>
  <c r="C745" i="5"/>
  <c r="B745" i="5" s="1"/>
  <c r="T744" i="5"/>
  <c r="S744" i="5"/>
  <c r="R744" i="5"/>
  <c r="Q744" i="5"/>
  <c r="P744" i="5"/>
  <c r="O744" i="5"/>
  <c r="N744" i="5"/>
  <c r="M744" i="5"/>
  <c r="L744" i="5"/>
  <c r="K744" i="5"/>
  <c r="J744" i="5"/>
  <c r="I744" i="5"/>
  <c r="H744" i="5"/>
  <c r="G744" i="5"/>
  <c r="F744" i="5"/>
  <c r="E744" i="5"/>
  <c r="D744" i="5"/>
  <c r="C744" i="5"/>
  <c r="B744" i="5" s="1"/>
  <c r="T743" i="5"/>
  <c r="S743" i="5"/>
  <c r="R743" i="5"/>
  <c r="Q743" i="5"/>
  <c r="P743" i="5"/>
  <c r="O743" i="5"/>
  <c r="N743" i="5"/>
  <c r="M743" i="5"/>
  <c r="L743" i="5"/>
  <c r="K743" i="5"/>
  <c r="J743" i="5"/>
  <c r="I743" i="5"/>
  <c r="H743" i="5"/>
  <c r="G743" i="5"/>
  <c r="F743" i="5"/>
  <c r="E743" i="5"/>
  <c r="D743" i="5"/>
  <c r="C743" i="5"/>
  <c r="B743" i="5" s="1"/>
  <c r="T742" i="5"/>
  <c r="S742" i="5"/>
  <c r="R742" i="5"/>
  <c r="Q742" i="5"/>
  <c r="P742" i="5"/>
  <c r="O742" i="5"/>
  <c r="N742" i="5"/>
  <c r="M742" i="5"/>
  <c r="L742" i="5"/>
  <c r="K742" i="5"/>
  <c r="J742" i="5"/>
  <c r="I742" i="5"/>
  <c r="H742" i="5"/>
  <c r="G742" i="5"/>
  <c r="F742" i="5"/>
  <c r="E742" i="5"/>
  <c r="D742" i="5"/>
  <c r="C742" i="5"/>
  <c r="B742" i="5" s="1"/>
  <c r="T741" i="5"/>
  <c r="S741" i="5"/>
  <c r="R741" i="5"/>
  <c r="Q741" i="5"/>
  <c r="P741" i="5"/>
  <c r="O741" i="5"/>
  <c r="N741" i="5"/>
  <c r="M741" i="5"/>
  <c r="L741" i="5"/>
  <c r="K741" i="5"/>
  <c r="J741" i="5"/>
  <c r="I741" i="5"/>
  <c r="H741" i="5"/>
  <c r="G741" i="5"/>
  <c r="F741" i="5"/>
  <c r="E741" i="5"/>
  <c r="D741" i="5"/>
  <c r="C741" i="5"/>
  <c r="B741" i="5" s="1"/>
  <c r="T740" i="5"/>
  <c r="S740" i="5"/>
  <c r="R740" i="5"/>
  <c r="Q740" i="5"/>
  <c r="P740" i="5"/>
  <c r="O740" i="5"/>
  <c r="N740" i="5"/>
  <c r="M740" i="5"/>
  <c r="L740" i="5"/>
  <c r="K740" i="5"/>
  <c r="J740" i="5"/>
  <c r="I740" i="5"/>
  <c r="H740" i="5"/>
  <c r="G740" i="5"/>
  <c r="F740" i="5"/>
  <c r="E740" i="5"/>
  <c r="D740" i="5"/>
  <c r="C740" i="5"/>
  <c r="B740" i="5" s="1"/>
  <c r="T739" i="5"/>
  <c r="S739" i="5"/>
  <c r="R739" i="5"/>
  <c r="Q739" i="5"/>
  <c r="P739" i="5"/>
  <c r="O739" i="5"/>
  <c r="N739" i="5"/>
  <c r="M739" i="5"/>
  <c r="L739" i="5"/>
  <c r="K739" i="5"/>
  <c r="J739" i="5"/>
  <c r="I739" i="5"/>
  <c r="H739" i="5"/>
  <c r="G739" i="5"/>
  <c r="F739" i="5"/>
  <c r="E739" i="5"/>
  <c r="D739" i="5"/>
  <c r="C739" i="5"/>
  <c r="B739" i="5" s="1"/>
  <c r="T738" i="5"/>
  <c r="S738" i="5"/>
  <c r="R738" i="5"/>
  <c r="Q738" i="5"/>
  <c r="P738" i="5"/>
  <c r="O738" i="5"/>
  <c r="N738" i="5"/>
  <c r="M738" i="5"/>
  <c r="L738" i="5"/>
  <c r="K738" i="5"/>
  <c r="J738" i="5"/>
  <c r="I738" i="5"/>
  <c r="H738" i="5"/>
  <c r="G738" i="5"/>
  <c r="F738" i="5"/>
  <c r="E738" i="5"/>
  <c r="D738" i="5"/>
  <c r="C738" i="5"/>
  <c r="B738" i="5" s="1"/>
  <c r="T737" i="5"/>
  <c r="S737" i="5"/>
  <c r="R737" i="5"/>
  <c r="Q737" i="5"/>
  <c r="P737" i="5"/>
  <c r="O737" i="5"/>
  <c r="N737" i="5"/>
  <c r="M737" i="5"/>
  <c r="L737" i="5"/>
  <c r="K737" i="5"/>
  <c r="J737" i="5"/>
  <c r="I737" i="5"/>
  <c r="H737" i="5"/>
  <c r="G737" i="5"/>
  <c r="F737" i="5"/>
  <c r="E737" i="5"/>
  <c r="D737" i="5"/>
  <c r="C737" i="5"/>
  <c r="B737" i="5" s="1"/>
  <c r="T736" i="5"/>
  <c r="S736" i="5"/>
  <c r="R736" i="5"/>
  <c r="Q736" i="5"/>
  <c r="P736" i="5"/>
  <c r="O736" i="5"/>
  <c r="N736" i="5"/>
  <c r="M736" i="5"/>
  <c r="L736" i="5"/>
  <c r="K736" i="5"/>
  <c r="J736" i="5"/>
  <c r="I736" i="5"/>
  <c r="H736" i="5"/>
  <c r="G736" i="5"/>
  <c r="F736" i="5"/>
  <c r="E736" i="5"/>
  <c r="D736" i="5"/>
  <c r="C736" i="5"/>
  <c r="B736" i="5" s="1"/>
  <c r="T735" i="5"/>
  <c r="S735" i="5"/>
  <c r="R735" i="5"/>
  <c r="Q735" i="5"/>
  <c r="P735" i="5"/>
  <c r="O735" i="5"/>
  <c r="N735" i="5"/>
  <c r="M735" i="5"/>
  <c r="L735" i="5"/>
  <c r="K735" i="5"/>
  <c r="J735" i="5"/>
  <c r="I735" i="5"/>
  <c r="H735" i="5"/>
  <c r="G735" i="5"/>
  <c r="F735" i="5"/>
  <c r="E735" i="5"/>
  <c r="D735" i="5"/>
  <c r="C735" i="5"/>
  <c r="B735" i="5" s="1"/>
  <c r="T734" i="5"/>
  <c r="S734" i="5"/>
  <c r="R734" i="5"/>
  <c r="Q734" i="5"/>
  <c r="P734" i="5"/>
  <c r="O734" i="5"/>
  <c r="N734" i="5"/>
  <c r="M734" i="5"/>
  <c r="L734" i="5"/>
  <c r="K734" i="5"/>
  <c r="J734" i="5"/>
  <c r="I734" i="5"/>
  <c r="H734" i="5"/>
  <c r="G734" i="5"/>
  <c r="F734" i="5"/>
  <c r="E734" i="5"/>
  <c r="D734" i="5"/>
  <c r="C734" i="5"/>
  <c r="B734" i="5" s="1"/>
  <c r="T733" i="5"/>
  <c r="S733" i="5"/>
  <c r="R733" i="5"/>
  <c r="Q733" i="5"/>
  <c r="P733" i="5"/>
  <c r="O733" i="5"/>
  <c r="N733" i="5"/>
  <c r="M733" i="5"/>
  <c r="L733" i="5"/>
  <c r="K733" i="5"/>
  <c r="J733" i="5"/>
  <c r="I733" i="5"/>
  <c r="H733" i="5"/>
  <c r="G733" i="5"/>
  <c r="F733" i="5"/>
  <c r="E733" i="5"/>
  <c r="D733" i="5"/>
  <c r="C733" i="5"/>
  <c r="B733" i="5" s="1"/>
  <c r="T732" i="5"/>
  <c r="S732" i="5"/>
  <c r="R732" i="5"/>
  <c r="Q732" i="5"/>
  <c r="P732" i="5"/>
  <c r="O732" i="5"/>
  <c r="N732" i="5"/>
  <c r="M732" i="5"/>
  <c r="L732" i="5"/>
  <c r="K732" i="5"/>
  <c r="J732" i="5"/>
  <c r="I732" i="5"/>
  <c r="H732" i="5"/>
  <c r="G732" i="5"/>
  <c r="F732" i="5"/>
  <c r="E732" i="5"/>
  <c r="D732" i="5"/>
  <c r="C732" i="5"/>
  <c r="B732" i="5" s="1"/>
  <c r="T731" i="5"/>
  <c r="S731" i="5"/>
  <c r="R731" i="5"/>
  <c r="Q731" i="5"/>
  <c r="P731" i="5"/>
  <c r="O731" i="5"/>
  <c r="N731" i="5"/>
  <c r="M731" i="5"/>
  <c r="L731" i="5"/>
  <c r="K731" i="5"/>
  <c r="J731" i="5"/>
  <c r="I731" i="5"/>
  <c r="H731" i="5"/>
  <c r="G731" i="5"/>
  <c r="F731" i="5"/>
  <c r="E731" i="5"/>
  <c r="D731" i="5"/>
  <c r="C731" i="5"/>
  <c r="B731" i="5" s="1"/>
  <c r="T730" i="5"/>
  <c r="S730" i="5"/>
  <c r="R730" i="5"/>
  <c r="Q730" i="5"/>
  <c r="P730" i="5"/>
  <c r="O730" i="5"/>
  <c r="N730" i="5"/>
  <c r="M730" i="5"/>
  <c r="L730" i="5"/>
  <c r="K730" i="5"/>
  <c r="J730" i="5"/>
  <c r="I730" i="5"/>
  <c r="H730" i="5"/>
  <c r="G730" i="5"/>
  <c r="F730" i="5"/>
  <c r="E730" i="5"/>
  <c r="D730" i="5"/>
  <c r="C730" i="5"/>
  <c r="B730" i="5" s="1"/>
  <c r="T729" i="5"/>
  <c r="S729" i="5"/>
  <c r="R729" i="5"/>
  <c r="Q729" i="5"/>
  <c r="P729" i="5"/>
  <c r="O729" i="5"/>
  <c r="N729" i="5"/>
  <c r="M729" i="5"/>
  <c r="L729" i="5"/>
  <c r="K729" i="5"/>
  <c r="J729" i="5"/>
  <c r="I729" i="5"/>
  <c r="H729" i="5"/>
  <c r="G729" i="5"/>
  <c r="F729" i="5"/>
  <c r="E729" i="5"/>
  <c r="D729" i="5"/>
  <c r="C729" i="5"/>
  <c r="B729" i="5" s="1"/>
  <c r="T728" i="5"/>
  <c r="S728" i="5"/>
  <c r="R728" i="5"/>
  <c r="Q728" i="5"/>
  <c r="P728" i="5"/>
  <c r="O728" i="5"/>
  <c r="N728" i="5"/>
  <c r="M728" i="5"/>
  <c r="L728" i="5"/>
  <c r="K728" i="5"/>
  <c r="J728" i="5"/>
  <c r="I728" i="5"/>
  <c r="H728" i="5"/>
  <c r="G728" i="5"/>
  <c r="F728" i="5"/>
  <c r="E728" i="5"/>
  <c r="D728" i="5"/>
  <c r="C728" i="5"/>
  <c r="B728" i="5" s="1"/>
  <c r="T727" i="5"/>
  <c r="S727" i="5"/>
  <c r="R727" i="5"/>
  <c r="Q727" i="5"/>
  <c r="P727" i="5"/>
  <c r="O727" i="5"/>
  <c r="N727" i="5"/>
  <c r="M727" i="5"/>
  <c r="L727" i="5"/>
  <c r="K727" i="5"/>
  <c r="J727" i="5"/>
  <c r="I727" i="5"/>
  <c r="H727" i="5"/>
  <c r="G727" i="5"/>
  <c r="F727" i="5"/>
  <c r="E727" i="5"/>
  <c r="D727" i="5"/>
  <c r="C727" i="5"/>
  <c r="B727" i="5" s="1"/>
  <c r="T726" i="5"/>
  <c r="S726" i="5"/>
  <c r="R726" i="5"/>
  <c r="Q726" i="5"/>
  <c r="P726" i="5"/>
  <c r="O726" i="5"/>
  <c r="N726" i="5"/>
  <c r="M726" i="5"/>
  <c r="L726" i="5"/>
  <c r="K726" i="5"/>
  <c r="J726" i="5"/>
  <c r="I726" i="5"/>
  <c r="H726" i="5"/>
  <c r="G726" i="5"/>
  <c r="F726" i="5"/>
  <c r="E726" i="5"/>
  <c r="D726" i="5"/>
  <c r="C726" i="5"/>
  <c r="B726" i="5" s="1"/>
  <c r="T725" i="5"/>
  <c r="S725" i="5"/>
  <c r="R725" i="5"/>
  <c r="Q725" i="5"/>
  <c r="P725" i="5"/>
  <c r="O725" i="5"/>
  <c r="N725" i="5"/>
  <c r="M725" i="5"/>
  <c r="L725" i="5"/>
  <c r="K725" i="5"/>
  <c r="J725" i="5"/>
  <c r="I725" i="5"/>
  <c r="H725" i="5"/>
  <c r="G725" i="5"/>
  <c r="F725" i="5"/>
  <c r="E725" i="5"/>
  <c r="D725" i="5"/>
  <c r="C725" i="5"/>
  <c r="B725" i="5" s="1"/>
  <c r="T724" i="5"/>
  <c r="S724" i="5"/>
  <c r="R724" i="5"/>
  <c r="Q724" i="5"/>
  <c r="P724" i="5"/>
  <c r="O724" i="5"/>
  <c r="N724" i="5"/>
  <c r="M724" i="5"/>
  <c r="L724" i="5"/>
  <c r="K724" i="5"/>
  <c r="J724" i="5"/>
  <c r="I724" i="5"/>
  <c r="H724" i="5"/>
  <c r="G724" i="5"/>
  <c r="F724" i="5"/>
  <c r="E724" i="5"/>
  <c r="D724" i="5"/>
  <c r="C724" i="5"/>
  <c r="B724" i="5" s="1"/>
  <c r="T723" i="5"/>
  <c r="S723" i="5"/>
  <c r="R723" i="5"/>
  <c r="Q723" i="5"/>
  <c r="P723" i="5"/>
  <c r="O723" i="5"/>
  <c r="N723" i="5"/>
  <c r="M723" i="5"/>
  <c r="L723" i="5"/>
  <c r="K723" i="5"/>
  <c r="J723" i="5"/>
  <c r="I723" i="5"/>
  <c r="H723" i="5"/>
  <c r="G723" i="5"/>
  <c r="F723" i="5"/>
  <c r="E723" i="5"/>
  <c r="D723" i="5"/>
  <c r="C723" i="5"/>
  <c r="B723" i="5" s="1"/>
  <c r="T722" i="5"/>
  <c r="S722" i="5"/>
  <c r="R722" i="5"/>
  <c r="Q722" i="5"/>
  <c r="P722" i="5"/>
  <c r="O722" i="5"/>
  <c r="N722" i="5"/>
  <c r="M722" i="5"/>
  <c r="L722" i="5"/>
  <c r="K722" i="5"/>
  <c r="J722" i="5"/>
  <c r="I722" i="5"/>
  <c r="H722" i="5"/>
  <c r="G722" i="5"/>
  <c r="F722" i="5"/>
  <c r="E722" i="5"/>
  <c r="D722" i="5"/>
  <c r="C722" i="5"/>
  <c r="B722" i="5" s="1"/>
  <c r="T721" i="5"/>
  <c r="S721" i="5"/>
  <c r="R721" i="5"/>
  <c r="Q721" i="5"/>
  <c r="P721" i="5"/>
  <c r="O721" i="5"/>
  <c r="N721" i="5"/>
  <c r="M721" i="5"/>
  <c r="L721" i="5"/>
  <c r="K721" i="5"/>
  <c r="J721" i="5"/>
  <c r="I721" i="5"/>
  <c r="H721" i="5"/>
  <c r="G721" i="5"/>
  <c r="F721" i="5"/>
  <c r="E721" i="5"/>
  <c r="D721" i="5"/>
  <c r="C721" i="5"/>
  <c r="B721" i="5" s="1"/>
  <c r="T720" i="5"/>
  <c r="S720" i="5"/>
  <c r="R720" i="5"/>
  <c r="Q720" i="5"/>
  <c r="P720" i="5"/>
  <c r="O720" i="5"/>
  <c r="N720" i="5"/>
  <c r="M720" i="5"/>
  <c r="L720" i="5"/>
  <c r="K720" i="5"/>
  <c r="J720" i="5"/>
  <c r="I720" i="5"/>
  <c r="H720" i="5"/>
  <c r="G720" i="5"/>
  <c r="F720" i="5"/>
  <c r="E720" i="5"/>
  <c r="D720" i="5"/>
  <c r="C720" i="5"/>
  <c r="B720" i="5" s="1"/>
  <c r="T719" i="5"/>
  <c r="S719" i="5"/>
  <c r="R719" i="5"/>
  <c r="Q719" i="5"/>
  <c r="P719" i="5"/>
  <c r="O719" i="5"/>
  <c r="N719" i="5"/>
  <c r="M719" i="5"/>
  <c r="L719" i="5"/>
  <c r="K719" i="5"/>
  <c r="J719" i="5"/>
  <c r="I719" i="5"/>
  <c r="H719" i="5"/>
  <c r="G719" i="5"/>
  <c r="F719" i="5"/>
  <c r="E719" i="5"/>
  <c r="D719" i="5"/>
  <c r="C719" i="5"/>
  <c r="B719" i="5" s="1"/>
  <c r="T718" i="5"/>
  <c r="S718" i="5"/>
  <c r="R718" i="5"/>
  <c r="Q718" i="5"/>
  <c r="P718" i="5"/>
  <c r="O718" i="5"/>
  <c r="N718" i="5"/>
  <c r="M718" i="5"/>
  <c r="L718" i="5"/>
  <c r="K718" i="5"/>
  <c r="J718" i="5"/>
  <c r="I718" i="5"/>
  <c r="H718" i="5"/>
  <c r="G718" i="5"/>
  <c r="F718" i="5"/>
  <c r="E718" i="5"/>
  <c r="D718" i="5"/>
  <c r="C718" i="5"/>
  <c r="B718" i="5" s="1"/>
  <c r="T717" i="5"/>
  <c r="S717" i="5"/>
  <c r="R717" i="5"/>
  <c r="Q717" i="5"/>
  <c r="P717" i="5"/>
  <c r="O717" i="5"/>
  <c r="N717" i="5"/>
  <c r="M717" i="5"/>
  <c r="L717" i="5"/>
  <c r="K717" i="5"/>
  <c r="J717" i="5"/>
  <c r="I717" i="5"/>
  <c r="H717" i="5"/>
  <c r="G717" i="5"/>
  <c r="F717" i="5"/>
  <c r="E717" i="5"/>
  <c r="D717" i="5"/>
  <c r="C717" i="5"/>
  <c r="B717" i="5" s="1"/>
  <c r="T716" i="5"/>
  <c r="S716" i="5"/>
  <c r="R716" i="5"/>
  <c r="Q716" i="5"/>
  <c r="P716" i="5"/>
  <c r="O716" i="5"/>
  <c r="N716" i="5"/>
  <c r="M716" i="5"/>
  <c r="L716" i="5"/>
  <c r="K716" i="5"/>
  <c r="J716" i="5"/>
  <c r="I716" i="5"/>
  <c r="H716" i="5"/>
  <c r="G716" i="5"/>
  <c r="F716" i="5"/>
  <c r="E716" i="5"/>
  <c r="D716" i="5"/>
  <c r="C716" i="5"/>
  <c r="B716" i="5" s="1"/>
  <c r="T715" i="5"/>
  <c r="S715" i="5"/>
  <c r="R715" i="5"/>
  <c r="Q715" i="5"/>
  <c r="P715" i="5"/>
  <c r="O715" i="5"/>
  <c r="N715" i="5"/>
  <c r="M715" i="5"/>
  <c r="L715" i="5"/>
  <c r="K715" i="5"/>
  <c r="J715" i="5"/>
  <c r="I715" i="5"/>
  <c r="H715" i="5"/>
  <c r="G715" i="5"/>
  <c r="F715" i="5"/>
  <c r="E715" i="5"/>
  <c r="D715" i="5"/>
  <c r="C715" i="5"/>
  <c r="B715" i="5" s="1"/>
  <c r="T714" i="5"/>
  <c r="S714" i="5"/>
  <c r="R714" i="5"/>
  <c r="Q714" i="5"/>
  <c r="P714" i="5"/>
  <c r="O714" i="5"/>
  <c r="N714" i="5"/>
  <c r="M714" i="5"/>
  <c r="L714" i="5"/>
  <c r="K714" i="5"/>
  <c r="J714" i="5"/>
  <c r="I714" i="5"/>
  <c r="H714" i="5"/>
  <c r="G714" i="5"/>
  <c r="F714" i="5"/>
  <c r="E714" i="5"/>
  <c r="D714" i="5"/>
  <c r="C714" i="5"/>
  <c r="B714" i="5" s="1"/>
  <c r="T713" i="5"/>
  <c r="S713" i="5"/>
  <c r="R713" i="5"/>
  <c r="Q713" i="5"/>
  <c r="P713" i="5"/>
  <c r="O713" i="5"/>
  <c r="N713" i="5"/>
  <c r="M713" i="5"/>
  <c r="L713" i="5"/>
  <c r="K713" i="5"/>
  <c r="J713" i="5"/>
  <c r="I713" i="5"/>
  <c r="H713" i="5"/>
  <c r="G713" i="5"/>
  <c r="F713" i="5"/>
  <c r="E713" i="5"/>
  <c r="D713" i="5"/>
  <c r="C713" i="5"/>
  <c r="B713" i="5" s="1"/>
  <c r="T712" i="5"/>
  <c r="S712" i="5"/>
  <c r="R712" i="5"/>
  <c r="Q712" i="5"/>
  <c r="P712" i="5"/>
  <c r="O712" i="5"/>
  <c r="N712" i="5"/>
  <c r="M712" i="5"/>
  <c r="L712" i="5"/>
  <c r="K712" i="5"/>
  <c r="J712" i="5"/>
  <c r="I712" i="5"/>
  <c r="H712" i="5"/>
  <c r="G712" i="5"/>
  <c r="F712" i="5"/>
  <c r="E712" i="5"/>
  <c r="D712" i="5"/>
  <c r="C712" i="5"/>
  <c r="B712" i="5" s="1"/>
  <c r="T711" i="5"/>
  <c r="S711" i="5"/>
  <c r="R711" i="5"/>
  <c r="Q711" i="5"/>
  <c r="P711" i="5"/>
  <c r="O711" i="5"/>
  <c r="N711" i="5"/>
  <c r="M711" i="5"/>
  <c r="L711" i="5"/>
  <c r="K711" i="5"/>
  <c r="J711" i="5"/>
  <c r="I711" i="5"/>
  <c r="H711" i="5"/>
  <c r="G711" i="5"/>
  <c r="F711" i="5"/>
  <c r="E711" i="5"/>
  <c r="D711" i="5"/>
  <c r="C711" i="5"/>
  <c r="B711" i="5" s="1"/>
  <c r="T710" i="5"/>
  <c r="S710" i="5"/>
  <c r="R710" i="5"/>
  <c r="Q710" i="5"/>
  <c r="P710" i="5"/>
  <c r="O710" i="5"/>
  <c r="N710" i="5"/>
  <c r="M710" i="5"/>
  <c r="L710" i="5"/>
  <c r="K710" i="5"/>
  <c r="J710" i="5"/>
  <c r="I710" i="5"/>
  <c r="H710" i="5"/>
  <c r="G710" i="5"/>
  <c r="F710" i="5"/>
  <c r="E710" i="5"/>
  <c r="D710" i="5"/>
  <c r="C710" i="5"/>
  <c r="B710" i="5" s="1"/>
  <c r="T709" i="5"/>
  <c r="S709" i="5"/>
  <c r="R709" i="5"/>
  <c r="Q709" i="5"/>
  <c r="P709" i="5"/>
  <c r="O709" i="5"/>
  <c r="N709" i="5"/>
  <c r="M709" i="5"/>
  <c r="L709" i="5"/>
  <c r="K709" i="5"/>
  <c r="J709" i="5"/>
  <c r="I709" i="5"/>
  <c r="H709" i="5"/>
  <c r="G709" i="5"/>
  <c r="F709" i="5"/>
  <c r="E709" i="5"/>
  <c r="D709" i="5"/>
  <c r="C709" i="5"/>
  <c r="B709" i="5" s="1"/>
  <c r="T708" i="5"/>
  <c r="S708" i="5"/>
  <c r="R708" i="5"/>
  <c r="Q708" i="5"/>
  <c r="P708" i="5"/>
  <c r="O708" i="5"/>
  <c r="N708" i="5"/>
  <c r="M708" i="5"/>
  <c r="L708" i="5"/>
  <c r="K708" i="5"/>
  <c r="J708" i="5"/>
  <c r="I708" i="5"/>
  <c r="H708" i="5"/>
  <c r="G708" i="5"/>
  <c r="F708" i="5"/>
  <c r="E708" i="5"/>
  <c r="D708" i="5"/>
  <c r="C708" i="5"/>
  <c r="B708" i="5" s="1"/>
  <c r="T707" i="5"/>
  <c r="S707" i="5"/>
  <c r="R707" i="5"/>
  <c r="Q707" i="5"/>
  <c r="P707" i="5"/>
  <c r="O707" i="5"/>
  <c r="N707" i="5"/>
  <c r="M707" i="5"/>
  <c r="L707" i="5"/>
  <c r="K707" i="5"/>
  <c r="J707" i="5"/>
  <c r="I707" i="5"/>
  <c r="H707" i="5"/>
  <c r="G707" i="5"/>
  <c r="F707" i="5"/>
  <c r="E707" i="5"/>
  <c r="D707" i="5"/>
  <c r="C707" i="5"/>
  <c r="B707" i="5" s="1"/>
  <c r="T706" i="5"/>
  <c r="S706" i="5"/>
  <c r="R706" i="5"/>
  <c r="Q706" i="5"/>
  <c r="P706" i="5"/>
  <c r="O706" i="5"/>
  <c r="N706" i="5"/>
  <c r="M706" i="5"/>
  <c r="L706" i="5"/>
  <c r="K706" i="5"/>
  <c r="J706" i="5"/>
  <c r="I706" i="5"/>
  <c r="H706" i="5"/>
  <c r="G706" i="5"/>
  <c r="F706" i="5"/>
  <c r="E706" i="5"/>
  <c r="D706" i="5"/>
  <c r="C706" i="5"/>
  <c r="B706" i="5" s="1"/>
  <c r="T705" i="5"/>
  <c r="S705" i="5"/>
  <c r="R705" i="5"/>
  <c r="Q705" i="5"/>
  <c r="P705" i="5"/>
  <c r="O705" i="5"/>
  <c r="N705" i="5"/>
  <c r="M705" i="5"/>
  <c r="L705" i="5"/>
  <c r="K705" i="5"/>
  <c r="J705" i="5"/>
  <c r="I705" i="5"/>
  <c r="H705" i="5"/>
  <c r="G705" i="5"/>
  <c r="F705" i="5"/>
  <c r="E705" i="5"/>
  <c r="D705" i="5"/>
  <c r="C705" i="5"/>
  <c r="B705" i="5" s="1"/>
  <c r="T704" i="5"/>
  <c r="S704" i="5"/>
  <c r="R704" i="5"/>
  <c r="Q704" i="5"/>
  <c r="P704" i="5"/>
  <c r="O704" i="5"/>
  <c r="N704" i="5"/>
  <c r="M704" i="5"/>
  <c r="L704" i="5"/>
  <c r="K704" i="5"/>
  <c r="J704" i="5"/>
  <c r="I704" i="5"/>
  <c r="H704" i="5"/>
  <c r="G704" i="5"/>
  <c r="F704" i="5"/>
  <c r="E704" i="5"/>
  <c r="D704" i="5"/>
  <c r="C704" i="5"/>
  <c r="B704" i="5" s="1"/>
  <c r="T703" i="5"/>
  <c r="S703" i="5"/>
  <c r="R703" i="5"/>
  <c r="Q703" i="5"/>
  <c r="P703" i="5"/>
  <c r="O703" i="5"/>
  <c r="N703" i="5"/>
  <c r="M703" i="5"/>
  <c r="L703" i="5"/>
  <c r="K703" i="5"/>
  <c r="J703" i="5"/>
  <c r="I703" i="5"/>
  <c r="H703" i="5"/>
  <c r="G703" i="5"/>
  <c r="F703" i="5"/>
  <c r="E703" i="5"/>
  <c r="D703" i="5"/>
  <c r="C703" i="5"/>
  <c r="B703" i="5" s="1"/>
  <c r="T702" i="5"/>
  <c r="S702" i="5"/>
  <c r="R702" i="5"/>
  <c r="Q702" i="5"/>
  <c r="P702" i="5"/>
  <c r="O702" i="5"/>
  <c r="N702" i="5"/>
  <c r="M702" i="5"/>
  <c r="L702" i="5"/>
  <c r="K702" i="5"/>
  <c r="J702" i="5"/>
  <c r="I702" i="5"/>
  <c r="H702" i="5"/>
  <c r="G702" i="5"/>
  <c r="F702" i="5"/>
  <c r="E702" i="5"/>
  <c r="D702" i="5"/>
  <c r="C702" i="5"/>
  <c r="B702" i="5" s="1"/>
  <c r="T701" i="5"/>
  <c r="S701" i="5"/>
  <c r="R701" i="5"/>
  <c r="Q701" i="5"/>
  <c r="P701" i="5"/>
  <c r="O701" i="5"/>
  <c r="N701" i="5"/>
  <c r="M701" i="5"/>
  <c r="L701" i="5"/>
  <c r="K701" i="5"/>
  <c r="J701" i="5"/>
  <c r="I701" i="5"/>
  <c r="H701" i="5"/>
  <c r="G701" i="5"/>
  <c r="F701" i="5"/>
  <c r="E701" i="5"/>
  <c r="D701" i="5"/>
  <c r="C701" i="5"/>
  <c r="B701" i="5" s="1"/>
  <c r="T700" i="5"/>
  <c r="S700" i="5"/>
  <c r="R700" i="5"/>
  <c r="Q700" i="5"/>
  <c r="P700" i="5"/>
  <c r="O700" i="5"/>
  <c r="N700" i="5"/>
  <c r="M700" i="5"/>
  <c r="L700" i="5"/>
  <c r="K700" i="5"/>
  <c r="J700" i="5"/>
  <c r="I700" i="5"/>
  <c r="H700" i="5"/>
  <c r="G700" i="5"/>
  <c r="F700" i="5"/>
  <c r="E700" i="5"/>
  <c r="D700" i="5"/>
  <c r="C700" i="5"/>
  <c r="B700" i="5" s="1"/>
  <c r="T699" i="5"/>
  <c r="S699" i="5"/>
  <c r="R699" i="5"/>
  <c r="Q699" i="5"/>
  <c r="P699" i="5"/>
  <c r="O699" i="5"/>
  <c r="N699" i="5"/>
  <c r="M699" i="5"/>
  <c r="L699" i="5"/>
  <c r="K699" i="5"/>
  <c r="J699" i="5"/>
  <c r="I699" i="5"/>
  <c r="H699" i="5"/>
  <c r="G699" i="5"/>
  <c r="F699" i="5"/>
  <c r="E699" i="5"/>
  <c r="D699" i="5"/>
  <c r="C699" i="5"/>
  <c r="B699" i="5" s="1"/>
  <c r="T698" i="5"/>
  <c r="S698" i="5"/>
  <c r="R698" i="5"/>
  <c r="Q698" i="5"/>
  <c r="P698" i="5"/>
  <c r="O698" i="5"/>
  <c r="N698" i="5"/>
  <c r="M698" i="5"/>
  <c r="L698" i="5"/>
  <c r="K698" i="5"/>
  <c r="J698" i="5"/>
  <c r="I698" i="5"/>
  <c r="H698" i="5"/>
  <c r="G698" i="5"/>
  <c r="F698" i="5"/>
  <c r="E698" i="5"/>
  <c r="D698" i="5"/>
  <c r="C698" i="5"/>
  <c r="B698" i="5" s="1"/>
  <c r="T697" i="5"/>
  <c r="S697" i="5"/>
  <c r="R697" i="5"/>
  <c r="Q697" i="5"/>
  <c r="P697" i="5"/>
  <c r="O697" i="5"/>
  <c r="N697" i="5"/>
  <c r="M697" i="5"/>
  <c r="L697" i="5"/>
  <c r="K697" i="5"/>
  <c r="J697" i="5"/>
  <c r="I697" i="5"/>
  <c r="H697" i="5"/>
  <c r="G697" i="5"/>
  <c r="F697" i="5"/>
  <c r="E697" i="5"/>
  <c r="D697" i="5"/>
  <c r="C697" i="5"/>
  <c r="B697" i="5" s="1"/>
  <c r="T696" i="5"/>
  <c r="S696" i="5"/>
  <c r="R696" i="5"/>
  <c r="Q696" i="5"/>
  <c r="P696" i="5"/>
  <c r="O696" i="5"/>
  <c r="N696" i="5"/>
  <c r="M696" i="5"/>
  <c r="L696" i="5"/>
  <c r="K696" i="5"/>
  <c r="J696" i="5"/>
  <c r="I696" i="5"/>
  <c r="H696" i="5"/>
  <c r="G696" i="5"/>
  <c r="F696" i="5"/>
  <c r="E696" i="5"/>
  <c r="D696" i="5"/>
  <c r="C696" i="5"/>
  <c r="B696" i="5" s="1"/>
  <c r="T695" i="5"/>
  <c r="S695" i="5"/>
  <c r="R695" i="5"/>
  <c r="Q695" i="5"/>
  <c r="P695" i="5"/>
  <c r="O695" i="5"/>
  <c r="N695" i="5"/>
  <c r="M695" i="5"/>
  <c r="L695" i="5"/>
  <c r="K695" i="5"/>
  <c r="J695" i="5"/>
  <c r="I695" i="5"/>
  <c r="H695" i="5"/>
  <c r="G695" i="5"/>
  <c r="F695" i="5"/>
  <c r="E695" i="5"/>
  <c r="D695" i="5"/>
  <c r="C695" i="5"/>
  <c r="B695" i="5" s="1"/>
  <c r="T694" i="5"/>
  <c r="S694" i="5"/>
  <c r="R694" i="5"/>
  <c r="Q694" i="5"/>
  <c r="P694" i="5"/>
  <c r="O694" i="5"/>
  <c r="N694" i="5"/>
  <c r="M694" i="5"/>
  <c r="L694" i="5"/>
  <c r="K694" i="5"/>
  <c r="J694" i="5"/>
  <c r="I694" i="5"/>
  <c r="H694" i="5"/>
  <c r="G694" i="5"/>
  <c r="F694" i="5"/>
  <c r="E694" i="5"/>
  <c r="D694" i="5"/>
  <c r="C694" i="5"/>
  <c r="B694" i="5" s="1"/>
  <c r="T693" i="5"/>
  <c r="S693" i="5"/>
  <c r="R693" i="5"/>
  <c r="Q693" i="5"/>
  <c r="P693" i="5"/>
  <c r="O693" i="5"/>
  <c r="N693" i="5"/>
  <c r="M693" i="5"/>
  <c r="L693" i="5"/>
  <c r="K693" i="5"/>
  <c r="J693" i="5"/>
  <c r="I693" i="5"/>
  <c r="H693" i="5"/>
  <c r="G693" i="5"/>
  <c r="F693" i="5"/>
  <c r="E693" i="5"/>
  <c r="D693" i="5"/>
  <c r="C693" i="5"/>
  <c r="B693" i="5" s="1"/>
  <c r="T692" i="5"/>
  <c r="S692" i="5"/>
  <c r="R692" i="5"/>
  <c r="Q692" i="5"/>
  <c r="P692" i="5"/>
  <c r="O692" i="5"/>
  <c r="N692" i="5"/>
  <c r="M692" i="5"/>
  <c r="L692" i="5"/>
  <c r="K692" i="5"/>
  <c r="J692" i="5"/>
  <c r="I692" i="5"/>
  <c r="H692" i="5"/>
  <c r="G692" i="5"/>
  <c r="F692" i="5"/>
  <c r="E692" i="5"/>
  <c r="D692" i="5"/>
  <c r="C692" i="5"/>
  <c r="B692" i="5" s="1"/>
  <c r="T691" i="5"/>
  <c r="S691" i="5"/>
  <c r="R691" i="5"/>
  <c r="Q691" i="5"/>
  <c r="P691" i="5"/>
  <c r="O691" i="5"/>
  <c r="N691" i="5"/>
  <c r="M691" i="5"/>
  <c r="L691" i="5"/>
  <c r="K691" i="5"/>
  <c r="J691" i="5"/>
  <c r="I691" i="5"/>
  <c r="H691" i="5"/>
  <c r="G691" i="5"/>
  <c r="F691" i="5"/>
  <c r="E691" i="5"/>
  <c r="D691" i="5"/>
  <c r="C691" i="5"/>
  <c r="B691" i="5" s="1"/>
  <c r="T690" i="5"/>
  <c r="S690" i="5"/>
  <c r="R690" i="5"/>
  <c r="Q690" i="5"/>
  <c r="P690" i="5"/>
  <c r="O690" i="5"/>
  <c r="N690" i="5"/>
  <c r="M690" i="5"/>
  <c r="L690" i="5"/>
  <c r="K690" i="5"/>
  <c r="J690" i="5"/>
  <c r="I690" i="5"/>
  <c r="H690" i="5"/>
  <c r="G690" i="5"/>
  <c r="F690" i="5"/>
  <c r="E690" i="5"/>
  <c r="D690" i="5"/>
  <c r="C690" i="5"/>
  <c r="B690" i="5" s="1"/>
  <c r="T689" i="5"/>
  <c r="S689" i="5"/>
  <c r="R689" i="5"/>
  <c r="Q689" i="5"/>
  <c r="P689" i="5"/>
  <c r="O689" i="5"/>
  <c r="N689" i="5"/>
  <c r="M689" i="5"/>
  <c r="L689" i="5"/>
  <c r="K689" i="5"/>
  <c r="J689" i="5"/>
  <c r="I689" i="5"/>
  <c r="H689" i="5"/>
  <c r="G689" i="5"/>
  <c r="F689" i="5"/>
  <c r="E689" i="5"/>
  <c r="D689" i="5"/>
  <c r="C689" i="5"/>
  <c r="B689" i="5" s="1"/>
  <c r="T688" i="5"/>
  <c r="S688" i="5"/>
  <c r="R688" i="5"/>
  <c r="Q688" i="5"/>
  <c r="P688" i="5"/>
  <c r="O688" i="5"/>
  <c r="N688" i="5"/>
  <c r="M688" i="5"/>
  <c r="L688" i="5"/>
  <c r="K688" i="5"/>
  <c r="J688" i="5"/>
  <c r="I688" i="5"/>
  <c r="H688" i="5"/>
  <c r="G688" i="5"/>
  <c r="F688" i="5"/>
  <c r="E688" i="5"/>
  <c r="D688" i="5"/>
  <c r="C688" i="5"/>
  <c r="B688" i="5" s="1"/>
  <c r="T687" i="5"/>
  <c r="S687" i="5"/>
  <c r="R687" i="5"/>
  <c r="Q687" i="5"/>
  <c r="P687" i="5"/>
  <c r="O687" i="5"/>
  <c r="N687" i="5"/>
  <c r="M687" i="5"/>
  <c r="L687" i="5"/>
  <c r="K687" i="5"/>
  <c r="J687" i="5"/>
  <c r="I687" i="5"/>
  <c r="H687" i="5"/>
  <c r="G687" i="5"/>
  <c r="F687" i="5"/>
  <c r="E687" i="5"/>
  <c r="D687" i="5"/>
  <c r="C687" i="5"/>
  <c r="B687" i="5" s="1"/>
  <c r="T686" i="5"/>
  <c r="S686" i="5"/>
  <c r="R686" i="5"/>
  <c r="Q686" i="5"/>
  <c r="P686" i="5"/>
  <c r="O686" i="5"/>
  <c r="N686" i="5"/>
  <c r="M686" i="5"/>
  <c r="L686" i="5"/>
  <c r="K686" i="5"/>
  <c r="J686" i="5"/>
  <c r="I686" i="5"/>
  <c r="H686" i="5"/>
  <c r="G686" i="5"/>
  <c r="F686" i="5"/>
  <c r="E686" i="5"/>
  <c r="D686" i="5"/>
  <c r="C686" i="5"/>
  <c r="B686" i="5" s="1"/>
  <c r="T685" i="5"/>
  <c r="S685" i="5"/>
  <c r="R685" i="5"/>
  <c r="Q685" i="5"/>
  <c r="P685" i="5"/>
  <c r="O685" i="5"/>
  <c r="N685" i="5"/>
  <c r="M685" i="5"/>
  <c r="L685" i="5"/>
  <c r="K685" i="5"/>
  <c r="J685" i="5"/>
  <c r="I685" i="5"/>
  <c r="H685" i="5"/>
  <c r="G685" i="5"/>
  <c r="F685" i="5"/>
  <c r="E685" i="5"/>
  <c r="D685" i="5"/>
  <c r="C685" i="5"/>
  <c r="B685" i="5" s="1"/>
  <c r="T684" i="5"/>
  <c r="S684" i="5"/>
  <c r="R684" i="5"/>
  <c r="Q684" i="5"/>
  <c r="P684" i="5"/>
  <c r="O684" i="5"/>
  <c r="N684" i="5"/>
  <c r="M684" i="5"/>
  <c r="L684" i="5"/>
  <c r="K684" i="5"/>
  <c r="J684" i="5"/>
  <c r="I684" i="5"/>
  <c r="H684" i="5"/>
  <c r="G684" i="5"/>
  <c r="F684" i="5"/>
  <c r="E684" i="5"/>
  <c r="D684" i="5"/>
  <c r="C684" i="5"/>
  <c r="B684" i="5" s="1"/>
  <c r="T683" i="5"/>
  <c r="S683" i="5"/>
  <c r="R683" i="5"/>
  <c r="Q683" i="5"/>
  <c r="P683" i="5"/>
  <c r="O683" i="5"/>
  <c r="N683" i="5"/>
  <c r="M683" i="5"/>
  <c r="L683" i="5"/>
  <c r="K683" i="5"/>
  <c r="J683" i="5"/>
  <c r="I683" i="5"/>
  <c r="H683" i="5"/>
  <c r="G683" i="5"/>
  <c r="F683" i="5"/>
  <c r="E683" i="5"/>
  <c r="D683" i="5"/>
  <c r="C683" i="5"/>
  <c r="B683" i="5" s="1"/>
  <c r="T682" i="5"/>
  <c r="S682" i="5"/>
  <c r="R682" i="5"/>
  <c r="Q682" i="5"/>
  <c r="P682" i="5"/>
  <c r="O682" i="5"/>
  <c r="N682" i="5"/>
  <c r="M682" i="5"/>
  <c r="L682" i="5"/>
  <c r="K682" i="5"/>
  <c r="J682" i="5"/>
  <c r="I682" i="5"/>
  <c r="H682" i="5"/>
  <c r="G682" i="5"/>
  <c r="F682" i="5"/>
  <c r="E682" i="5"/>
  <c r="D682" i="5"/>
  <c r="C682" i="5"/>
  <c r="B682" i="5" s="1"/>
  <c r="T681" i="5"/>
  <c r="S681" i="5"/>
  <c r="R681" i="5"/>
  <c r="Q681" i="5"/>
  <c r="P681" i="5"/>
  <c r="O681" i="5"/>
  <c r="N681" i="5"/>
  <c r="M681" i="5"/>
  <c r="L681" i="5"/>
  <c r="K681" i="5"/>
  <c r="J681" i="5"/>
  <c r="I681" i="5"/>
  <c r="H681" i="5"/>
  <c r="G681" i="5"/>
  <c r="F681" i="5"/>
  <c r="E681" i="5"/>
  <c r="D681" i="5"/>
  <c r="C681" i="5"/>
  <c r="B681" i="5" s="1"/>
  <c r="T680" i="5"/>
  <c r="S680" i="5"/>
  <c r="R680" i="5"/>
  <c r="Q680" i="5"/>
  <c r="P680" i="5"/>
  <c r="O680" i="5"/>
  <c r="N680" i="5"/>
  <c r="M680" i="5"/>
  <c r="L680" i="5"/>
  <c r="K680" i="5"/>
  <c r="J680" i="5"/>
  <c r="I680" i="5"/>
  <c r="H680" i="5"/>
  <c r="G680" i="5"/>
  <c r="F680" i="5"/>
  <c r="E680" i="5"/>
  <c r="D680" i="5"/>
  <c r="C680" i="5"/>
  <c r="B680" i="5" s="1"/>
  <c r="T679" i="5"/>
  <c r="S679" i="5"/>
  <c r="R679" i="5"/>
  <c r="Q679" i="5"/>
  <c r="P679" i="5"/>
  <c r="O679" i="5"/>
  <c r="N679" i="5"/>
  <c r="M679" i="5"/>
  <c r="L679" i="5"/>
  <c r="K679" i="5"/>
  <c r="J679" i="5"/>
  <c r="I679" i="5"/>
  <c r="H679" i="5"/>
  <c r="G679" i="5"/>
  <c r="F679" i="5"/>
  <c r="E679" i="5"/>
  <c r="D679" i="5"/>
  <c r="C679" i="5"/>
  <c r="B679" i="5" s="1"/>
  <c r="T678" i="5"/>
  <c r="S678" i="5"/>
  <c r="R678" i="5"/>
  <c r="Q678" i="5"/>
  <c r="P678" i="5"/>
  <c r="O678" i="5"/>
  <c r="N678" i="5"/>
  <c r="M678" i="5"/>
  <c r="L678" i="5"/>
  <c r="K678" i="5"/>
  <c r="J678" i="5"/>
  <c r="I678" i="5"/>
  <c r="H678" i="5"/>
  <c r="G678" i="5"/>
  <c r="F678" i="5"/>
  <c r="E678" i="5"/>
  <c r="D678" i="5"/>
  <c r="C678" i="5"/>
  <c r="B678" i="5" s="1"/>
  <c r="T677" i="5"/>
  <c r="S677" i="5"/>
  <c r="R677" i="5"/>
  <c r="Q677" i="5"/>
  <c r="P677" i="5"/>
  <c r="O677" i="5"/>
  <c r="N677" i="5"/>
  <c r="M677" i="5"/>
  <c r="L677" i="5"/>
  <c r="K677" i="5"/>
  <c r="J677" i="5"/>
  <c r="I677" i="5"/>
  <c r="H677" i="5"/>
  <c r="G677" i="5"/>
  <c r="F677" i="5"/>
  <c r="E677" i="5"/>
  <c r="D677" i="5"/>
  <c r="C677" i="5"/>
  <c r="B677" i="5" s="1"/>
  <c r="T676" i="5"/>
  <c r="S676" i="5"/>
  <c r="R676" i="5"/>
  <c r="Q676" i="5"/>
  <c r="P676" i="5"/>
  <c r="O676" i="5"/>
  <c r="N676" i="5"/>
  <c r="M676" i="5"/>
  <c r="L676" i="5"/>
  <c r="K676" i="5"/>
  <c r="J676" i="5"/>
  <c r="I676" i="5"/>
  <c r="H676" i="5"/>
  <c r="G676" i="5"/>
  <c r="F676" i="5"/>
  <c r="E676" i="5"/>
  <c r="D676" i="5"/>
  <c r="C676" i="5"/>
  <c r="B676" i="5" s="1"/>
  <c r="T675" i="5"/>
  <c r="S675" i="5"/>
  <c r="R675" i="5"/>
  <c r="Q675" i="5"/>
  <c r="P675" i="5"/>
  <c r="O675" i="5"/>
  <c r="N675" i="5"/>
  <c r="M675" i="5"/>
  <c r="L675" i="5"/>
  <c r="K675" i="5"/>
  <c r="J675" i="5"/>
  <c r="I675" i="5"/>
  <c r="H675" i="5"/>
  <c r="G675" i="5"/>
  <c r="F675" i="5"/>
  <c r="E675" i="5"/>
  <c r="D675" i="5"/>
  <c r="C675" i="5"/>
  <c r="B675" i="5" s="1"/>
  <c r="T674" i="5"/>
  <c r="S674" i="5"/>
  <c r="R674" i="5"/>
  <c r="Q674" i="5"/>
  <c r="P674" i="5"/>
  <c r="O674" i="5"/>
  <c r="N674" i="5"/>
  <c r="M674" i="5"/>
  <c r="L674" i="5"/>
  <c r="K674" i="5"/>
  <c r="J674" i="5"/>
  <c r="I674" i="5"/>
  <c r="H674" i="5"/>
  <c r="G674" i="5"/>
  <c r="F674" i="5"/>
  <c r="E674" i="5"/>
  <c r="D674" i="5"/>
  <c r="C674" i="5"/>
  <c r="B674" i="5" s="1"/>
  <c r="T673" i="5"/>
  <c r="S673" i="5"/>
  <c r="R673" i="5"/>
  <c r="Q673" i="5"/>
  <c r="P673" i="5"/>
  <c r="O673" i="5"/>
  <c r="N673" i="5"/>
  <c r="M673" i="5"/>
  <c r="L673" i="5"/>
  <c r="K673" i="5"/>
  <c r="J673" i="5"/>
  <c r="I673" i="5"/>
  <c r="H673" i="5"/>
  <c r="G673" i="5"/>
  <c r="F673" i="5"/>
  <c r="E673" i="5"/>
  <c r="D673" i="5"/>
  <c r="C673" i="5"/>
  <c r="B673" i="5" s="1"/>
  <c r="T672" i="5"/>
  <c r="S672" i="5"/>
  <c r="R672" i="5"/>
  <c r="Q672" i="5"/>
  <c r="P672" i="5"/>
  <c r="O672" i="5"/>
  <c r="N672" i="5"/>
  <c r="M672" i="5"/>
  <c r="L672" i="5"/>
  <c r="K672" i="5"/>
  <c r="J672" i="5"/>
  <c r="I672" i="5"/>
  <c r="H672" i="5"/>
  <c r="G672" i="5"/>
  <c r="F672" i="5"/>
  <c r="E672" i="5"/>
  <c r="D672" i="5"/>
  <c r="C672" i="5"/>
  <c r="B672" i="5" s="1"/>
  <c r="T671" i="5"/>
  <c r="S671" i="5"/>
  <c r="R671" i="5"/>
  <c r="Q671" i="5"/>
  <c r="P671" i="5"/>
  <c r="O671" i="5"/>
  <c r="N671" i="5"/>
  <c r="M671" i="5"/>
  <c r="L671" i="5"/>
  <c r="K671" i="5"/>
  <c r="J671" i="5"/>
  <c r="I671" i="5"/>
  <c r="H671" i="5"/>
  <c r="G671" i="5"/>
  <c r="F671" i="5"/>
  <c r="E671" i="5"/>
  <c r="D671" i="5"/>
  <c r="C671" i="5"/>
  <c r="B671" i="5" s="1"/>
  <c r="T670" i="5"/>
  <c r="S670" i="5"/>
  <c r="R670" i="5"/>
  <c r="Q670" i="5"/>
  <c r="P670" i="5"/>
  <c r="O670" i="5"/>
  <c r="N670" i="5"/>
  <c r="M670" i="5"/>
  <c r="L670" i="5"/>
  <c r="K670" i="5"/>
  <c r="J670" i="5"/>
  <c r="I670" i="5"/>
  <c r="H670" i="5"/>
  <c r="G670" i="5"/>
  <c r="F670" i="5"/>
  <c r="E670" i="5"/>
  <c r="D670" i="5"/>
  <c r="C670" i="5"/>
  <c r="B670" i="5" s="1"/>
  <c r="T669" i="5"/>
  <c r="S669" i="5"/>
  <c r="R669" i="5"/>
  <c r="Q669" i="5"/>
  <c r="P669" i="5"/>
  <c r="O669" i="5"/>
  <c r="N669" i="5"/>
  <c r="M669" i="5"/>
  <c r="L669" i="5"/>
  <c r="K669" i="5"/>
  <c r="J669" i="5"/>
  <c r="I669" i="5"/>
  <c r="H669" i="5"/>
  <c r="G669" i="5"/>
  <c r="F669" i="5"/>
  <c r="E669" i="5"/>
  <c r="D669" i="5"/>
  <c r="C669" i="5"/>
  <c r="B669" i="5" s="1"/>
  <c r="T668" i="5"/>
  <c r="S668" i="5"/>
  <c r="R668" i="5"/>
  <c r="Q668" i="5"/>
  <c r="P668" i="5"/>
  <c r="O668" i="5"/>
  <c r="N668" i="5"/>
  <c r="M668" i="5"/>
  <c r="L668" i="5"/>
  <c r="K668" i="5"/>
  <c r="J668" i="5"/>
  <c r="I668" i="5"/>
  <c r="H668" i="5"/>
  <c r="G668" i="5"/>
  <c r="F668" i="5"/>
  <c r="E668" i="5"/>
  <c r="D668" i="5"/>
  <c r="C668" i="5"/>
  <c r="B668" i="5" s="1"/>
  <c r="T667" i="5"/>
  <c r="S667" i="5"/>
  <c r="R667" i="5"/>
  <c r="Q667" i="5"/>
  <c r="P667" i="5"/>
  <c r="O667" i="5"/>
  <c r="N667" i="5"/>
  <c r="M667" i="5"/>
  <c r="L667" i="5"/>
  <c r="K667" i="5"/>
  <c r="J667" i="5"/>
  <c r="I667" i="5"/>
  <c r="H667" i="5"/>
  <c r="G667" i="5"/>
  <c r="F667" i="5"/>
  <c r="E667" i="5"/>
  <c r="D667" i="5"/>
  <c r="C667" i="5"/>
  <c r="B667" i="5" s="1"/>
  <c r="T666" i="5"/>
  <c r="S666" i="5"/>
  <c r="R666" i="5"/>
  <c r="Q666" i="5"/>
  <c r="P666" i="5"/>
  <c r="O666" i="5"/>
  <c r="N666" i="5"/>
  <c r="M666" i="5"/>
  <c r="L666" i="5"/>
  <c r="K666" i="5"/>
  <c r="J666" i="5"/>
  <c r="I666" i="5"/>
  <c r="H666" i="5"/>
  <c r="G666" i="5"/>
  <c r="F666" i="5"/>
  <c r="E666" i="5"/>
  <c r="D666" i="5"/>
  <c r="C666" i="5"/>
  <c r="B666" i="5" s="1"/>
  <c r="T665" i="5"/>
  <c r="S665" i="5"/>
  <c r="R665" i="5"/>
  <c r="Q665" i="5"/>
  <c r="P665" i="5"/>
  <c r="O665" i="5"/>
  <c r="N665" i="5"/>
  <c r="M665" i="5"/>
  <c r="L665" i="5"/>
  <c r="K665" i="5"/>
  <c r="J665" i="5"/>
  <c r="I665" i="5"/>
  <c r="H665" i="5"/>
  <c r="G665" i="5"/>
  <c r="F665" i="5"/>
  <c r="E665" i="5"/>
  <c r="D665" i="5"/>
  <c r="C665" i="5"/>
  <c r="B665" i="5" s="1"/>
  <c r="T664" i="5"/>
  <c r="S664" i="5"/>
  <c r="R664" i="5"/>
  <c r="Q664" i="5"/>
  <c r="P664" i="5"/>
  <c r="O664" i="5"/>
  <c r="N664" i="5"/>
  <c r="M664" i="5"/>
  <c r="L664" i="5"/>
  <c r="K664" i="5"/>
  <c r="J664" i="5"/>
  <c r="I664" i="5"/>
  <c r="H664" i="5"/>
  <c r="G664" i="5"/>
  <c r="F664" i="5"/>
  <c r="E664" i="5"/>
  <c r="D664" i="5"/>
  <c r="C664" i="5"/>
  <c r="B664" i="5" s="1"/>
  <c r="T663" i="5"/>
  <c r="S663" i="5"/>
  <c r="R663" i="5"/>
  <c r="Q663" i="5"/>
  <c r="P663" i="5"/>
  <c r="O663" i="5"/>
  <c r="N663" i="5"/>
  <c r="M663" i="5"/>
  <c r="L663" i="5"/>
  <c r="K663" i="5"/>
  <c r="J663" i="5"/>
  <c r="I663" i="5"/>
  <c r="H663" i="5"/>
  <c r="G663" i="5"/>
  <c r="F663" i="5"/>
  <c r="E663" i="5"/>
  <c r="D663" i="5"/>
  <c r="C663" i="5"/>
  <c r="B663" i="5" s="1"/>
  <c r="T662" i="5"/>
  <c r="S662" i="5"/>
  <c r="R662" i="5"/>
  <c r="Q662" i="5"/>
  <c r="P662" i="5"/>
  <c r="O662" i="5"/>
  <c r="N662" i="5"/>
  <c r="M662" i="5"/>
  <c r="L662" i="5"/>
  <c r="K662" i="5"/>
  <c r="J662" i="5"/>
  <c r="I662" i="5"/>
  <c r="H662" i="5"/>
  <c r="G662" i="5"/>
  <c r="F662" i="5"/>
  <c r="E662" i="5"/>
  <c r="D662" i="5"/>
  <c r="C662" i="5"/>
  <c r="B662" i="5" s="1"/>
  <c r="T661" i="5"/>
  <c r="S661" i="5"/>
  <c r="R661" i="5"/>
  <c r="Q661" i="5"/>
  <c r="P661" i="5"/>
  <c r="O661" i="5"/>
  <c r="N661" i="5"/>
  <c r="M661" i="5"/>
  <c r="L661" i="5"/>
  <c r="K661" i="5"/>
  <c r="J661" i="5"/>
  <c r="I661" i="5"/>
  <c r="H661" i="5"/>
  <c r="G661" i="5"/>
  <c r="F661" i="5"/>
  <c r="E661" i="5"/>
  <c r="D661" i="5"/>
  <c r="C661" i="5"/>
  <c r="B661" i="5" s="1"/>
  <c r="T660" i="5"/>
  <c r="S660" i="5"/>
  <c r="R660" i="5"/>
  <c r="Q660" i="5"/>
  <c r="P660" i="5"/>
  <c r="O660" i="5"/>
  <c r="N660" i="5"/>
  <c r="M660" i="5"/>
  <c r="L660" i="5"/>
  <c r="K660" i="5"/>
  <c r="J660" i="5"/>
  <c r="I660" i="5"/>
  <c r="H660" i="5"/>
  <c r="G660" i="5"/>
  <c r="F660" i="5"/>
  <c r="E660" i="5"/>
  <c r="D660" i="5"/>
  <c r="C660" i="5"/>
  <c r="B660" i="5" s="1"/>
  <c r="T659" i="5"/>
  <c r="S659" i="5"/>
  <c r="R659" i="5"/>
  <c r="Q659" i="5"/>
  <c r="P659" i="5"/>
  <c r="O659" i="5"/>
  <c r="N659" i="5"/>
  <c r="M659" i="5"/>
  <c r="L659" i="5"/>
  <c r="K659" i="5"/>
  <c r="J659" i="5"/>
  <c r="I659" i="5"/>
  <c r="H659" i="5"/>
  <c r="G659" i="5"/>
  <c r="F659" i="5"/>
  <c r="E659" i="5"/>
  <c r="D659" i="5"/>
  <c r="C659" i="5"/>
  <c r="B659" i="5" s="1"/>
  <c r="T658" i="5"/>
  <c r="S658" i="5"/>
  <c r="R658" i="5"/>
  <c r="Q658" i="5"/>
  <c r="P658" i="5"/>
  <c r="O658" i="5"/>
  <c r="N658" i="5"/>
  <c r="M658" i="5"/>
  <c r="L658" i="5"/>
  <c r="K658" i="5"/>
  <c r="J658" i="5"/>
  <c r="I658" i="5"/>
  <c r="H658" i="5"/>
  <c r="G658" i="5"/>
  <c r="F658" i="5"/>
  <c r="E658" i="5"/>
  <c r="D658" i="5"/>
  <c r="C658" i="5"/>
  <c r="B658" i="5" s="1"/>
  <c r="T657" i="5"/>
  <c r="S657" i="5"/>
  <c r="R657" i="5"/>
  <c r="Q657" i="5"/>
  <c r="P657" i="5"/>
  <c r="O657" i="5"/>
  <c r="N657" i="5"/>
  <c r="M657" i="5"/>
  <c r="L657" i="5"/>
  <c r="K657" i="5"/>
  <c r="J657" i="5"/>
  <c r="I657" i="5"/>
  <c r="H657" i="5"/>
  <c r="G657" i="5"/>
  <c r="F657" i="5"/>
  <c r="E657" i="5"/>
  <c r="D657" i="5"/>
  <c r="C657" i="5"/>
  <c r="B657" i="5" s="1"/>
  <c r="T656" i="5"/>
  <c r="S656" i="5"/>
  <c r="R656" i="5"/>
  <c r="Q656" i="5"/>
  <c r="P656" i="5"/>
  <c r="O656" i="5"/>
  <c r="N656" i="5"/>
  <c r="M656" i="5"/>
  <c r="L656" i="5"/>
  <c r="K656" i="5"/>
  <c r="J656" i="5"/>
  <c r="I656" i="5"/>
  <c r="H656" i="5"/>
  <c r="G656" i="5"/>
  <c r="F656" i="5"/>
  <c r="E656" i="5"/>
  <c r="D656" i="5"/>
  <c r="C656" i="5"/>
  <c r="B656" i="5" s="1"/>
  <c r="T655" i="5"/>
  <c r="S655" i="5"/>
  <c r="R655" i="5"/>
  <c r="Q655" i="5"/>
  <c r="P655" i="5"/>
  <c r="O655" i="5"/>
  <c r="N655" i="5"/>
  <c r="M655" i="5"/>
  <c r="L655" i="5"/>
  <c r="K655" i="5"/>
  <c r="J655" i="5"/>
  <c r="I655" i="5"/>
  <c r="H655" i="5"/>
  <c r="G655" i="5"/>
  <c r="F655" i="5"/>
  <c r="E655" i="5"/>
  <c r="D655" i="5"/>
  <c r="C655" i="5"/>
  <c r="B655" i="5" s="1"/>
  <c r="T654" i="5"/>
  <c r="S654" i="5"/>
  <c r="R654" i="5"/>
  <c r="Q654" i="5"/>
  <c r="P654" i="5"/>
  <c r="O654" i="5"/>
  <c r="N654" i="5"/>
  <c r="M654" i="5"/>
  <c r="L654" i="5"/>
  <c r="K654" i="5"/>
  <c r="J654" i="5"/>
  <c r="I654" i="5"/>
  <c r="H654" i="5"/>
  <c r="G654" i="5"/>
  <c r="F654" i="5"/>
  <c r="E654" i="5"/>
  <c r="D654" i="5"/>
  <c r="C654" i="5"/>
  <c r="B654" i="5" s="1"/>
  <c r="T653" i="5"/>
  <c r="S653" i="5"/>
  <c r="R653" i="5"/>
  <c r="Q653" i="5"/>
  <c r="P653" i="5"/>
  <c r="O653" i="5"/>
  <c r="N653" i="5"/>
  <c r="M653" i="5"/>
  <c r="L653" i="5"/>
  <c r="K653" i="5"/>
  <c r="J653" i="5"/>
  <c r="I653" i="5"/>
  <c r="H653" i="5"/>
  <c r="G653" i="5"/>
  <c r="F653" i="5"/>
  <c r="E653" i="5"/>
  <c r="D653" i="5"/>
  <c r="C653" i="5"/>
  <c r="B653" i="5" s="1"/>
  <c r="T652" i="5"/>
  <c r="S652" i="5"/>
  <c r="R652" i="5"/>
  <c r="Q652" i="5"/>
  <c r="P652" i="5"/>
  <c r="O652" i="5"/>
  <c r="N652" i="5"/>
  <c r="M652" i="5"/>
  <c r="L652" i="5"/>
  <c r="K652" i="5"/>
  <c r="J652" i="5"/>
  <c r="I652" i="5"/>
  <c r="H652" i="5"/>
  <c r="G652" i="5"/>
  <c r="F652" i="5"/>
  <c r="E652" i="5"/>
  <c r="D652" i="5"/>
  <c r="C652" i="5"/>
  <c r="B652" i="5" s="1"/>
  <c r="T651" i="5"/>
  <c r="S651" i="5"/>
  <c r="R651" i="5"/>
  <c r="Q651" i="5"/>
  <c r="P651" i="5"/>
  <c r="O651" i="5"/>
  <c r="N651" i="5"/>
  <c r="M651" i="5"/>
  <c r="L651" i="5"/>
  <c r="K651" i="5"/>
  <c r="J651" i="5"/>
  <c r="I651" i="5"/>
  <c r="H651" i="5"/>
  <c r="G651" i="5"/>
  <c r="F651" i="5"/>
  <c r="E651" i="5"/>
  <c r="D651" i="5"/>
  <c r="C651" i="5"/>
  <c r="B651" i="5" s="1"/>
  <c r="T650" i="5"/>
  <c r="S650" i="5"/>
  <c r="R650" i="5"/>
  <c r="Q650" i="5"/>
  <c r="P650" i="5"/>
  <c r="O650" i="5"/>
  <c r="N650" i="5"/>
  <c r="M650" i="5"/>
  <c r="L650" i="5"/>
  <c r="K650" i="5"/>
  <c r="J650" i="5"/>
  <c r="I650" i="5"/>
  <c r="H650" i="5"/>
  <c r="G650" i="5"/>
  <c r="F650" i="5"/>
  <c r="E650" i="5"/>
  <c r="D650" i="5"/>
  <c r="C650" i="5"/>
  <c r="B650" i="5" s="1"/>
  <c r="T649" i="5"/>
  <c r="S649" i="5"/>
  <c r="R649" i="5"/>
  <c r="Q649" i="5"/>
  <c r="P649" i="5"/>
  <c r="O649" i="5"/>
  <c r="N649" i="5"/>
  <c r="M649" i="5"/>
  <c r="L649" i="5"/>
  <c r="K649" i="5"/>
  <c r="J649" i="5"/>
  <c r="I649" i="5"/>
  <c r="H649" i="5"/>
  <c r="G649" i="5"/>
  <c r="F649" i="5"/>
  <c r="E649" i="5"/>
  <c r="D649" i="5"/>
  <c r="C649" i="5"/>
  <c r="B649" i="5" s="1"/>
  <c r="T648" i="5"/>
  <c r="S648" i="5"/>
  <c r="R648" i="5"/>
  <c r="Q648" i="5"/>
  <c r="P648" i="5"/>
  <c r="O648" i="5"/>
  <c r="N648" i="5"/>
  <c r="M648" i="5"/>
  <c r="L648" i="5"/>
  <c r="K648" i="5"/>
  <c r="J648" i="5"/>
  <c r="I648" i="5"/>
  <c r="H648" i="5"/>
  <c r="G648" i="5"/>
  <c r="F648" i="5"/>
  <c r="E648" i="5"/>
  <c r="D648" i="5"/>
  <c r="C648" i="5"/>
  <c r="B648" i="5" s="1"/>
  <c r="T647" i="5"/>
  <c r="S647" i="5"/>
  <c r="R647" i="5"/>
  <c r="Q647" i="5"/>
  <c r="P647" i="5"/>
  <c r="O647" i="5"/>
  <c r="N647" i="5"/>
  <c r="M647" i="5"/>
  <c r="L647" i="5"/>
  <c r="K647" i="5"/>
  <c r="J647" i="5"/>
  <c r="I647" i="5"/>
  <c r="H647" i="5"/>
  <c r="G647" i="5"/>
  <c r="F647" i="5"/>
  <c r="E647" i="5"/>
  <c r="D647" i="5"/>
  <c r="C647" i="5"/>
  <c r="B647" i="5" s="1"/>
  <c r="T646" i="5"/>
  <c r="S646" i="5"/>
  <c r="R646" i="5"/>
  <c r="Q646" i="5"/>
  <c r="P646" i="5"/>
  <c r="O646" i="5"/>
  <c r="N646" i="5"/>
  <c r="M646" i="5"/>
  <c r="L646" i="5"/>
  <c r="K646" i="5"/>
  <c r="J646" i="5"/>
  <c r="I646" i="5"/>
  <c r="H646" i="5"/>
  <c r="G646" i="5"/>
  <c r="F646" i="5"/>
  <c r="E646" i="5"/>
  <c r="D646" i="5"/>
  <c r="C646" i="5"/>
  <c r="B646" i="5" s="1"/>
  <c r="T645" i="5"/>
  <c r="S645" i="5"/>
  <c r="R645" i="5"/>
  <c r="Q645" i="5"/>
  <c r="P645" i="5"/>
  <c r="O645" i="5"/>
  <c r="N645" i="5"/>
  <c r="M645" i="5"/>
  <c r="L645" i="5"/>
  <c r="K645" i="5"/>
  <c r="J645" i="5"/>
  <c r="I645" i="5"/>
  <c r="H645" i="5"/>
  <c r="G645" i="5"/>
  <c r="F645" i="5"/>
  <c r="E645" i="5"/>
  <c r="D645" i="5"/>
  <c r="C645" i="5"/>
  <c r="B645" i="5" s="1"/>
  <c r="T644" i="5"/>
  <c r="S644" i="5"/>
  <c r="R644" i="5"/>
  <c r="Q644" i="5"/>
  <c r="P644" i="5"/>
  <c r="O644" i="5"/>
  <c r="N644" i="5"/>
  <c r="M644" i="5"/>
  <c r="L644" i="5"/>
  <c r="K644" i="5"/>
  <c r="J644" i="5"/>
  <c r="I644" i="5"/>
  <c r="H644" i="5"/>
  <c r="G644" i="5"/>
  <c r="F644" i="5"/>
  <c r="E644" i="5"/>
  <c r="D644" i="5"/>
  <c r="C644" i="5"/>
  <c r="B644" i="5" s="1"/>
  <c r="T643" i="5"/>
  <c r="S643" i="5"/>
  <c r="R643" i="5"/>
  <c r="Q643" i="5"/>
  <c r="P643" i="5"/>
  <c r="O643" i="5"/>
  <c r="N643" i="5"/>
  <c r="M643" i="5"/>
  <c r="L643" i="5"/>
  <c r="K643" i="5"/>
  <c r="J643" i="5"/>
  <c r="I643" i="5"/>
  <c r="H643" i="5"/>
  <c r="G643" i="5"/>
  <c r="F643" i="5"/>
  <c r="E643" i="5"/>
  <c r="D643" i="5"/>
  <c r="C643" i="5"/>
  <c r="B643" i="5" s="1"/>
  <c r="T642" i="5"/>
  <c r="S642" i="5"/>
  <c r="R642" i="5"/>
  <c r="Q642" i="5"/>
  <c r="P642" i="5"/>
  <c r="O642" i="5"/>
  <c r="N642" i="5"/>
  <c r="M642" i="5"/>
  <c r="L642" i="5"/>
  <c r="K642" i="5"/>
  <c r="J642" i="5"/>
  <c r="I642" i="5"/>
  <c r="H642" i="5"/>
  <c r="G642" i="5"/>
  <c r="F642" i="5"/>
  <c r="E642" i="5"/>
  <c r="D642" i="5"/>
  <c r="C642" i="5"/>
  <c r="B642" i="5" s="1"/>
  <c r="T641" i="5"/>
  <c r="S641" i="5"/>
  <c r="R641" i="5"/>
  <c r="Q641" i="5"/>
  <c r="P641" i="5"/>
  <c r="O641" i="5"/>
  <c r="N641" i="5"/>
  <c r="M641" i="5"/>
  <c r="L641" i="5"/>
  <c r="K641" i="5"/>
  <c r="J641" i="5"/>
  <c r="I641" i="5"/>
  <c r="H641" i="5"/>
  <c r="G641" i="5"/>
  <c r="F641" i="5"/>
  <c r="E641" i="5"/>
  <c r="D641" i="5"/>
  <c r="C641" i="5"/>
  <c r="B641" i="5" s="1"/>
  <c r="T640" i="5"/>
  <c r="S640" i="5"/>
  <c r="R640" i="5"/>
  <c r="Q640" i="5"/>
  <c r="P640" i="5"/>
  <c r="O640" i="5"/>
  <c r="N640" i="5"/>
  <c r="M640" i="5"/>
  <c r="L640" i="5"/>
  <c r="K640" i="5"/>
  <c r="J640" i="5"/>
  <c r="I640" i="5"/>
  <c r="H640" i="5"/>
  <c r="G640" i="5"/>
  <c r="F640" i="5"/>
  <c r="E640" i="5"/>
  <c r="D640" i="5"/>
  <c r="C640" i="5"/>
  <c r="B640" i="5" s="1"/>
  <c r="T639" i="5"/>
  <c r="S639" i="5"/>
  <c r="R639" i="5"/>
  <c r="Q639" i="5"/>
  <c r="P639" i="5"/>
  <c r="O639" i="5"/>
  <c r="N639" i="5"/>
  <c r="M639" i="5"/>
  <c r="L639" i="5"/>
  <c r="K639" i="5"/>
  <c r="J639" i="5"/>
  <c r="I639" i="5"/>
  <c r="H639" i="5"/>
  <c r="G639" i="5"/>
  <c r="F639" i="5"/>
  <c r="E639" i="5"/>
  <c r="D639" i="5"/>
  <c r="C639" i="5"/>
  <c r="B639" i="5" s="1"/>
  <c r="T638" i="5"/>
  <c r="S638" i="5"/>
  <c r="R638" i="5"/>
  <c r="Q638" i="5"/>
  <c r="P638" i="5"/>
  <c r="O638" i="5"/>
  <c r="N638" i="5"/>
  <c r="M638" i="5"/>
  <c r="L638" i="5"/>
  <c r="K638" i="5"/>
  <c r="J638" i="5"/>
  <c r="I638" i="5"/>
  <c r="H638" i="5"/>
  <c r="G638" i="5"/>
  <c r="F638" i="5"/>
  <c r="E638" i="5"/>
  <c r="D638" i="5"/>
  <c r="C638" i="5"/>
  <c r="B638" i="5" s="1"/>
  <c r="T637" i="5"/>
  <c r="S637" i="5"/>
  <c r="R637" i="5"/>
  <c r="Q637" i="5"/>
  <c r="P637" i="5"/>
  <c r="O637" i="5"/>
  <c r="N637" i="5"/>
  <c r="M637" i="5"/>
  <c r="L637" i="5"/>
  <c r="K637" i="5"/>
  <c r="J637" i="5"/>
  <c r="I637" i="5"/>
  <c r="H637" i="5"/>
  <c r="G637" i="5"/>
  <c r="F637" i="5"/>
  <c r="E637" i="5"/>
  <c r="D637" i="5"/>
  <c r="C637" i="5"/>
  <c r="B637" i="5" s="1"/>
  <c r="T636" i="5"/>
  <c r="S636" i="5"/>
  <c r="R636" i="5"/>
  <c r="Q636" i="5"/>
  <c r="P636" i="5"/>
  <c r="O636" i="5"/>
  <c r="N636" i="5"/>
  <c r="M636" i="5"/>
  <c r="L636" i="5"/>
  <c r="K636" i="5"/>
  <c r="J636" i="5"/>
  <c r="I636" i="5"/>
  <c r="H636" i="5"/>
  <c r="G636" i="5"/>
  <c r="F636" i="5"/>
  <c r="E636" i="5"/>
  <c r="D636" i="5"/>
  <c r="C636" i="5"/>
  <c r="B636" i="5" s="1"/>
  <c r="T635" i="5"/>
  <c r="S635" i="5"/>
  <c r="R635" i="5"/>
  <c r="Q635" i="5"/>
  <c r="P635" i="5"/>
  <c r="O635" i="5"/>
  <c r="N635" i="5"/>
  <c r="M635" i="5"/>
  <c r="L635" i="5"/>
  <c r="K635" i="5"/>
  <c r="J635" i="5"/>
  <c r="I635" i="5"/>
  <c r="H635" i="5"/>
  <c r="G635" i="5"/>
  <c r="F635" i="5"/>
  <c r="E635" i="5"/>
  <c r="D635" i="5"/>
  <c r="C635" i="5"/>
  <c r="B635" i="5" s="1"/>
  <c r="T634" i="5"/>
  <c r="S634" i="5"/>
  <c r="R634" i="5"/>
  <c r="Q634" i="5"/>
  <c r="P634" i="5"/>
  <c r="O634" i="5"/>
  <c r="N634" i="5"/>
  <c r="M634" i="5"/>
  <c r="L634" i="5"/>
  <c r="K634" i="5"/>
  <c r="J634" i="5"/>
  <c r="I634" i="5"/>
  <c r="H634" i="5"/>
  <c r="G634" i="5"/>
  <c r="F634" i="5"/>
  <c r="E634" i="5"/>
  <c r="D634" i="5"/>
  <c r="C634" i="5"/>
  <c r="B634" i="5" s="1"/>
  <c r="T633" i="5"/>
  <c r="S633" i="5"/>
  <c r="R633" i="5"/>
  <c r="Q633" i="5"/>
  <c r="P633" i="5"/>
  <c r="O633" i="5"/>
  <c r="N633" i="5"/>
  <c r="M633" i="5"/>
  <c r="L633" i="5"/>
  <c r="K633" i="5"/>
  <c r="J633" i="5"/>
  <c r="I633" i="5"/>
  <c r="H633" i="5"/>
  <c r="G633" i="5"/>
  <c r="F633" i="5"/>
  <c r="E633" i="5"/>
  <c r="D633" i="5"/>
  <c r="C633" i="5"/>
  <c r="B633" i="5" s="1"/>
  <c r="T632" i="5"/>
  <c r="S632" i="5"/>
  <c r="R632" i="5"/>
  <c r="Q632" i="5"/>
  <c r="P632" i="5"/>
  <c r="O632" i="5"/>
  <c r="N632" i="5"/>
  <c r="M632" i="5"/>
  <c r="L632" i="5"/>
  <c r="K632" i="5"/>
  <c r="J632" i="5"/>
  <c r="I632" i="5"/>
  <c r="H632" i="5"/>
  <c r="G632" i="5"/>
  <c r="F632" i="5"/>
  <c r="E632" i="5"/>
  <c r="D632" i="5"/>
  <c r="C632" i="5"/>
  <c r="B632" i="5" s="1"/>
  <c r="T631" i="5"/>
  <c r="S631" i="5"/>
  <c r="R631" i="5"/>
  <c r="Q631" i="5"/>
  <c r="P631" i="5"/>
  <c r="O631" i="5"/>
  <c r="N631" i="5"/>
  <c r="M631" i="5"/>
  <c r="L631" i="5"/>
  <c r="K631" i="5"/>
  <c r="J631" i="5"/>
  <c r="I631" i="5"/>
  <c r="H631" i="5"/>
  <c r="G631" i="5"/>
  <c r="F631" i="5"/>
  <c r="E631" i="5"/>
  <c r="D631" i="5"/>
  <c r="C631" i="5"/>
  <c r="B631" i="5" s="1"/>
  <c r="T630" i="5"/>
  <c r="S630" i="5"/>
  <c r="R630" i="5"/>
  <c r="Q630" i="5"/>
  <c r="P630" i="5"/>
  <c r="O630" i="5"/>
  <c r="N630" i="5"/>
  <c r="M630" i="5"/>
  <c r="L630" i="5"/>
  <c r="K630" i="5"/>
  <c r="J630" i="5"/>
  <c r="I630" i="5"/>
  <c r="H630" i="5"/>
  <c r="G630" i="5"/>
  <c r="F630" i="5"/>
  <c r="E630" i="5"/>
  <c r="D630" i="5"/>
  <c r="C630" i="5"/>
  <c r="B630" i="5" s="1"/>
  <c r="T629" i="5"/>
  <c r="S629" i="5"/>
  <c r="R629" i="5"/>
  <c r="Q629" i="5"/>
  <c r="P629" i="5"/>
  <c r="O629" i="5"/>
  <c r="N629" i="5"/>
  <c r="M629" i="5"/>
  <c r="L629" i="5"/>
  <c r="K629" i="5"/>
  <c r="J629" i="5"/>
  <c r="I629" i="5"/>
  <c r="H629" i="5"/>
  <c r="G629" i="5"/>
  <c r="F629" i="5"/>
  <c r="E629" i="5"/>
  <c r="D629" i="5"/>
  <c r="C629" i="5"/>
  <c r="B629" i="5" s="1"/>
  <c r="T628" i="5"/>
  <c r="S628" i="5"/>
  <c r="R628" i="5"/>
  <c r="Q628" i="5"/>
  <c r="P628" i="5"/>
  <c r="O628" i="5"/>
  <c r="N628" i="5"/>
  <c r="M628" i="5"/>
  <c r="L628" i="5"/>
  <c r="K628" i="5"/>
  <c r="J628" i="5"/>
  <c r="I628" i="5"/>
  <c r="H628" i="5"/>
  <c r="G628" i="5"/>
  <c r="F628" i="5"/>
  <c r="E628" i="5"/>
  <c r="D628" i="5"/>
  <c r="C628" i="5"/>
  <c r="B628" i="5" s="1"/>
  <c r="T627" i="5"/>
  <c r="S627" i="5"/>
  <c r="R627" i="5"/>
  <c r="Q627" i="5"/>
  <c r="P627" i="5"/>
  <c r="O627" i="5"/>
  <c r="N627" i="5"/>
  <c r="M627" i="5"/>
  <c r="L627" i="5"/>
  <c r="K627" i="5"/>
  <c r="J627" i="5"/>
  <c r="I627" i="5"/>
  <c r="H627" i="5"/>
  <c r="G627" i="5"/>
  <c r="F627" i="5"/>
  <c r="E627" i="5"/>
  <c r="D627" i="5"/>
  <c r="C627" i="5"/>
  <c r="B627" i="5" s="1"/>
  <c r="T626" i="5"/>
  <c r="S626" i="5"/>
  <c r="R626" i="5"/>
  <c r="Q626" i="5"/>
  <c r="P626" i="5"/>
  <c r="O626" i="5"/>
  <c r="N626" i="5"/>
  <c r="M626" i="5"/>
  <c r="L626" i="5"/>
  <c r="K626" i="5"/>
  <c r="J626" i="5"/>
  <c r="I626" i="5"/>
  <c r="H626" i="5"/>
  <c r="G626" i="5"/>
  <c r="F626" i="5"/>
  <c r="E626" i="5"/>
  <c r="D626" i="5"/>
  <c r="C626" i="5"/>
  <c r="B626" i="5" s="1"/>
  <c r="T625" i="5"/>
  <c r="S625" i="5"/>
  <c r="R625" i="5"/>
  <c r="Q625" i="5"/>
  <c r="P625" i="5"/>
  <c r="O625" i="5"/>
  <c r="N625" i="5"/>
  <c r="M625" i="5"/>
  <c r="L625" i="5"/>
  <c r="K625" i="5"/>
  <c r="J625" i="5"/>
  <c r="I625" i="5"/>
  <c r="H625" i="5"/>
  <c r="G625" i="5"/>
  <c r="F625" i="5"/>
  <c r="E625" i="5"/>
  <c r="D625" i="5"/>
  <c r="C625" i="5"/>
  <c r="B625" i="5" s="1"/>
  <c r="T624" i="5"/>
  <c r="S624" i="5"/>
  <c r="R624" i="5"/>
  <c r="Q624" i="5"/>
  <c r="P624" i="5"/>
  <c r="O624" i="5"/>
  <c r="N624" i="5"/>
  <c r="M624" i="5"/>
  <c r="L624" i="5"/>
  <c r="K624" i="5"/>
  <c r="J624" i="5"/>
  <c r="I624" i="5"/>
  <c r="H624" i="5"/>
  <c r="G624" i="5"/>
  <c r="F624" i="5"/>
  <c r="E624" i="5"/>
  <c r="D624" i="5"/>
  <c r="C624" i="5"/>
  <c r="B624" i="5" s="1"/>
  <c r="T623" i="5"/>
  <c r="S623" i="5"/>
  <c r="R623" i="5"/>
  <c r="Q623" i="5"/>
  <c r="P623" i="5"/>
  <c r="O623" i="5"/>
  <c r="N623" i="5"/>
  <c r="M623" i="5"/>
  <c r="L623" i="5"/>
  <c r="K623" i="5"/>
  <c r="J623" i="5"/>
  <c r="I623" i="5"/>
  <c r="H623" i="5"/>
  <c r="G623" i="5"/>
  <c r="F623" i="5"/>
  <c r="E623" i="5"/>
  <c r="D623" i="5"/>
  <c r="C623" i="5"/>
  <c r="B623" i="5" s="1"/>
  <c r="T622" i="5"/>
  <c r="S622" i="5"/>
  <c r="R622" i="5"/>
  <c r="Q622" i="5"/>
  <c r="P622" i="5"/>
  <c r="O622" i="5"/>
  <c r="N622" i="5"/>
  <c r="M622" i="5"/>
  <c r="L622" i="5"/>
  <c r="K622" i="5"/>
  <c r="J622" i="5"/>
  <c r="I622" i="5"/>
  <c r="H622" i="5"/>
  <c r="G622" i="5"/>
  <c r="F622" i="5"/>
  <c r="E622" i="5"/>
  <c r="D622" i="5"/>
  <c r="C622" i="5"/>
  <c r="B622" i="5" s="1"/>
  <c r="T621" i="5"/>
  <c r="S621" i="5"/>
  <c r="R621" i="5"/>
  <c r="Q621" i="5"/>
  <c r="P621" i="5"/>
  <c r="O621" i="5"/>
  <c r="N621" i="5"/>
  <c r="M621" i="5"/>
  <c r="L621" i="5"/>
  <c r="K621" i="5"/>
  <c r="J621" i="5"/>
  <c r="I621" i="5"/>
  <c r="H621" i="5"/>
  <c r="G621" i="5"/>
  <c r="F621" i="5"/>
  <c r="E621" i="5"/>
  <c r="D621" i="5"/>
  <c r="C621" i="5"/>
  <c r="B621" i="5" s="1"/>
  <c r="T620" i="5"/>
  <c r="S620" i="5"/>
  <c r="R620" i="5"/>
  <c r="Q620" i="5"/>
  <c r="P620" i="5"/>
  <c r="O620" i="5"/>
  <c r="N620" i="5"/>
  <c r="M620" i="5"/>
  <c r="L620" i="5"/>
  <c r="K620" i="5"/>
  <c r="J620" i="5"/>
  <c r="I620" i="5"/>
  <c r="H620" i="5"/>
  <c r="G620" i="5"/>
  <c r="F620" i="5"/>
  <c r="E620" i="5"/>
  <c r="D620" i="5"/>
  <c r="C620" i="5"/>
  <c r="B620" i="5" s="1"/>
  <c r="T619" i="5"/>
  <c r="S619" i="5"/>
  <c r="R619" i="5"/>
  <c r="Q619" i="5"/>
  <c r="P619" i="5"/>
  <c r="O619" i="5"/>
  <c r="N619" i="5"/>
  <c r="M619" i="5"/>
  <c r="L619" i="5"/>
  <c r="K619" i="5"/>
  <c r="J619" i="5"/>
  <c r="I619" i="5"/>
  <c r="H619" i="5"/>
  <c r="G619" i="5"/>
  <c r="F619" i="5"/>
  <c r="E619" i="5"/>
  <c r="D619" i="5"/>
  <c r="C619" i="5"/>
  <c r="B619" i="5" s="1"/>
  <c r="T618" i="5"/>
  <c r="S618" i="5"/>
  <c r="R618" i="5"/>
  <c r="Q618" i="5"/>
  <c r="P618" i="5"/>
  <c r="O618" i="5"/>
  <c r="N618" i="5"/>
  <c r="M618" i="5"/>
  <c r="L618" i="5"/>
  <c r="K618" i="5"/>
  <c r="J618" i="5"/>
  <c r="I618" i="5"/>
  <c r="H618" i="5"/>
  <c r="G618" i="5"/>
  <c r="F618" i="5"/>
  <c r="E618" i="5"/>
  <c r="D618" i="5"/>
  <c r="C618" i="5"/>
  <c r="B618" i="5" s="1"/>
  <c r="T617" i="5"/>
  <c r="S617" i="5"/>
  <c r="R617" i="5"/>
  <c r="Q617" i="5"/>
  <c r="P617" i="5"/>
  <c r="O617" i="5"/>
  <c r="N617" i="5"/>
  <c r="M617" i="5"/>
  <c r="L617" i="5"/>
  <c r="K617" i="5"/>
  <c r="J617" i="5"/>
  <c r="I617" i="5"/>
  <c r="H617" i="5"/>
  <c r="G617" i="5"/>
  <c r="F617" i="5"/>
  <c r="E617" i="5"/>
  <c r="D617" i="5"/>
  <c r="C617" i="5"/>
  <c r="B617" i="5" s="1"/>
  <c r="T616" i="5"/>
  <c r="S616" i="5"/>
  <c r="R616" i="5"/>
  <c r="Q616" i="5"/>
  <c r="P616" i="5"/>
  <c r="O616" i="5"/>
  <c r="N616" i="5"/>
  <c r="M616" i="5"/>
  <c r="L616" i="5"/>
  <c r="K616" i="5"/>
  <c r="J616" i="5"/>
  <c r="I616" i="5"/>
  <c r="H616" i="5"/>
  <c r="G616" i="5"/>
  <c r="F616" i="5"/>
  <c r="E616" i="5"/>
  <c r="D616" i="5"/>
  <c r="C616" i="5"/>
  <c r="B616" i="5" s="1"/>
  <c r="T615" i="5"/>
  <c r="S615" i="5"/>
  <c r="R615" i="5"/>
  <c r="Q615" i="5"/>
  <c r="P615" i="5"/>
  <c r="O615" i="5"/>
  <c r="N615" i="5"/>
  <c r="M615" i="5"/>
  <c r="L615" i="5"/>
  <c r="K615" i="5"/>
  <c r="J615" i="5"/>
  <c r="I615" i="5"/>
  <c r="H615" i="5"/>
  <c r="G615" i="5"/>
  <c r="F615" i="5"/>
  <c r="E615" i="5"/>
  <c r="D615" i="5"/>
  <c r="C615" i="5"/>
  <c r="B615" i="5" s="1"/>
  <c r="T614" i="5"/>
  <c r="S614" i="5"/>
  <c r="R614" i="5"/>
  <c r="Q614" i="5"/>
  <c r="P614" i="5"/>
  <c r="O614" i="5"/>
  <c r="N614" i="5"/>
  <c r="M614" i="5"/>
  <c r="L614" i="5"/>
  <c r="K614" i="5"/>
  <c r="J614" i="5"/>
  <c r="I614" i="5"/>
  <c r="H614" i="5"/>
  <c r="G614" i="5"/>
  <c r="F614" i="5"/>
  <c r="E614" i="5"/>
  <c r="D614" i="5"/>
  <c r="C614" i="5"/>
  <c r="B614" i="5" s="1"/>
  <c r="T613" i="5"/>
  <c r="S613" i="5"/>
  <c r="R613" i="5"/>
  <c r="Q613" i="5"/>
  <c r="P613" i="5"/>
  <c r="O613" i="5"/>
  <c r="N613" i="5"/>
  <c r="M613" i="5"/>
  <c r="L613" i="5"/>
  <c r="K613" i="5"/>
  <c r="J613" i="5"/>
  <c r="I613" i="5"/>
  <c r="H613" i="5"/>
  <c r="G613" i="5"/>
  <c r="F613" i="5"/>
  <c r="E613" i="5"/>
  <c r="D613" i="5"/>
  <c r="C613" i="5"/>
  <c r="B613" i="5" s="1"/>
  <c r="T612" i="5"/>
  <c r="S612" i="5"/>
  <c r="R612" i="5"/>
  <c r="Q612" i="5"/>
  <c r="P612" i="5"/>
  <c r="O612" i="5"/>
  <c r="N612" i="5"/>
  <c r="M612" i="5"/>
  <c r="L612" i="5"/>
  <c r="K612" i="5"/>
  <c r="J612" i="5"/>
  <c r="I612" i="5"/>
  <c r="H612" i="5"/>
  <c r="G612" i="5"/>
  <c r="F612" i="5"/>
  <c r="E612" i="5"/>
  <c r="D612" i="5"/>
  <c r="C612" i="5"/>
  <c r="B612" i="5" s="1"/>
  <c r="T611" i="5"/>
  <c r="S611" i="5"/>
  <c r="R611" i="5"/>
  <c r="Q611" i="5"/>
  <c r="P611" i="5"/>
  <c r="O611" i="5"/>
  <c r="N611" i="5"/>
  <c r="M611" i="5"/>
  <c r="L611" i="5"/>
  <c r="K611" i="5"/>
  <c r="J611" i="5"/>
  <c r="I611" i="5"/>
  <c r="H611" i="5"/>
  <c r="G611" i="5"/>
  <c r="F611" i="5"/>
  <c r="E611" i="5"/>
  <c r="D611" i="5"/>
  <c r="C611" i="5"/>
  <c r="B611" i="5" s="1"/>
  <c r="T610" i="5"/>
  <c r="S610" i="5"/>
  <c r="R610" i="5"/>
  <c r="Q610" i="5"/>
  <c r="P610" i="5"/>
  <c r="O610" i="5"/>
  <c r="N610" i="5"/>
  <c r="M610" i="5"/>
  <c r="L610" i="5"/>
  <c r="K610" i="5"/>
  <c r="J610" i="5"/>
  <c r="I610" i="5"/>
  <c r="H610" i="5"/>
  <c r="G610" i="5"/>
  <c r="F610" i="5"/>
  <c r="E610" i="5"/>
  <c r="D610" i="5"/>
  <c r="C610" i="5"/>
  <c r="B610" i="5" s="1"/>
  <c r="T609" i="5"/>
  <c r="S609" i="5"/>
  <c r="R609" i="5"/>
  <c r="Q609" i="5"/>
  <c r="P609" i="5"/>
  <c r="O609" i="5"/>
  <c r="N609" i="5"/>
  <c r="M609" i="5"/>
  <c r="L609" i="5"/>
  <c r="K609" i="5"/>
  <c r="J609" i="5"/>
  <c r="I609" i="5"/>
  <c r="H609" i="5"/>
  <c r="G609" i="5"/>
  <c r="F609" i="5"/>
  <c r="E609" i="5"/>
  <c r="D609" i="5"/>
  <c r="C609" i="5"/>
  <c r="B609" i="5" s="1"/>
  <c r="T608" i="5"/>
  <c r="S608" i="5"/>
  <c r="R608" i="5"/>
  <c r="Q608" i="5"/>
  <c r="P608" i="5"/>
  <c r="O608" i="5"/>
  <c r="N608" i="5"/>
  <c r="M608" i="5"/>
  <c r="L608" i="5"/>
  <c r="K608" i="5"/>
  <c r="J608" i="5"/>
  <c r="I608" i="5"/>
  <c r="H608" i="5"/>
  <c r="G608" i="5"/>
  <c r="F608" i="5"/>
  <c r="E608" i="5"/>
  <c r="D608" i="5"/>
  <c r="C608" i="5"/>
  <c r="B608" i="5" s="1"/>
  <c r="T607" i="5"/>
  <c r="S607" i="5"/>
  <c r="R607" i="5"/>
  <c r="Q607" i="5"/>
  <c r="P607" i="5"/>
  <c r="O607" i="5"/>
  <c r="N607" i="5"/>
  <c r="M607" i="5"/>
  <c r="L607" i="5"/>
  <c r="K607" i="5"/>
  <c r="J607" i="5"/>
  <c r="I607" i="5"/>
  <c r="H607" i="5"/>
  <c r="G607" i="5"/>
  <c r="F607" i="5"/>
  <c r="E607" i="5"/>
  <c r="D607" i="5"/>
  <c r="C607" i="5"/>
  <c r="B607" i="5" s="1"/>
  <c r="T606" i="5"/>
  <c r="S606" i="5"/>
  <c r="R606" i="5"/>
  <c r="Q606" i="5"/>
  <c r="P606" i="5"/>
  <c r="O606" i="5"/>
  <c r="N606" i="5"/>
  <c r="M606" i="5"/>
  <c r="L606" i="5"/>
  <c r="K606" i="5"/>
  <c r="J606" i="5"/>
  <c r="I606" i="5"/>
  <c r="H606" i="5"/>
  <c r="G606" i="5"/>
  <c r="F606" i="5"/>
  <c r="E606" i="5"/>
  <c r="D606" i="5"/>
  <c r="C606" i="5"/>
  <c r="B606" i="5" s="1"/>
  <c r="T605" i="5"/>
  <c r="S605" i="5"/>
  <c r="R605" i="5"/>
  <c r="Q605" i="5"/>
  <c r="P605" i="5"/>
  <c r="O605" i="5"/>
  <c r="N605" i="5"/>
  <c r="M605" i="5"/>
  <c r="L605" i="5"/>
  <c r="K605" i="5"/>
  <c r="J605" i="5"/>
  <c r="I605" i="5"/>
  <c r="H605" i="5"/>
  <c r="G605" i="5"/>
  <c r="F605" i="5"/>
  <c r="E605" i="5"/>
  <c r="D605" i="5"/>
  <c r="C605" i="5"/>
  <c r="B605" i="5" s="1"/>
  <c r="T604" i="5"/>
  <c r="S604" i="5"/>
  <c r="R604" i="5"/>
  <c r="Q604" i="5"/>
  <c r="P604" i="5"/>
  <c r="O604" i="5"/>
  <c r="N604" i="5"/>
  <c r="M604" i="5"/>
  <c r="L604" i="5"/>
  <c r="K604" i="5"/>
  <c r="J604" i="5"/>
  <c r="I604" i="5"/>
  <c r="H604" i="5"/>
  <c r="G604" i="5"/>
  <c r="F604" i="5"/>
  <c r="E604" i="5"/>
  <c r="D604" i="5"/>
  <c r="C604" i="5"/>
  <c r="B604" i="5" s="1"/>
  <c r="T603" i="5"/>
  <c r="S603" i="5"/>
  <c r="R603" i="5"/>
  <c r="Q603" i="5"/>
  <c r="P603" i="5"/>
  <c r="O603" i="5"/>
  <c r="N603" i="5"/>
  <c r="M603" i="5"/>
  <c r="L603" i="5"/>
  <c r="K603" i="5"/>
  <c r="J603" i="5"/>
  <c r="I603" i="5"/>
  <c r="H603" i="5"/>
  <c r="G603" i="5"/>
  <c r="F603" i="5"/>
  <c r="E603" i="5"/>
  <c r="D603" i="5"/>
  <c r="C603" i="5"/>
  <c r="B603" i="5" s="1"/>
  <c r="T602" i="5"/>
  <c r="S602" i="5"/>
  <c r="R602" i="5"/>
  <c r="Q602" i="5"/>
  <c r="P602" i="5"/>
  <c r="O602" i="5"/>
  <c r="N602" i="5"/>
  <c r="M602" i="5"/>
  <c r="L602" i="5"/>
  <c r="K602" i="5"/>
  <c r="J602" i="5"/>
  <c r="I602" i="5"/>
  <c r="H602" i="5"/>
  <c r="G602" i="5"/>
  <c r="F602" i="5"/>
  <c r="E602" i="5"/>
  <c r="D602" i="5"/>
  <c r="C602" i="5"/>
  <c r="B602" i="5" s="1"/>
  <c r="T601" i="5"/>
  <c r="S601" i="5"/>
  <c r="R601" i="5"/>
  <c r="Q601" i="5"/>
  <c r="P601" i="5"/>
  <c r="O601" i="5"/>
  <c r="N601" i="5"/>
  <c r="M601" i="5"/>
  <c r="L601" i="5"/>
  <c r="K601" i="5"/>
  <c r="J601" i="5"/>
  <c r="I601" i="5"/>
  <c r="H601" i="5"/>
  <c r="G601" i="5"/>
  <c r="F601" i="5"/>
  <c r="E601" i="5"/>
  <c r="D601" i="5"/>
  <c r="C601" i="5"/>
  <c r="B601" i="5" s="1"/>
  <c r="T600" i="5"/>
  <c r="S600" i="5"/>
  <c r="R600" i="5"/>
  <c r="Q600" i="5"/>
  <c r="P600" i="5"/>
  <c r="O600" i="5"/>
  <c r="N600" i="5"/>
  <c r="M600" i="5"/>
  <c r="L600" i="5"/>
  <c r="K600" i="5"/>
  <c r="J600" i="5"/>
  <c r="I600" i="5"/>
  <c r="H600" i="5"/>
  <c r="G600" i="5"/>
  <c r="F600" i="5"/>
  <c r="E600" i="5"/>
  <c r="D600" i="5"/>
  <c r="C600" i="5"/>
  <c r="B600" i="5" s="1"/>
  <c r="T599" i="5"/>
  <c r="S599" i="5"/>
  <c r="R599" i="5"/>
  <c r="Q599" i="5"/>
  <c r="P599" i="5"/>
  <c r="O599" i="5"/>
  <c r="N599" i="5"/>
  <c r="M599" i="5"/>
  <c r="L599" i="5"/>
  <c r="K599" i="5"/>
  <c r="J599" i="5"/>
  <c r="I599" i="5"/>
  <c r="H599" i="5"/>
  <c r="G599" i="5"/>
  <c r="F599" i="5"/>
  <c r="E599" i="5"/>
  <c r="D599" i="5"/>
  <c r="C599" i="5"/>
  <c r="B599" i="5" s="1"/>
  <c r="T598" i="5"/>
  <c r="S598" i="5"/>
  <c r="R598" i="5"/>
  <c r="Q598" i="5"/>
  <c r="P598" i="5"/>
  <c r="O598" i="5"/>
  <c r="N598" i="5"/>
  <c r="M598" i="5"/>
  <c r="L598" i="5"/>
  <c r="K598" i="5"/>
  <c r="J598" i="5"/>
  <c r="I598" i="5"/>
  <c r="H598" i="5"/>
  <c r="G598" i="5"/>
  <c r="F598" i="5"/>
  <c r="E598" i="5"/>
  <c r="D598" i="5"/>
  <c r="C598" i="5"/>
  <c r="B598" i="5" s="1"/>
  <c r="T597" i="5"/>
  <c r="S597" i="5"/>
  <c r="R597" i="5"/>
  <c r="Q597" i="5"/>
  <c r="P597" i="5"/>
  <c r="O597" i="5"/>
  <c r="N597" i="5"/>
  <c r="M597" i="5"/>
  <c r="L597" i="5"/>
  <c r="K597" i="5"/>
  <c r="J597" i="5"/>
  <c r="I597" i="5"/>
  <c r="H597" i="5"/>
  <c r="G597" i="5"/>
  <c r="F597" i="5"/>
  <c r="E597" i="5"/>
  <c r="D597" i="5"/>
  <c r="C597" i="5"/>
  <c r="B597" i="5" s="1"/>
  <c r="T596" i="5"/>
  <c r="S596" i="5"/>
  <c r="R596" i="5"/>
  <c r="Q596" i="5"/>
  <c r="P596" i="5"/>
  <c r="O596" i="5"/>
  <c r="N596" i="5"/>
  <c r="M596" i="5"/>
  <c r="L596" i="5"/>
  <c r="K596" i="5"/>
  <c r="J596" i="5"/>
  <c r="I596" i="5"/>
  <c r="H596" i="5"/>
  <c r="G596" i="5"/>
  <c r="F596" i="5"/>
  <c r="E596" i="5"/>
  <c r="D596" i="5"/>
  <c r="C596" i="5"/>
  <c r="B596" i="5" s="1"/>
  <c r="T595" i="5"/>
  <c r="S595" i="5"/>
  <c r="R595" i="5"/>
  <c r="Q595" i="5"/>
  <c r="P595" i="5"/>
  <c r="O595" i="5"/>
  <c r="N595" i="5"/>
  <c r="M595" i="5"/>
  <c r="L595" i="5"/>
  <c r="K595" i="5"/>
  <c r="J595" i="5"/>
  <c r="I595" i="5"/>
  <c r="H595" i="5"/>
  <c r="G595" i="5"/>
  <c r="F595" i="5"/>
  <c r="E595" i="5"/>
  <c r="D595" i="5"/>
  <c r="C595" i="5"/>
  <c r="B595" i="5" s="1"/>
  <c r="T594" i="5"/>
  <c r="S594" i="5"/>
  <c r="R594" i="5"/>
  <c r="Q594" i="5"/>
  <c r="P594" i="5"/>
  <c r="O594" i="5"/>
  <c r="N594" i="5"/>
  <c r="M594" i="5"/>
  <c r="L594" i="5"/>
  <c r="K594" i="5"/>
  <c r="J594" i="5"/>
  <c r="I594" i="5"/>
  <c r="H594" i="5"/>
  <c r="G594" i="5"/>
  <c r="F594" i="5"/>
  <c r="E594" i="5"/>
  <c r="D594" i="5"/>
  <c r="C594" i="5"/>
  <c r="B594" i="5" s="1"/>
  <c r="T593" i="5"/>
  <c r="S593" i="5"/>
  <c r="R593" i="5"/>
  <c r="Q593" i="5"/>
  <c r="P593" i="5"/>
  <c r="O593" i="5"/>
  <c r="N593" i="5"/>
  <c r="M593" i="5"/>
  <c r="L593" i="5"/>
  <c r="K593" i="5"/>
  <c r="J593" i="5"/>
  <c r="I593" i="5"/>
  <c r="H593" i="5"/>
  <c r="G593" i="5"/>
  <c r="F593" i="5"/>
  <c r="E593" i="5"/>
  <c r="D593" i="5"/>
  <c r="C593" i="5"/>
  <c r="B593" i="5" s="1"/>
  <c r="T592" i="5"/>
  <c r="S592" i="5"/>
  <c r="R592" i="5"/>
  <c r="Q592" i="5"/>
  <c r="P592" i="5"/>
  <c r="O592" i="5"/>
  <c r="N592" i="5"/>
  <c r="M592" i="5"/>
  <c r="L592" i="5"/>
  <c r="K592" i="5"/>
  <c r="J592" i="5"/>
  <c r="I592" i="5"/>
  <c r="H592" i="5"/>
  <c r="G592" i="5"/>
  <c r="F592" i="5"/>
  <c r="E592" i="5"/>
  <c r="D592" i="5"/>
  <c r="C592" i="5"/>
  <c r="B592" i="5" s="1"/>
  <c r="T591" i="5"/>
  <c r="S591" i="5"/>
  <c r="R591" i="5"/>
  <c r="Q591" i="5"/>
  <c r="P591" i="5"/>
  <c r="O591" i="5"/>
  <c r="N591" i="5"/>
  <c r="M591" i="5"/>
  <c r="L591" i="5"/>
  <c r="K591" i="5"/>
  <c r="J591" i="5"/>
  <c r="I591" i="5"/>
  <c r="H591" i="5"/>
  <c r="G591" i="5"/>
  <c r="F591" i="5"/>
  <c r="E591" i="5"/>
  <c r="D591" i="5"/>
  <c r="C591" i="5"/>
  <c r="B591" i="5" s="1"/>
  <c r="T590" i="5"/>
  <c r="S590" i="5"/>
  <c r="R590" i="5"/>
  <c r="Q590" i="5"/>
  <c r="P590" i="5"/>
  <c r="O590" i="5"/>
  <c r="N590" i="5"/>
  <c r="M590" i="5"/>
  <c r="L590" i="5"/>
  <c r="K590" i="5"/>
  <c r="J590" i="5"/>
  <c r="I590" i="5"/>
  <c r="H590" i="5"/>
  <c r="G590" i="5"/>
  <c r="F590" i="5"/>
  <c r="E590" i="5"/>
  <c r="D590" i="5"/>
  <c r="C590" i="5"/>
  <c r="B590" i="5" s="1"/>
  <c r="T589" i="5"/>
  <c r="S589" i="5"/>
  <c r="R589" i="5"/>
  <c r="Q589" i="5"/>
  <c r="P589" i="5"/>
  <c r="O589" i="5"/>
  <c r="N589" i="5"/>
  <c r="M589" i="5"/>
  <c r="L589" i="5"/>
  <c r="K589" i="5"/>
  <c r="J589" i="5"/>
  <c r="I589" i="5"/>
  <c r="H589" i="5"/>
  <c r="G589" i="5"/>
  <c r="F589" i="5"/>
  <c r="E589" i="5"/>
  <c r="D589" i="5"/>
  <c r="C589" i="5"/>
  <c r="B589" i="5" s="1"/>
  <c r="T588" i="5"/>
  <c r="S588" i="5"/>
  <c r="R588" i="5"/>
  <c r="Q588" i="5"/>
  <c r="P588" i="5"/>
  <c r="O588" i="5"/>
  <c r="N588" i="5"/>
  <c r="M588" i="5"/>
  <c r="L588" i="5"/>
  <c r="K588" i="5"/>
  <c r="J588" i="5"/>
  <c r="I588" i="5"/>
  <c r="H588" i="5"/>
  <c r="G588" i="5"/>
  <c r="F588" i="5"/>
  <c r="E588" i="5"/>
  <c r="D588" i="5"/>
  <c r="C588" i="5"/>
  <c r="B588" i="5" s="1"/>
  <c r="T587" i="5"/>
  <c r="S587" i="5"/>
  <c r="R587" i="5"/>
  <c r="Q587" i="5"/>
  <c r="P587" i="5"/>
  <c r="O587" i="5"/>
  <c r="N587" i="5"/>
  <c r="M587" i="5"/>
  <c r="L587" i="5"/>
  <c r="K587" i="5"/>
  <c r="J587" i="5"/>
  <c r="I587" i="5"/>
  <c r="H587" i="5"/>
  <c r="G587" i="5"/>
  <c r="F587" i="5"/>
  <c r="E587" i="5"/>
  <c r="D587" i="5"/>
  <c r="C587" i="5"/>
  <c r="B587" i="5" s="1"/>
  <c r="T586" i="5"/>
  <c r="S586" i="5"/>
  <c r="R586" i="5"/>
  <c r="Q586" i="5"/>
  <c r="P586" i="5"/>
  <c r="O586" i="5"/>
  <c r="N586" i="5"/>
  <c r="M586" i="5"/>
  <c r="L586" i="5"/>
  <c r="K586" i="5"/>
  <c r="J586" i="5"/>
  <c r="I586" i="5"/>
  <c r="H586" i="5"/>
  <c r="G586" i="5"/>
  <c r="F586" i="5"/>
  <c r="E586" i="5"/>
  <c r="D586" i="5"/>
  <c r="C586" i="5"/>
  <c r="B586" i="5" s="1"/>
  <c r="T585" i="5"/>
  <c r="S585" i="5"/>
  <c r="R585" i="5"/>
  <c r="Q585" i="5"/>
  <c r="P585" i="5"/>
  <c r="O585" i="5"/>
  <c r="N585" i="5"/>
  <c r="M585" i="5"/>
  <c r="L585" i="5"/>
  <c r="K585" i="5"/>
  <c r="J585" i="5"/>
  <c r="I585" i="5"/>
  <c r="H585" i="5"/>
  <c r="G585" i="5"/>
  <c r="F585" i="5"/>
  <c r="E585" i="5"/>
  <c r="D585" i="5"/>
  <c r="C585" i="5"/>
  <c r="B585" i="5" s="1"/>
  <c r="T584" i="5"/>
  <c r="S584" i="5"/>
  <c r="R584" i="5"/>
  <c r="Q584" i="5"/>
  <c r="P584" i="5"/>
  <c r="O584" i="5"/>
  <c r="N584" i="5"/>
  <c r="M584" i="5"/>
  <c r="L584" i="5"/>
  <c r="K584" i="5"/>
  <c r="J584" i="5"/>
  <c r="I584" i="5"/>
  <c r="H584" i="5"/>
  <c r="G584" i="5"/>
  <c r="F584" i="5"/>
  <c r="E584" i="5"/>
  <c r="D584" i="5"/>
  <c r="C584" i="5"/>
  <c r="B584" i="5" s="1"/>
  <c r="T583" i="5"/>
  <c r="S583" i="5"/>
  <c r="R583" i="5"/>
  <c r="Q583" i="5"/>
  <c r="P583" i="5"/>
  <c r="O583" i="5"/>
  <c r="N583" i="5"/>
  <c r="M583" i="5"/>
  <c r="L583" i="5"/>
  <c r="K583" i="5"/>
  <c r="J583" i="5"/>
  <c r="I583" i="5"/>
  <c r="H583" i="5"/>
  <c r="G583" i="5"/>
  <c r="F583" i="5"/>
  <c r="E583" i="5"/>
  <c r="D583" i="5"/>
  <c r="C583" i="5"/>
  <c r="B583" i="5" s="1"/>
  <c r="T582" i="5"/>
  <c r="S582" i="5"/>
  <c r="R582" i="5"/>
  <c r="Q582" i="5"/>
  <c r="P582" i="5"/>
  <c r="O582" i="5"/>
  <c r="N582" i="5"/>
  <c r="M582" i="5"/>
  <c r="L582" i="5"/>
  <c r="K582" i="5"/>
  <c r="J582" i="5"/>
  <c r="I582" i="5"/>
  <c r="H582" i="5"/>
  <c r="G582" i="5"/>
  <c r="F582" i="5"/>
  <c r="E582" i="5"/>
  <c r="D582" i="5"/>
  <c r="C582" i="5"/>
  <c r="B582" i="5" s="1"/>
  <c r="T581" i="5"/>
  <c r="S581" i="5"/>
  <c r="R581" i="5"/>
  <c r="Q581" i="5"/>
  <c r="P581" i="5"/>
  <c r="O581" i="5"/>
  <c r="N581" i="5"/>
  <c r="M581" i="5"/>
  <c r="L581" i="5"/>
  <c r="K581" i="5"/>
  <c r="J581" i="5"/>
  <c r="I581" i="5"/>
  <c r="H581" i="5"/>
  <c r="G581" i="5"/>
  <c r="F581" i="5"/>
  <c r="E581" i="5"/>
  <c r="D581" i="5"/>
  <c r="C581" i="5"/>
  <c r="B581" i="5" s="1"/>
  <c r="T580" i="5"/>
  <c r="S580" i="5"/>
  <c r="R580" i="5"/>
  <c r="Q580" i="5"/>
  <c r="P580" i="5"/>
  <c r="O580" i="5"/>
  <c r="N580" i="5"/>
  <c r="M580" i="5"/>
  <c r="L580" i="5"/>
  <c r="K580" i="5"/>
  <c r="J580" i="5"/>
  <c r="I580" i="5"/>
  <c r="H580" i="5"/>
  <c r="G580" i="5"/>
  <c r="F580" i="5"/>
  <c r="E580" i="5"/>
  <c r="D580" i="5"/>
  <c r="C580" i="5"/>
  <c r="B580" i="5" s="1"/>
  <c r="T579" i="5"/>
  <c r="S579" i="5"/>
  <c r="R579" i="5"/>
  <c r="Q579" i="5"/>
  <c r="P579" i="5"/>
  <c r="O579" i="5"/>
  <c r="N579" i="5"/>
  <c r="M579" i="5"/>
  <c r="L579" i="5"/>
  <c r="K579" i="5"/>
  <c r="J579" i="5"/>
  <c r="I579" i="5"/>
  <c r="H579" i="5"/>
  <c r="G579" i="5"/>
  <c r="F579" i="5"/>
  <c r="E579" i="5"/>
  <c r="D579" i="5"/>
  <c r="C579" i="5"/>
  <c r="B579" i="5" s="1"/>
  <c r="T578" i="5"/>
  <c r="S578" i="5"/>
  <c r="R578" i="5"/>
  <c r="Q578" i="5"/>
  <c r="P578" i="5"/>
  <c r="O578" i="5"/>
  <c r="N578" i="5"/>
  <c r="M578" i="5"/>
  <c r="L578" i="5"/>
  <c r="K578" i="5"/>
  <c r="J578" i="5"/>
  <c r="I578" i="5"/>
  <c r="H578" i="5"/>
  <c r="G578" i="5"/>
  <c r="F578" i="5"/>
  <c r="E578" i="5"/>
  <c r="D578" i="5"/>
  <c r="C578" i="5"/>
  <c r="B578" i="5" s="1"/>
  <c r="T577" i="5"/>
  <c r="S577" i="5"/>
  <c r="R577" i="5"/>
  <c r="Q577" i="5"/>
  <c r="P577" i="5"/>
  <c r="O577" i="5"/>
  <c r="N577" i="5"/>
  <c r="M577" i="5"/>
  <c r="L577" i="5"/>
  <c r="K577" i="5"/>
  <c r="J577" i="5"/>
  <c r="I577" i="5"/>
  <c r="H577" i="5"/>
  <c r="G577" i="5"/>
  <c r="F577" i="5"/>
  <c r="E577" i="5"/>
  <c r="D577" i="5"/>
  <c r="C577" i="5"/>
  <c r="B577" i="5" s="1"/>
  <c r="T576" i="5"/>
  <c r="S576" i="5"/>
  <c r="R576" i="5"/>
  <c r="Q576" i="5"/>
  <c r="P576" i="5"/>
  <c r="O576" i="5"/>
  <c r="N576" i="5"/>
  <c r="M576" i="5"/>
  <c r="L576" i="5"/>
  <c r="K576" i="5"/>
  <c r="J576" i="5"/>
  <c r="I576" i="5"/>
  <c r="H576" i="5"/>
  <c r="G576" i="5"/>
  <c r="F576" i="5"/>
  <c r="E576" i="5"/>
  <c r="D576" i="5"/>
  <c r="C576" i="5"/>
  <c r="B576" i="5" s="1"/>
  <c r="T575" i="5"/>
  <c r="S575" i="5"/>
  <c r="R575" i="5"/>
  <c r="Q575" i="5"/>
  <c r="P575" i="5"/>
  <c r="O575" i="5"/>
  <c r="N575" i="5"/>
  <c r="M575" i="5"/>
  <c r="L575" i="5"/>
  <c r="K575" i="5"/>
  <c r="J575" i="5"/>
  <c r="I575" i="5"/>
  <c r="H575" i="5"/>
  <c r="G575" i="5"/>
  <c r="F575" i="5"/>
  <c r="E575" i="5"/>
  <c r="D575" i="5"/>
  <c r="C575" i="5"/>
  <c r="B575" i="5" s="1"/>
  <c r="T574" i="5"/>
  <c r="S574" i="5"/>
  <c r="R574" i="5"/>
  <c r="Q574" i="5"/>
  <c r="P574" i="5"/>
  <c r="O574" i="5"/>
  <c r="N574" i="5"/>
  <c r="M574" i="5"/>
  <c r="L574" i="5"/>
  <c r="K574" i="5"/>
  <c r="J574" i="5"/>
  <c r="I574" i="5"/>
  <c r="H574" i="5"/>
  <c r="G574" i="5"/>
  <c r="F574" i="5"/>
  <c r="E574" i="5"/>
  <c r="D574" i="5"/>
  <c r="C574" i="5"/>
  <c r="B574" i="5" s="1"/>
  <c r="T573" i="5"/>
  <c r="S573" i="5"/>
  <c r="R573" i="5"/>
  <c r="Q573" i="5"/>
  <c r="P573" i="5"/>
  <c r="O573" i="5"/>
  <c r="N573" i="5"/>
  <c r="M573" i="5"/>
  <c r="L573" i="5"/>
  <c r="K573" i="5"/>
  <c r="J573" i="5"/>
  <c r="I573" i="5"/>
  <c r="H573" i="5"/>
  <c r="G573" i="5"/>
  <c r="F573" i="5"/>
  <c r="E573" i="5"/>
  <c r="D573" i="5"/>
  <c r="C573" i="5"/>
  <c r="B573" i="5" s="1"/>
  <c r="T572" i="5"/>
  <c r="S572" i="5"/>
  <c r="R572" i="5"/>
  <c r="Q572" i="5"/>
  <c r="P572" i="5"/>
  <c r="O572" i="5"/>
  <c r="N572" i="5"/>
  <c r="M572" i="5"/>
  <c r="L572" i="5"/>
  <c r="K572" i="5"/>
  <c r="J572" i="5"/>
  <c r="I572" i="5"/>
  <c r="H572" i="5"/>
  <c r="G572" i="5"/>
  <c r="F572" i="5"/>
  <c r="E572" i="5"/>
  <c r="D572" i="5"/>
  <c r="C572" i="5"/>
  <c r="B572" i="5" s="1"/>
  <c r="T571" i="5"/>
  <c r="S571" i="5"/>
  <c r="R571" i="5"/>
  <c r="Q571" i="5"/>
  <c r="P571" i="5"/>
  <c r="O571" i="5"/>
  <c r="N571" i="5"/>
  <c r="M571" i="5"/>
  <c r="L571" i="5"/>
  <c r="K571" i="5"/>
  <c r="J571" i="5"/>
  <c r="I571" i="5"/>
  <c r="H571" i="5"/>
  <c r="G571" i="5"/>
  <c r="F571" i="5"/>
  <c r="E571" i="5"/>
  <c r="D571" i="5"/>
  <c r="C571" i="5"/>
  <c r="B571" i="5" s="1"/>
  <c r="T570" i="5"/>
  <c r="S570" i="5"/>
  <c r="R570" i="5"/>
  <c r="Q570" i="5"/>
  <c r="P570" i="5"/>
  <c r="O570" i="5"/>
  <c r="N570" i="5"/>
  <c r="M570" i="5"/>
  <c r="L570" i="5"/>
  <c r="K570" i="5"/>
  <c r="J570" i="5"/>
  <c r="I570" i="5"/>
  <c r="H570" i="5"/>
  <c r="G570" i="5"/>
  <c r="F570" i="5"/>
  <c r="E570" i="5"/>
  <c r="D570" i="5"/>
  <c r="C570" i="5"/>
  <c r="B570" i="5" s="1"/>
  <c r="T569" i="5"/>
  <c r="S569" i="5"/>
  <c r="R569" i="5"/>
  <c r="Q569" i="5"/>
  <c r="P569" i="5"/>
  <c r="O569" i="5"/>
  <c r="N569" i="5"/>
  <c r="M569" i="5"/>
  <c r="L569" i="5"/>
  <c r="K569" i="5"/>
  <c r="J569" i="5"/>
  <c r="I569" i="5"/>
  <c r="H569" i="5"/>
  <c r="G569" i="5"/>
  <c r="F569" i="5"/>
  <c r="E569" i="5"/>
  <c r="D569" i="5"/>
  <c r="C569" i="5"/>
  <c r="B569" i="5" s="1"/>
  <c r="T568" i="5"/>
  <c r="S568" i="5"/>
  <c r="R568" i="5"/>
  <c r="Q568" i="5"/>
  <c r="P568" i="5"/>
  <c r="O568" i="5"/>
  <c r="N568" i="5"/>
  <c r="M568" i="5"/>
  <c r="L568" i="5"/>
  <c r="K568" i="5"/>
  <c r="J568" i="5"/>
  <c r="I568" i="5"/>
  <c r="H568" i="5"/>
  <c r="G568" i="5"/>
  <c r="F568" i="5"/>
  <c r="E568" i="5"/>
  <c r="D568" i="5"/>
  <c r="C568" i="5"/>
  <c r="B568" i="5" s="1"/>
  <c r="T567" i="5"/>
  <c r="S567" i="5"/>
  <c r="R567" i="5"/>
  <c r="Q567" i="5"/>
  <c r="P567" i="5"/>
  <c r="O567" i="5"/>
  <c r="N567" i="5"/>
  <c r="M567" i="5"/>
  <c r="L567" i="5"/>
  <c r="K567" i="5"/>
  <c r="J567" i="5"/>
  <c r="I567" i="5"/>
  <c r="H567" i="5"/>
  <c r="G567" i="5"/>
  <c r="F567" i="5"/>
  <c r="E567" i="5"/>
  <c r="D567" i="5"/>
  <c r="C567" i="5"/>
  <c r="B567" i="5" s="1"/>
  <c r="T566" i="5"/>
  <c r="S566" i="5"/>
  <c r="R566" i="5"/>
  <c r="Q566" i="5"/>
  <c r="P566" i="5"/>
  <c r="O566" i="5"/>
  <c r="N566" i="5"/>
  <c r="M566" i="5"/>
  <c r="L566" i="5"/>
  <c r="K566" i="5"/>
  <c r="J566" i="5"/>
  <c r="I566" i="5"/>
  <c r="H566" i="5"/>
  <c r="G566" i="5"/>
  <c r="F566" i="5"/>
  <c r="E566" i="5"/>
  <c r="D566" i="5"/>
  <c r="C566" i="5"/>
  <c r="B566" i="5" s="1"/>
  <c r="T565" i="5"/>
  <c r="S565" i="5"/>
  <c r="R565" i="5"/>
  <c r="Q565" i="5"/>
  <c r="P565" i="5"/>
  <c r="O565" i="5"/>
  <c r="N565" i="5"/>
  <c r="M565" i="5"/>
  <c r="L565" i="5"/>
  <c r="K565" i="5"/>
  <c r="J565" i="5"/>
  <c r="I565" i="5"/>
  <c r="H565" i="5"/>
  <c r="G565" i="5"/>
  <c r="F565" i="5"/>
  <c r="E565" i="5"/>
  <c r="D565" i="5"/>
  <c r="C565" i="5"/>
  <c r="B565" i="5" s="1"/>
  <c r="T564" i="5"/>
  <c r="S564" i="5"/>
  <c r="R564" i="5"/>
  <c r="Q564" i="5"/>
  <c r="P564" i="5"/>
  <c r="O564" i="5"/>
  <c r="N564" i="5"/>
  <c r="M564" i="5"/>
  <c r="L564" i="5"/>
  <c r="K564" i="5"/>
  <c r="J564" i="5"/>
  <c r="I564" i="5"/>
  <c r="H564" i="5"/>
  <c r="G564" i="5"/>
  <c r="F564" i="5"/>
  <c r="E564" i="5"/>
  <c r="D564" i="5"/>
  <c r="C564" i="5"/>
  <c r="B564" i="5" s="1"/>
  <c r="T563" i="5"/>
  <c r="S563" i="5"/>
  <c r="R563" i="5"/>
  <c r="Q563" i="5"/>
  <c r="P563" i="5"/>
  <c r="O563" i="5"/>
  <c r="N563" i="5"/>
  <c r="M563" i="5"/>
  <c r="L563" i="5"/>
  <c r="K563" i="5"/>
  <c r="J563" i="5"/>
  <c r="I563" i="5"/>
  <c r="H563" i="5"/>
  <c r="G563" i="5"/>
  <c r="F563" i="5"/>
  <c r="E563" i="5"/>
  <c r="D563" i="5"/>
  <c r="C563" i="5"/>
  <c r="B563" i="5" s="1"/>
  <c r="T562" i="5"/>
  <c r="S562" i="5"/>
  <c r="R562" i="5"/>
  <c r="Q562" i="5"/>
  <c r="P562" i="5"/>
  <c r="O562" i="5"/>
  <c r="N562" i="5"/>
  <c r="M562" i="5"/>
  <c r="L562" i="5"/>
  <c r="K562" i="5"/>
  <c r="J562" i="5"/>
  <c r="I562" i="5"/>
  <c r="H562" i="5"/>
  <c r="G562" i="5"/>
  <c r="F562" i="5"/>
  <c r="E562" i="5"/>
  <c r="D562" i="5"/>
  <c r="C562" i="5"/>
  <c r="B562" i="5" s="1"/>
  <c r="T561" i="5"/>
  <c r="S561" i="5"/>
  <c r="R561" i="5"/>
  <c r="Q561" i="5"/>
  <c r="P561" i="5"/>
  <c r="O561" i="5"/>
  <c r="N561" i="5"/>
  <c r="M561" i="5"/>
  <c r="L561" i="5"/>
  <c r="K561" i="5"/>
  <c r="J561" i="5"/>
  <c r="I561" i="5"/>
  <c r="H561" i="5"/>
  <c r="G561" i="5"/>
  <c r="F561" i="5"/>
  <c r="E561" i="5"/>
  <c r="D561" i="5"/>
  <c r="C561" i="5"/>
  <c r="B561" i="5" s="1"/>
  <c r="T560" i="5"/>
  <c r="S560" i="5"/>
  <c r="R560" i="5"/>
  <c r="Q560" i="5"/>
  <c r="P560" i="5"/>
  <c r="O560" i="5"/>
  <c r="N560" i="5"/>
  <c r="M560" i="5"/>
  <c r="L560" i="5"/>
  <c r="K560" i="5"/>
  <c r="J560" i="5"/>
  <c r="I560" i="5"/>
  <c r="H560" i="5"/>
  <c r="G560" i="5"/>
  <c r="F560" i="5"/>
  <c r="E560" i="5"/>
  <c r="D560" i="5"/>
  <c r="C560" i="5"/>
  <c r="B560" i="5" s="1"/>
  <c r="T559" i="5"/>
  <c r="S559" i="5"/>
  <c r="R559" i="5"/>
  <c r="Q559" i="5"/>
  <c r="P559" i="5"/>
  <c r="O559" i="5"/>
  <c r="N559" i="5"/>
  <c r="M559" i="5"/>
  <c r="L559" i="5"/>
  <c r="K559" i="5"/>
  <c r="J559" i="5"/>
  <c r="I559" i="5"/>
  <c r="H559" i="5"/>
  <c r="G559" i="5"/>
  <c r="F559" i="5"/>
  <c r="E559" i="5"/>
  <c r="D559" i="5"/>
  <c r="C559" i="5"/>
  <c r="B559" i="5" s="1"/>
  <c r="T558" i="5"/>
  <c r="S558" i="5"/>
  <c r="R558" i="5"/>
  <c r="Q558" i="5"/>
  <c r="P558" i="5"/>
  <c r="O558" i="5"/>
  <c r="N558" i="5"/>
  <c r="M558" i="5"/>
  <c r="L558" i="5"/>
  <c r="K558" i="5"/>
  <c r="J558" i="5"/>
  <c r="I558" i="5"/>
  <c r="H558" i="5"/>
  <c r="G558" i="5"/>
  <c r="F558" i="5"/>
  <c r="E558" i="5"/>
  <c r="D558" i="5"/>
  <c r="C558" i="5"/>
  <c r="B558" i="5" s="1"/>
  <c r="T557" i="5"/>
  <c r="S557" i="5"/>
  <c r="R557" i="5"/>
  <c r="Q557" i="5"/>
  <c r="P557" i="5"/>
  <c r="O557" i="5"/>
  <c r="N557" i="5"/>
  <c r="M557" i="5"/>
  <c r="L557" i="5"/>
  <c r="K557" i="5"/>
  <c r="J557" i="5"/>
  <c r="I557" i="5"/>
  <c r="H557" i="5"/>
  <c r="G557" i="5"/>
  <c r="F557" i="5"/>
  <c r="E557" i="5"/>
  <c r="D557" i="5"/>
  <c r="C557" i="5"/>
  <c r="B557" i="5" s="1"/>
  <c r="T556" i="5"/>
  <c r="S556" i="5"/>
  <c r="R556" i="5"/>
  <c r="Q556" i="5"/>
  <c r="P556" i="5"/>
  <c r="O556" i="5"/>
  <c r="N556" i="5"/>
  <c r="M556" i="5"/>
  <c r="L556" i="5"/>
  <c r="K556" i="5"/>
  <c r="J556" i="5"/>
  <c r="I556" i="5"/>
  <c r="H556" i="5"/>
  <c r="G556" i="5"/>
  <c r="F556" i="5"/>
  <c r="E556" i="5"/>
  <c r="D556" i="5"/>
  <c r="C556" i="5"/>
  <c r="B556" i="5" s="1"/>
  <c r="T555" i="5"/>
  <c r="S555" i="5"/>
  <c r="R555" i="5"/>
  <c r="Q555" i="5"/>
  <c r="P555" i="5"/>
  <c r="O555" i="5"/>
  <c r="N555" i="5"/>
  <c r="M555" i="5"/>
  <c r="L555" i="5"/>
  <c r="K555" i="5"/>
  <c r="J555" i="5"/>
  <c r="I555" i="5"/>
  <c r="H555" i="5"/>
  <c r="G555" i="5"/>
  <c r="F555" i="5"/>
  <c r="E555" i="5"/>
  <c r="D555" i="5"/>
  <c r="C555" i="5"/>
  <c r="B555" i="5" s="1"/>
  <c r="T554" i="5"/>
  <c r="S554" i="5"/>
  <c r="R554" i="5"/>
  <c r="Q554" i="5"/>
  <c r="P554" i="5"/>
  <c r="O554" i="5"/>
  <c r="N554" i="5"/>
  <c r="M554" i="5"/>
  <c r="L554" i="5"/>
  <c r="K554" i="5"/>
  <c r="J554" i="5"/>
  <c r="I554" i="5"/>
  <c r="H554" i="5"/>
  <c r="G554" i="5"/>
  <c r="F554" i="5"/>
  <c r="E554" i="5"/>
  <c r="D554" i="5"/>
  <c r="C554" i="5"/>
  <c r="B554" i="5" s="1"/>
  <c r="T553" i="5"/>
  <c r="S553" i="5"/>
  <c r="R553" i="5"/>
  <c r="Q553" i="5"/>
  <c r="P553" i="5"/>
  <c r="O553" i="5"/>
  <c r="N553" i="5"/>
  <c r="M553" i="5"/>
  <c r="L553" i="5"/>
  <c r="K553" i="5"/>
  <c r="J553" i="5"/>
  <c r="I553" i="5"/>
  <c r="H553" i="5"/>
  <c r="G553" i="5"/>
  <c r="F553" i="5"/>
  <c r="E553" i="5"/>
  <c r="D553" i="5"/>
  <c r="C553" i="5"/>
  <c r="B553" i="5" s="1"/>
  <c r="T552" i="5"/>
  <c r="S552" i="5"/>
  <c r="R552" i="5"/>
  <c r="Q552" i="5"/>
  <c r="P552" i="5"/>
  <c r="O552" i="5"/>
  <c r="N552" i="5"/>
  <c r="M552" i="5"/>
  <c r="L552" i="5"/>
  <c r="K552" i="5"/>
  <c r="J552" i="5"/>
  <c r="I552" i="5"/>
  <c r="H552" i="5"/>
  <c r="G552" i="5"/>
  <c r="F552" i="5"/>
  <c r="E552" i="5"/>
  <c r="D552" i="5"/>
  <c r="C552" i="5"/>
  <c r="B552" i="5" s="1"/>
  <c r="T551" i="5"/>
  <c r="S551" i="5"/>
  <c r="R551" i="5"/>
  <c r="Q551" i="5"/>
  <c r="P551" i="5"/>
  <c r="O551" i="5"/>
  <c r="N551" i="5"/>
  <c r="M551" i="5"/>
  <c r="L551" i="5"/>
  <c r="K551" i="5"/>
  <c r="J551" i="5"/>
  <c r="I551" i="5"/>
  <c r="H551" i="5"/>
  <c r="G551" i="5"/>
  <c r="F551" i="5"/>
  <c r="E551" i="5"/>
  <c r="D551" i="5"/>
  <c r="C551" i="5"/>
  <c r="B551" i="5" s="1"/>
  <c r="T550" i="5"/>
  <c r="S550" i="5"/>
  <c r="R550" i="5"/>
  <c r="Q550" i="5"/>
  <c r="P550" i="5"/>
  <c r="O550" i="5"/>
  <c r="N550" i="5"/>
  <c r="M550" i="5"/>
  <c r="L550" i="5"/>
  <c r="K550" i="5"/>
  <c r="J550" i="5"/>
  <c r="I550" i="5"/>
  <c r="H550" i="5"/>
  <c r="G550" i="5"/>
  <c r="F550" i="5"/>
  <c r="E550" i="5"/>
  <c r="D550" i="5"/>
  <c r="C550" i="5"/>
  <c r="B550" i="5" s="1"/>
  <c r="T549" i="5"/>
  <c r="S549" i="5"/>
  <c r="R549" i="5"/>
  <c r="Q549" i="5"/>
  <c r="P549" i="5"/>
  <c r="O549" i="5"/>
  <c r="N549" i="5"/>
  <c r="M549" i="5"/>
  <c r="L549" i="5"/>
  <c r="K549" i="5"/>
  <c r="J549" i="5"/>
  <c r="I549" i="5"/>
  <c r="H549" i="5"/>
  <c r="G549" i="5"/>
  <c r="F549" i="5"/>
  <c r="E549" i="5"/>
  <c r="D549" i="5"/>
  <c r="C549" i="5"/>
  <c r="B549" i="5" s="1"/>
  <c r="T548" i="5"/>
  <c r="S548" i="5"/>
  <c r="R548" i="5"/>
  <c r="Q548" i="5"/>
  <c r="P548" i="5"/>
  <c r="O548" i="5"/>
  <c r="N548" i="5"/>
  <c r="M548" i="5"/>
  <c r="L548" i="5"/>
  <c r="K548" i="5"/>
  <c r="J548" i="5"/>
  <c r="I548" i="5"/>
  <c r="H548" i="5"/>
  <c r="G548" i="5"/>
  <c r="F548" i="5"/>
  <c r="E548" i="5"/>
  <c r="D548" i="5"/>
  <c r="C548" i="5"/>
  <c r="B548" i="5" s="1"/>
  <c r="T547" i="5"/>
  <c r="S547" i="5"/>
  <c r="R547" i="5"/>
  <c r="Q547" i="5"/>
  <c r="P547" i="5"/>
  <c r="O547" i="5"/>
  <c r="N547" i="5"/>
  <c r="M547" i="5"/>
  <c r="L547" i="5"/>
  <c r="K547" i="5"/>
  <c r="J547" i="5"/>
  <c r="I547" i="5"/>
  <c r="H547" i="5"/>
  <c r="G547" i="5"/>
  <c r="F547" i="5"/>
  <c r="E547" i="5"/>
  <c r="D547" i="5"/>
  <c r="C547" i="5"/>
  <c r="B547" i="5" s="1"/>
  <c r="T546" i="5"/>
  <c r="S546" i="5"/>
  <c r="R546" i="5"/>
  <c r="Q546" i="5"/>
  <c r="P546" i="5"/>
  <c r="O546" i="5"/>
  <c r="N546" i="5"/>
  <c r="M546" i="5"/>
  <c r="L546" i="5"/>
  <c r="K546" i="5"/>
  <c r="J546" i="5"/>
  <c r="I546" i="5"/>
  <c r="H546" i="5"/>
  <c r="G546" i="5"/>
  <c r="F546" i="5"/>
  <c r="E546" i="5"/>
  <c r="D546" i="5"/>
  <c r="C546" i="5"/>
  <c r="B546" i="5" s="1"/>
  <c r="T545" i="5"/>
  <c r="S545" i="5"/>
  <c r="R545" i="5"/>
  <c r="Q545" i="5"/>
  <c r="P545" i="5"/>
  <c r="O545" i="5"/>
  <c r="N545" i="5"/>
  <c r="M545" i="5"/>
  <c r="L545" i="5"/>
  <c r="K545" i="5"/>
  <c r="J545" i="5"/>
  <c r="I545" i="5"/>
  <c r="H545" i="5"/>
  <c r="G545" i="5"/>
  <c r="F545" i="5"/>
  <c r="E545" i="5"/>
  <c r="D545" i="5"/>
  <c r="C545" i="5"/>
  <c r="B545" i="5" s="1"/>
  <c r="T544" i="5"/>
  <c r="S544" i="5"/>
  <c r="R544" i="5"/>
  <c r="Q544" i="5"/>
  <c r="P544" i="5"/>
  <c r="O544" i="5"/>
  <c r="N544" i="5"/>
  <c r="M544" i="5"/>
  <c r="L544" i="5"/>
  <c r="K544" i="5"/>
  <c r="J544" i="5"/>
  <c r="I544" i="5"/>
  <c r="H544" i="5"/>
  <c r="G544" i="5"/>
  <c r="F544" i="5"/>
  <c r="E544" i="5"/>
  <c r="D544" i="5"/>
  <c r="C544" i="5"/>
  <c r="B544" i="5" s="1"/>
  <c r="T543" i="5"/>
  <c r="S543" i="5"/>
  <c r="R543" i="5"/>
  <c r="Q543" i="5"/>
  <c r="P543" i="5"/>
  <c r="O543" i="5"/>
  <c r="N543" i="5"/>
  <c r="M543" i="5"/>
  <c r="L543" i="5"/>
  <c r="K543" i="5"/>
  <c r="J543" i="5"/>
  <c r="I543" i="5"/>
  <c r="H543" i="5"/>
  <c r="G543" i="5"/>
  <c r="F543" i="5"/>
  <c r="E543" i="5"/>
  <c r="D543" i="5"/>
  <c r="C543" i="5"/>
  <c r="B543" i="5" s="1"/>
  <c r="T542" i="5"/>
  <c r="S542" i="5"/>
  <c r="R542" i="5"/>
  <c r="Q542" i="5"/>
  <c r="P542" i="5"/>
  <c r="O542" i="5"/>
  <c r="N542" i="5"/>
  <c r="M542" i="5"/>
  <c r="L542" i="5"/>
  <c r="K542" i="5"/>
  <c r="J542" i="5"/>
  <c r="I542" i="5"/>
  <c r="H542" i="5"/>
  <c r="G542" i="5"/>
  <c r="F542" i="5"/>
  <c r="E542" i="5"/>
  <c r="D542" i="5"/>
  <c r="C542" i="5"/>
  <c r="B542" i="5" s="1"/>
  <c r="T541" i="5"/>
  <c r="S541" i="5"/>
  <c r="R541" i="5"/>
  <c r="Q541" i="5"/>
  <c r="P541" i="5"/>
  <c r="O541" i="5"/>
  <c r="N541" i="5"/>
  <c r="M541" i="5"/>
  <c r="L541" i="5"/>
  <c r="K541" i="5"/>
  <c r="J541" i="5"/>
  <c r="I541" i="5"/>
  <c r="H541" i="5"/>
  <c r="G541" i="5"/>
  <c r="F541" i="5"/>
  <c r="E541" i="5"/>
  <c r="D541" i="5"/>
  <c r="C541" i="5"/>
  <c r="B541" i="5" s="1"/>
  <c r="T540" i="5"/>
  <c r="S540" i="5"/>
  <c r="R540" i="5"/>
  <c r="Q540" i="5"/>
  <c r="P540" i="5"/>
  <c r="O540" i="5"/>
  <c r="N540" i="5"/>
  <c r="M540" i="5"/>
  <c r="L540" i="5"/>
  <c r="K540" i="5"/>
  <c r="J540" i="5"/>
  <c r="I540" i="5"/>
  <c r="H540" i="5"/>
  <c r="G540" i="5"/>
  <c r="F540" i="5"/>
  <c r="E540" i="5"/>
  <c r="D540" i="5"/>
  <c r="C540" i="5"/>
  <c r="B540" i="5" s="1"/>
  <c r="T539" i="5"/>
  <c r="S539" i="5"/>
  <c r="R539" i="5"/>
  <c r="Q539" i="5"/>
  <c r="P539" i="5"/>
  <c r="O539" i="5"/>
  <c r="N539" i="5"/>
  <c r="M539" i="5"/>
  <c r="L539" i="5"/>
  <c r="K539" i="5"/>
  <c r="J539" i="5"/>
  <c r="I539" i="5"/>
  <c r="H539" i="5"/>
  <c r="G539" i="5"/>
  <c r="F539" i="5"/>
  <c r="E539" i="5"/>
  <c r="D539" i="5"/>
  <c r="C539" i="5"/>
  <c r="B539" i="5" s="1"/>
  <c r="T538" i="5"/>
  <c r="S538" i="5"/>
  <c r="R538" i="5"/>
  <c r="Q538" i="5"/>
  <c r="P538" i="5"/>
  <c r="O538" i="5"/>
  <c r="N538" i="5"/>
  <c r="M538" i="5"/>
  <c r="L538" i="5"/>
  <c r="K538" i="5"/>
  <c r="J538" i="5"/>
  <c r="I538" i="5"/>
  <c r="H538" i="5"/>
  <c r="G538" i="5"/>
  <c r="F538" i="5"/>
  <c r="E538" i="5"/>
  <c r="D538" i="5"/>
  <c r="C538" i="5"/>
  <c r="B538" i="5" s="1"/>
  <c r="T537" i="5"/>
  <c r="S537" i="5"/>
  <c r="R537" i="5"/>
  <c r="Q537" i="5"/>
  <c r="P537" i="5"/>
  <c r="O537" i="5"/>
  <c r="N537" i="5"/>
  <c r="M537" i="5"/>
  <c r="L537" i="5"/>
  <c r="K537" i="5"/>
  <c r="J537" i="5"/>
  <c r="I537" i="5"/>
  <c r="H537" i="5"/>
  <c r="G537" i="5"/>
  <c r="F537" i="5"/>
  <c r="E537" i="5"/>
  <c r="D537" i="5"/>
  <c r="C537" i="5"/>
  <c r="B537" i="5" s="1"/>
  <c r="T536" i="5"/>
  <c r="S536" i="5"/>
  <c r="R536" i="5"/>
  <c r="Q536" i="5"/>
  <c r="P536" i="5"/>
  <c r="O536" i="5"/>
  <c r="N536" i="5"/>
  <c r="M536" i="5"/>
  <c r="L536" i="5"/>
  <c r="K536" i="5"/>
  <c r="J536" i="5"/>
  <c r="I536" i="5"/>
  <c r="H536" i="5"/>
  <c r="G536" i="5"/>
  <c r="F536" i="5"/>
  <c r="E536" i="5"/>
  <c r="D536" i="5"/>
  <c r="C536" i="5"/>
  <c r="B536" i="5" s="1"/>
  <c r="T535" i="5"/>
  <c r="S535" i="5"/>
  <c r="R535" i="5"/>
  <c r="Q535" i="5"/>
  <c r="P535" i="5"/>
  <c r="O535" i="5"/>
  <c r="N535" i="5"/>
  <c r="M535" i="5"/>
  <c r="L535" i="5"/>
  <c r="K535" i="5"/>
  <c r="J535" i="5"/>
  <c r="I535" i="5"/>
  <c r="H535" i="5"/>
  <c r="G535" i="5"/>
  <c r="F535" i="5"/>
  <c r="E535" i="5"/>
  <c r="D535" i="5"/>
  <c r="C535" i="5"/>
  <c r="B535" i="5" s="1"/>
  <c r="T534" i="5"/>
  <c r="S534" i="5"/>
  <c r="R534" i="5"/>
  <c r="Q534" i="5"/>
  <c r="P534" i="5"/>
  <c r="O534" i="5"/>
  <c r="N534" i="5"/>
  <c r="M534" i="5"/>
  <c r="L534" i="5"/>
  <c r="K534" i="5"/>
  <c r="J534" i="5"/>
  <c r="I534" i="5"/>
  <c r="H534" i="5"/>
  <c r="G534" i="5"/>
  <c r="F534" i="5"/>
  <c r="E534" i="5"/>
  <c r="D534" i="5"/>
  <c r="C534" i="5"/>
  <c r="B534" i="5" s="1"/>
  <c r="T533" i="5"/>
  <c r="S533" i="5"/>
  <c r="R533" i="5"/>
  <c r="Q533" i="5"/>
  <c r="P533" i="5"/>
  <c r="O533" i="5"/>
  <c r="N533" i="5"/>
  <c r="M533" i="5"/>
  <c r="L533" i="5"/>
  <c r="K533" i="5"/>
  <c r="J533" i="5"/>
  <c r="I533" i="5"/>
  <c r="H533" i="5"/>
  <c r="G533" i="5"/>
  <c r="F533" i="5"/>
  <c r="E533" i="5"/>
  <c r="D533" i="5"/>
  <c r="C533" i="5"/>
  <c r="B533" i="5" s="1"/>
  <c r="T532" i="5"/>
  <c r="S532" i="5"/>
  <c r="R532" i="5"/>
  <c r="Q532" i="5"/>
  <c r="P532" i="5"/>
  <c r="O532" i="5"/>
  <c r="N532" i="5"/>
  <c r="M532" i="5"/>
  <c r="L532" i="5"/>
  <c r="K532" i="5"/>
  <c r="J532" i="5"/>
  <c r="I532" i="5"/>
  <c r="H532" i="5"/>
  <c r="G532" i="5"/>
  <c r="F532" i="5"/>
  <c r="E532" i="5"/>
  <c r="D532" i="5"/>
  <c r="C532" i="5"/>
  <c r="B532" i="5" s="1"/>
  <c r="T531" i="5"/>
  <c r="S531" i="5"/>
  <c r="R531" i="5"/>
  <c r="Q531" i="5"/>
  <c r="P531" i="5"/>
  <c r="O531" i="5"/>
  <c r="N531" i="5"/>
  <c r="M531" i="5"/>
  <c r="L531" i="5"/>
  <c r="K531" i="5"/>
  <c r="J531" i="5"/>
  <c r="I531" i="5"/>
  <c r="H531" i="5"/>
  <c r="G531" i="5"/>
  <c r="F531" i="5"/>
  <c r="E531" i="5"/>
  <c r="D531" i="5"/>
  <c r="C531" i="5"/>
  <c r="B531" i="5" s="1"/>
  <c r="T530" i="5"/>
  <c r="S530" i="5"/>
  <c r="R530" i="5"/>
  <c r="Q530" i="5"/>
  <c r="P530" i="5"/>
  <c r="O530" i="5"/>
  <c r="N530" i="5"/>
  <c r="M530" i="5"/>
  <c r="L530" i="5"/>
  <c r="K530" i="5"/>
  <c r="J530" i="5"/>
  <c r="I530" i="5"/>
  <c r="H530" i="5"/>
  <c r="G530" i="5"/>
  <c r="F530" i="5"/>
  <c r="E530" i="5"/>
  <c r="D530" i="5"/>
  <c r="C530" i="5"/>
  <c r="B530" i="5" s="1"/>
  <c r="T529" i="5"/>
  <c r="S529" i="5"/>
  <c r="R529" i="5"/>
  <c r="Q529" i="5"/>
  <c r="P529" i="5"/>
  <c r="O529" i="5"/>
  <c r="N529" i="5"/>
  <c r="M529" i="5"/>
  <c r="L529" i="5"/>
  <c r="K529" i="5"/>
  <c r="J529" i="5"/>
  <c r="I529" i="5"/>
  <c r="H529" i="5"/>
  <c r="G529" i="5"/>
  <c r="F529" i="5"/>
  <c r="E529" i="5"/>
  <c r="D529" i="5"/>
  <c r="C529" i="5"/>
  <c r="B529" i="5" s="1"/>
  <c r="T528" i="5"/>
  <c r="S528" i="5"/>
  <c r="R528" i="5"/>
  <c r="Q528" i="5"/>
  <c r="P528" i="5"/>
  <c r="O528" i="5"/>
  <c r="N528" i="5"/>
  <c r="M528" i="5"/>
  <c r="L528" i="5"/>
  <c r="K528" i="5"/>
  <c r="J528" i="5"/>
  <c r="I528" i="5"/>
  <c r="H528" i="5"/>
  <c r="G528" i="5"/>
  <c r="F528" i="5"/>
  <c r="E528" i="5"/>
  <c r="D528" i="5"/>
  <c r="C528" i="5"/>
  <c r="B528" i="5" s="1"/>
  <c r="T527" i="5"/>
  <c r="S527" i="5"/>
  <c r="R527" i="5"/>
  <c r="Q527" i="5"/>
  <c r="P527" i="5"/>
  <c r="O527" i="5"/>
  <c r="N527" i="5"/>
  <c r="M527" i="5"/>
  <c r="L527" i="5"/>
  <c r="K527" i="5"/>
  <c r="J527" i="5"/>
  <c r="I527" i="5"/>
  <c r="H527" i="5"/>
  <c r="G527" i="5"/>
  <c r="F527" i="5"/>
  <c r="E527" i="5"/>
  <c r="D527" i="5"/>
  <c r="C527" i="5"/>
  <c r="B527" i="5" s="1"/>
  <c r="T526" i="5"/>
  <c r="S526" i="5"/>
  <c r="R526" i="5"/>
  <c r="Q526" i="5"/>
  <c r="P526" i="5"/>
  <c r="O526" i="5"/>
  <c r="N526" i="5"/>
  <c r="M526" i="5"/>
  <c r="L526" i="5"/>
  <c r="K526" i="5"/>
  <c r="J526" i="5"/>
  <c r="I526" i="5"/>
  <c r="H526" i="5"/>
  <c r="G526" i="5"/>
  <c r="F526" i="5"/>
  <c r="E526" i="5"/>
  <c r="D526" i="5"/>
  <c r="C526" i="5"/>
  <c r="B526" i="5" s="1"/>
  <c r="T525" i="5"/>
  <c r="S525" i="5"/>
  <c r="R525" i="5"/>
  <c r="Q525" i="5"/>
  <c r="P525" i="5"/>
  <c r="O525" i="5"/>
  <c r="N525" i="5"/>
  <c r="M525" i="5"/>
  <c r="L525" i="5"/>
  <c r="K525" i="5"/>
  <c r="J525" i="5"/>
  <c r="I525" i="5"/>
  <c r="H525" i="5"/>
  <c r="G525" i="5"/>
  <c r="F525" i="5"/>
  <c r="E525" i="5"/>
  <c r="D525" i="5"/>
  <c r="C525" i="5"/>
  <c r="B525" i="5" s="1"/>
  <c r="T524" i="5"/>
  <c r="S524" i="5"/>
  <c r="R524" i="5"/>
  <c r="Q524" i="5"/>
  <c r="P524" i="5"/>
  <c r="O524" i="5"/>
  <c r="N524" i="5"/>
  <c r="M524" i="5"/>
  <c r="L524" i="5"/>
  <c r="K524" i="5"/>
  <c r="J524" i="5"/>
  <c r="I524" i="5"/>
  <c r="H524" i="5"/>
  <c r="G524" i="5"/>
  <c r="F524" i="5"/>
  <c r="E524" i="5"/>
  <c r="D524" i="5"/>
  <c r="C524" i="5"/>
  <c r="B524" i="5" s="1"/>
  <c r="T523" i="5"/>
  <c r="S523" i="5"/>
  <c r="R523" i="5"/>
  <c r="Q523" i="5"/>
  <c r="P523" i="5"/>
  <c r="O523" i="5"/>
  <c r="N523" i="5"/>
  <c r="M523" i="5"/>
  <c r="L523" i="5"/>
  <c r="K523" i="5"/>
  <c r="J523" i="5"/>
  <c r="I523" i="5"/>
  <c r="H523" i="5"/>
  <c r="G523" i="5"/>
  <c r="F523" i="5"/>
  <c r="E523" i="5"/>
  <c r="D523" i="5"/>
  <c r="C523" i="5"/>
  <c r="B523" i="5" s="1"/>
  <c r="T522" i="5"/>
  <c r="S522" i="5"/>
  <c r="R522" i="5"/>
  <c r="Q522" i="5"/>
  <c r="P522" i="5"/>
  <c r="O522" i="5"/>
  <c r="N522" i="5"/>
  <c r="M522" i="5"/>
  <c r="L522" i="5"/>
  <c r="K522" i="5"/>
  <c r="J522" i="5"/>
  <c r="I522" i="5"/>
  <c r="H522" i="5"/>
  <c r="G522" i="5"/>
  <c r="F522" i="5"/>
  <c r="E522" i="5"/>
  <c r="D522" i="5"/>
  <c r="C522" i="5"/>
  <c r="B522" i="5" s="1"/>
  <c r="T521" i="5"/>
  <c r="S521" i="5"/>
  <c r="R521" i="5"/>
  <c r="Q521" i="5"/>
  <c r="P521" i="5"/>
  <c r="O521" i="5"/>
  <c r="N521" i="5"/>
  <c r="M521" i="5"/>
  <c r="L521" i="5"/>
  <c r="K521" i="5"/>
  <c r="J521" i="5"/>
  <c r="I521" i="5"/>
  <c r="H521" i="5"/>
  <c r="G521" i="5"/>
  <c r="F521" i="5"/>
  <c r="E521" i="5"/>
  <c r="D521" i="5"/>
  <c r="C521" i="5"/>
  <c r="B521" i="5" s="1"/>
  <c r="T520" i="5"/>
  <c r="S520" i="5"/>
  <c r="R520" i="5"/>
  <c r="Q520" i="5"/>
  <c r="P520" i="5"/>
  <c r="O520" i="5"/>
  <c r="N520" i="5"/>
  <c r="M520" i="5"/>
  <c r="L520" i="5"/>
  <c r="K520" i="5"/>
  <c r="J520" i="5"/>
  <c r="I520" i="5"/>
  <c r="H520" i="5"/>
  <c r="G520" i="5"/>
  <c r="F520" i="5"/>
  <c r="E520" i="5"/>
  <c r="D520" i="5"/>
  <c r="C520" i="5"/>
  <c r="B520" i="5" s="1"/>
  <c r="T519" i="5"/>
  <c r="S519" i="5"/>
  <c r="R519" i="5"/>
  <c r="Q519" i="5"/>
  <c r="P519" i="5"/>
  <c r="O519" i="5"/>
  <c r="N519" i="5"/>
  <c r="M519" i="5"/>
  <c r="L519" i="5"/>
  <c r="K519" i="5"/>
  <c r="J519" i="5"/>
  <c r="I519" i="5"/>
  <c r="H519" i="5"/>
  <c r="G519" i="5"/>
  <c r="F519" i="5"/>
  <c r="E519" i="5"/>
  <c r="D519" i="5"/>
  <c r="C519" i="5"/>
  <c r="B519" i="5" s="1"/>
  <c r="T518" i="5"/>
  <c r="S518" i="5"/>
  <c r="R518" i="5"/>
  <c r="Q518" i="5"/>
  <c r="P518" i="5"/>
  <c r="O518" i="5"/>
  <c r="N518" i="5"/>
  <c r="M518" i="5"/>
  <c r="L518" i="5"/>
  <c r="K518" i="5"/>
  <c r="J518" i="5"/>
  <c r="I518" i="5"/>
  <c r="H518" i="5"/>
  <c r="G518" i="5"/>
  <c r="F518" i="5"/>
  <c r="E518" i="5"/>
  <c r="D518" i="5"/>
  <c r="C518" i="5"/>
  <c r="B518" i="5" s="1"/>
  <c r="T517" i="5"/>
  <c r="S517" i="5"/>
  <c r="R517" i="5"/>
  <c r="Q517" i="5"/>
  <c r="P517" i="5"/>
  <c r="O517" i="5"/>
  <c r="N517" i="5"/>
  <c r="M517" i="5"/>
  <c r="L517" i="5"/>
  <c r="K517" i="5"/>
  <c r="J517" i="5"/>
  <c r="I517" i="5"/>
  <c r="H517" i="5"/>
  <c r="G517" i="5"/>
  <c r="F517" i="5"/>
  <c r="E517" i="5"/>
  <c r="D517" i="5"/>
  <c r="C517" i="5"/>
  <c r="B517" i="5" s="1"/>
  <c r="T516" i="5"/>
  <c r="S516" i="5"/>
  <c r="R516" i="5"/>
  <c r="Q516" i="5"/>
  <c r="P516" i="5"/>
  <c r="O516" i="5"/>
  <c r="N516" i="5"/>
  <c r="M516" i="5"/>
  <c r="L516" i="5"/>
  <c r="K516" i="5"/>
  <c r="J516" i="5"/>
  <c r="I516" i="5"/>
  <c r="H516" i="5"/>
  <c r="G516" i="5"/>
  <c r="F516" i="5"/>
  <c r="E516" i="5"/>
  <c r="D516" i="5"/>
  <c r="C516" i="5"/>
  <c r="B516" i="5" s="1"/>
  <c r="T515" i="5"/>
  <c r="S515" i="5"/>
  <c r="R515" i="5"/>
  <c r="Q515" i="5"/>
  <c r="P515" i="5"/>
  <c r="O515" i="5"/>
  <c r="N515" i="5"/>
  <c r="M515" i="5"/>
  <c r="L515" i="5"/>
  <c r="K515" i="5"/>
  <c r="J515" i="5"/>
  <c r="I515" i="5"/>
  <c r="H515" i="5"/>
  <c r="G515" i="5"/>
  <c r="F515" i="5"/>
  <c r="E515" i="5"/>
  <c r="D515" i="5"/>
  <c r="C515" i="5"/>
  <c r="B515" i="5" s="1"/>
  <c r="T514" i="5"/>
  <c r="S514" i="5"/>
  <c r="R514" i="5"/>
  <c r="Q514" i="5"/>
  <c r="P514" i="5"/>
  <c r="O514" i="5"/>
  <c r="N514" i="5"/>
  <c r="M514" i="5"/>
  <c r="L514" i="5"/>
  <c r="K514" i="5"/>
  <c r="J514" i="5"/>
  <c r="I514" i="5"/>
  <c r="H514" i="5"/>
  <c r="G514" i="5"/>
  <c r="F514" i="5"/>
  <c r="E514" i="5"/>
  <c r="D514" i="5"/>
  <c r="C514" i="5"/>
  <c r="B514" i="5" s="1"/>
  <c r="T513" i="5"/>
  <c r="S513" i="5"/>
  <c r="R513" i="5"/>
  <c r="Q513" i="5"/>
  <c r="P513" i="5"/>
  <c r="O513" i="5"/>
  <c r="N513" i="5"/>
  <c r="M513" i="5"/>
  <c r="L513" i="5"/>
  <c r="K513" i="5"/>
  <c r="J513" i="5"/>
  <c r="I513" i="5"/>
  <c r="H513" i="5"/>
  <c r="G513" i="5"/>
  <c r="F513" i="5"/>
  <c r="E513" i="5"/>
  <c r="D513" i="5"/>
  <c r="C513" i="5"/>
  <c r="B513" i="5" s="1"/>
  <c r="T512" i="5"/>
  <c r="S512" i="5"/>
  <c r="R512" i="5"/>
  <c r="Q512" i="5"/>
  <c r="P512" i="5"/>
  <c r="O512" i="5"/>
  <c r="N512" i="5"/>
  <c r="M512" i="5"/>
  <c r="L512" i="5"/>
  <c r="K512" i="5"/>
  <c r="J512" i="5"/>
  <c r="I512" i="5"/>
  <c r="H512" i="5"/>
  <c r="G512" i="5"/>
  <c r="F512" i="5"/>
  <c r="E512" i="5"/>
  <c r="D512" i="5"/>
  <c r="C512" i="5"/>
  <c r="B512" i="5" s="1"/>
  <c r="T511" i="5"/>
  <c r="S511" i="5"/>
  <c r="R511" i="5"/>
  <c r="Q511" i="5"/>
  <c r="P511" i="5"/>
  <c r="O511" i="5"/>
  <c r="N511" i="5"/>
  <c r="M511" i="5"/>
  <c r="L511" i="5"/>
  <c r="K511" i="5"/>
  <c r="J511" i="5"/>
  <c r="I511" i="5"/>
  <c r="H511" i="5"/>
  <c r="G511" i="5"/>
  <c r="F511" i="5"/>
  <c r="E511" i="5"/>
  <c r="D511" i="5"/>
  <c r="C511" i="5"/>
  <c r="B511" i="5" s="1"/>
  <c r="T510" i="5"/>
  <c r="S510" i="5"/>
  <c r="R510" i="5"/>
  <c r="Q510" i="5"/>
  <c r="P510" i="5"/>
  <c r="O510" i="5"/>
  <c r="N510" i="5"/>
  <c r="M510" i="5"/>
  <c r="L510" i="5"/>
  <c r="K510" i="5"/>
  <c r="J510" i="5"/>
  <c r="I510" i="5"/>
  <c r="H510" i="5"/>
  <c r="G510" i="5"/>
  <c r="F510" i="5"/>
  <c r="E510" i="5"/>
  <c r="D510" i="5"/>
  <c r="C510" i="5"/>
  <c r="B510" i="5" s="1"/>
  <c r="T509" i="5"/>
  <c r="S509" i="5"/>
  <c r="R509" i="5"/>
  <c r="Q509" i="5"/>
  <c r="P509" i="5"/>
  <c r="O509" i="5"/>
  <c r="N509" i="5"/>
  <c r="M509" i="5"/>
  <c r="L509" i="5"/>
  <c r="K509" i="5"/>
  <c r="J509" i="5"/>
  <c r="I509" i="5"/>
  <c r="H509" i="5"/>
  <c r="G509" i="5"/>
  <c r="F509" i="5"/>
  <c r="E509" i="5"/>
  <c r="D509" i="5"/>
  <c r="C509" i="5"/>
  <c r="B509" i="5" s="1"/>
  <c r="T508" i="5"/>
  <c r="S508" i="5"/>
  <c r="R508" i="5"/>
  <c r="Q508" i="5"/>
  <c r="P508" i="5"/>
  <c r="O508" i="5"/>
  <c r="N508" i="5"/>
  <c r="M508" i="5"/>
  <c r="L508" i="5"/>
  <c r="K508" i="5"/>
  <c r="J508" i="5"/>
  <c r="I508" i="5"/>
  <c r="H508" i="5"/>
  <c r="G508" i="5"/>
  <c r="F508" i="5"/>
  <c r="E508" i="5"/>
  <c r="D508" i="5"/>
  <c r="C508" i="5"/>
  <c r="B508" i="5" s="1"/>
  <c r="T507" i="5"/>
  <c r="S507" i="5"/>
  <c r="R507" i="5"/>
  <c r="Q507" i="5"/>
  <c r="P507" i="5"/>
  <c r="O507" i="5"/>
  <c r="N507" i="5"/>
  <c r="M507" i="5"/>
  <c r="L507" i="5"/>
  <c r="K507" i="5"/>
  <c r="J507" i="5"/>
  <c r="I507" i="5"/>
  <c r="H507" i="5"/>
  <c r="G507" i="5"/>
  <c r="F507" i="5"/>
  <c r="E507" i="5"/>
  <c r="D507" i="5"/>
  <c r="C507" i="5"/>
  <c r="B507" i="5" s="1"/>
  <c r="T506" i="5"/>
  <c r="S506" i="5"/>
  <c r="R506" i="5"/>
  <c r="Q506" i="5"/>
  <c r="P506" i="5"/>
  <c r="O506" i="5"/>
  <c r="N506" i="5"/>
  <c r="M506" i="5"/>
  <c r="L506" i="5"/>
  <c r="K506" i="5"/>
  <c r="J506" i="5"/>
  <c r="I506" i="5"/>
  <c r="H506" i="5"/>
  <c r="G506" i="5"/>
  <c r="F506" i="5"/>
  <c r="E506" i="5"/>
  <c r="D506" i="5"/>
  <c r="C506" i="5"/>
  <c r="B506" i="5" s="1"/>
  <c r="T505" i="5"/>
  <c r="S505" i="5"/>
  <c r="R505" i="5"/>
  <c r="Q505" i="5"/>
  <c r="P505" i="5"/>
  <c r="O505" i="5"/>
  <c r="N505" i="5"/>
  <c r="M505" i="5"/>
  <c r="L505" i="5"/>
  <c r="K505" i="5"/>
  <c r="J505" i="5"/>
  <c r="I505" i="5"/>
  <c r="H505" i="5"/>
  <c r="G505" i="5"/>
  <c r="F505" i="5"/>
  <c r="E505" i="5"/>
  <c r="D505" i="5"/>
  <c r="C505" i="5"/>
  <c r="B505" i="5" s="1"/>
  <c r="T504" i="5"/>
  <c r="S504" i="5"/>
  <c r="R504" i="5"/>
  <c r="Q504" i="5"/>
  <c r="P504" i="5"/>
  <c r="O504" i="5"/>
  <c r="N504" i="5"/>
  <c r="M504" i="5"/>
  <c r="L504" i="5"/>
  <c r="K504" i="5"/>
  <c r="J504" i="5"/>
  <c r="I504" i="5"/>
  <c r="H504" i="5"/>
  <c r="G504" i="5"/>
  <c r="F504" i="5"/>
  <c r="E504" i="5"/>
  <c r="D504" i="5"/>
  <c r="C504" i="5"/>
  <c r="B504" i="5" s="1"/>
  <c r="T503" i="5"/>
  <c r="S503" i="5"/>
  <c r="R503" i="5"/>
  <c r="Q503" i="5"/>
  <c r="P503" i="5"/>
  <c r="O503" i="5"/>
  <c r="N503" i="5"/>
  <c r="M503" i="5"/>
  <c r="L503" i="5"/>
  <c r="K503" i="5"/>
  <c r="J503" i="5"/>
  <c r="I503" i="5"/>
  <c r="H503" i="5"/>
  <c r="G503" i="5"/>
  <c r="F503" i="5"/>
  <c r="E503" i="5"/>
  <c r="D503" i="5"/>
  <c r="C503" i="5"/>
  <c r="B503" i="5" s="1"/>
  <c r="T502" i="5"/>
  <c r="S502" i="5"/>
  <c r="R502" i="5"/>
  <c r="Q502" i="5"/>
  <c r="P502" i="5"/>
  <c r="O502" i="5"/>
  <c r="N502" i="5"/>
  <c r="M502" i="5"/>
  <c r="L502" i="5"/>
  <c r="K502" i="5"/>
  <c r="J502" i="5"/>
  <c r="I502" i="5"/>
  <c r="H502" i="5"/>
  <c r="G502" i="5"/>
  <c r="F502" i="5"/>
  <c r="E502" i="5"/>
  <c r="D502" i="5"/>
  <c r="C502" i="5"/>
  <c r="B502" i="5" s="1"/>
  <c r="T501" i="5"/>
  <c r="S501" i="5"/>
  <c r="R501" i="5"/>
  <c r="Q501" i="5"/>
  <c r="P501" i="5"/>
  <c r="O501" i="5"/>
  <c r="N501" i="5"/>
  <c r="M501" i="5"/>
  <c r="L501" i="5"/>
  <c r="K501" i="5"/>
  <c r="J501" i="5"/>
  <c r="I501" i="5"/>
  <c r="H501" i="5"/>
  <c r="G501" i="5"/>
  <c r="F501" i="5"/>
  <c r="E501" i="5"/>
  <c r="D501" i="5"/>
  <c r="C501" i="5"/>
  <c r="B501" i="5" s="1"/>
  <c r="T500" i="5"/>
  <c r="S500" i="5"/>
  <c r="R500" i="5"/>
  <c r="Q500" i="5"/>
  <c r="P500" i="5"/>
  <c r="O500" i="5"/>
  <c r="N500" i="5"/>
  <c r="M500" i="5"/>
  <c r="L500" i="5"/>
  <c r="K500" i="5"/>
  <c r="J500" i="5"/>
  <c r="I500" i="5"/>
  <c r="H500" i="5"/>
  <c r="G500" i="5"/>
  <c r="F500" i="5"/>
  <c r="E500" i="5"/>
  <c r="D500" i="5"/>
  <c r="C500" i="5"/>
  <c r="B500" i="5" s="1"/>
  <c r="T499" i="5"/>
  <c r="S499" i="5"/>
  <c r="R499" i="5"/>
  <c r="Q499" i="5"/>
  <c r="P499" i="5"/>
  <c r="O499" i="5"/>
  <c r="N499" i="5"/>
  <c r="M499" i="5"/>
  <c r="L499" i="5"/>
  <c r="K499" i="5"/>
  <c r="J499" i="5"/>
  <c r="I499" i="5"/>
  <c r="H499" i="5"/>
  <c r="G499" i="5"/>
  <c r="F499" i="5"/>
  <c r="E499" i="5"/>
  <c r="D499" i="5"/>
  <c r="C499" i="5"/>
  <c r="B499" i="5" s="1"/>
  <c r="T498" i="5"/>
  <c r="S498" i="5"/>
  <c r="R498" i="5"/>
  <c r="Q498" i="5"/>
  <c r="P498" i="5"/>
  <c r="O498" i="5"/>
  <c r="N498" i="5"/>
  <c r="M498" i="5"/>
  <c r="L498" i="5"/>
  <c r="K498" i="5"/>
  <c r="J498" i="5"/>
  <c r="I498" i="5"/>
  <c r="H498" i="5"/>
  <c r="G498" i="5"/>
  <c r="F498" i="5"/>
  <c r="E498" i="5"/>
  <c r="D498" i="5"/>
  <c r="C498" i="5"/>
  <c r="B498" i="5" s="1"/>
  <c r="T497" i="5"/>
  <c r="S497" i="5"/>
  <c r="R497" i="5"/>
  <c r="Q497" i="5"/>
  <c r="P497" i="5"/>
  <c r="O497" i="5"/>
  <c r="N497" i="5"/>
  <c r="M497" i="5"/>
  <c r="L497" i="5"/>
  <c r="K497" i="5"/>
  <c r="J497" i="5"/>
  <c r="I497" i="5"/>
  <c r="H497" i="5"/>
  <c r="G497" i="5"/>
  <c r="F497" i="5"/>
  <c r="E497" i="5"/>
  <c r="D497" i="5"/>
  <c r="C497" i="5"/>
  <c r="B497" i="5" s="1"/>
  <c r="T496" i="5"/>
  <c r="S496" i="5"/>
  <c r="R496" i="5"/>
  <c r="Q496" i="5"/>
  <c r="P496" i="5"/>
  <c r="O496" i="5"/>
  <c r="N496" i="5"/>
  <c r="M496" i="5"/>
  <c r="L496" i="5"/>
  <c r="K496" i="5"/>
  <c r="J496" i="5"/>
  <c r="I496" i="5"/>
  <c r="H496" i="5"/>
  <c r="G496" i="5"/>
  <c r="F496" i="5"/>
  <c r="E496" i="5"/>
  <c r="D496" i="5"/>
  <c r="C496" i="5"/>
  <c r="B496" i="5" s="1"/>
  <c r="T495" i="5"/>
  <c r="S495" i="5"/>
  <c r="R495" i="5"/>
  <c r="Q495" i="5"/>
  <c r="P495" i="5"/>
  <c r="O495" i="5"/>
  <c r="N495" i="5"/>
  <c r="M495" i="5"/>
  <c r="L495" i="5"/>
  <c r="K495" i="5"/>
  <c r="J495" i="5"/>
  <c r="I495" i="5"/>
  <c r="H495" i="5"/>
  <c r="G495" i="5"/>
  <c r="F495" i="5"/>
  <c r="E495" i="5"/>
  <c r="D495" i="5"/>
  <c r="C495" i="5"/>
  <c r="B495" i="5" s="1"/>
  <c r="T494" i="5"/>
  <c r="S494" i="5"/>
  <c r="R494" i="5"/>
  <c r="Q494" i="5"/>
  <c r="P494" i="5"/>
  <c r="O494" i="5"/>
  <c r="N494" i="5"/>
  <c r="M494" i="5"/>
  <c r="L494" i="5"/>
  <c r="K494" i="5"/>
  <c r="J494" i="5"/>
  <c r="I494" i="5"/>
  <c r="H494" i="5"/>
  <c r="G494" i="5"/>
  <c r="F494" i="5"/>
  <c r="E494" i="5"/>
  <c r="D494" i="5"/>
  <c r="C494" i="5"/>
  <c r="B494" i="5" s="1"/>
  <c r="T493" i="5"/>
  <c r="S493" i="5"/>
  <c r="R493" i="5"/>
  <c r="Q493" i="5"/>
  <c r="P493" i="5"/>
  <c r="O493" i="5"/>
  <c r="N493" i="5"/>
  <c r="M493" i="5"/>
  <c r="L493" i="5"/>
  <c r="K493" i="5"/>
  <c r="J493" i="5"/>
  <c r="I493" i="5"/>
  <c r="H493" i="5"/>
  <c r="G493" i="5"/>
  <c r="F493" i="5"/>
  <c r="E493" i="5"/>
  <c r="D493" i="5"/>
  <c r="C493" i="5"/>
  <c r="B493" i="5" s="1"/>
  <c r="T492" i="5"/>
  <c r="S492" i="5"/>
  <c r="R492" i="5"/>
  <c r="Q492" i="5"/>
  <c r="P492" i="5"/>
  <c r="O492" i="5"/>
  <c r="N492" i="5"/>
  <c r="M492" i="5"/>
  <c r="L492" i="5"/>
  <c r="K492" i="5"/>
  <c r="J492" i="5"/>
  <c r="I492" i="5"/>
  <c r="H492" i="5"/>
  <c r="G492" i="5"/>
  <c r="F492" i="5"/>
  <c r="E492" i="5"/>
  <c r="D492" i="5"/>
  <c r="C492" i="5"/>
  <c r="B492" i="5" s="1"/>
  <c r="T491" i="5"/>
  <c r="S491" i="5"/>
  <c r="R491" i="5"/>
  <c r="Q491" i="5"/>
  <c r="P491" i="5"/>
  <c r="O491" i="5"/>
  <c r="N491" i="5"/>
  <c r="M491" i="5"/>
  <c r="L491" i="5"/>
  <c r="K491" i="5"/>
  <c r="J491" i="5"/>
  <c r="I491" i="5"/>
  <c r="H491" i="5"/>
  <c r="G491" i="5"/>
  <c r="F491" i="5"/>
  <c r="E491" i="5"/>
  <c r="D491" i="5"/>
  <c r="C491" i="5"/>
  <c r="B491" i="5" s="1"/>
  <c r="T490" i="5"/>
  <c r="S490" i="5"/>
  <c r="R490" i="5"/>
  <c r="Q490" i="5"/>
  <c r="P490" i="5"/>
  <c r="O490" i="5"/>
  <c r="N490" i="5"/>
  <c r="M490" i="5"/>
  <c r="L490" i="5"/>
  <c r="K490" i="5"/>
  <c r="J490" i="5"/>
  <c r="I490" i="5"/>
  <c r="H490" i="5"/>
  <c r="G490" i="5"/>
  <c r="F490" i="5"/>
  <c r="E490" i="5"/>
  <c r="D490" i="5"/>
  <c r="C490" i="5"/>
  <c r="B490" i="5" s="1"/>
  <c r="T489" i="5"/>
  <c r="S489" i="5"/>
  <c r="R489" i="5"/>
  <c r="Q489" i="5"/>
  <c r="P489" i="5"/>
  <c r="O489" i="5"/>
  <c r="N489" i="5"/>
  <c r="M489" i="5"/>
  <c r="L489" i="5"/>
  <c r="K489" i="5"/>
  <c r="J489" i="5"/>
  <c r="I489" i="5"/>
  <c r="H489" i="5"/>
  <c r="G489" i="5"/>
  <c r="F489" i="5"/>
  <c r="E489" i="5"/>
  <c r="D489" i="5"/>
  <c r="C489" i="5"/>
  <c r="B489" i="5" s="1"/>
  <c r="T488" i="5"/>
  <c r="S488" i="5"/>
  <c r="R488" i="5"/>
  <c r="Q488" i="5"/>
  <c r="P488" i="5"/>
  <c r="O488" i="5"/>
  <c r="N488" i="5"/>
  <c r="M488" i="5"/>
  <c r="L488" i="5"/>
  <c r="K488" i="5"/>
  <c r="J488" i="5"/>
  <c r="I488" i="5"/>
  <c r="H488" i="5"/>
  <c r="G488" i="5"/>
  <c r="F488" i="5"/>
  <c r="E488" i="5"/>
  <c r="D488" i="5"/>
  <c r="C488" i="5"/>
  <c r="B488" i="5" s="1"/>
  <c r="T487" i="5"/>
  <c r="S487" i="5"/>
  <c r="R487" i="5"/>
  <c r="Q487" i="5"/>
  <c r="P487" i="5"/>
  <c r="O487" i="5"/>
  <c r="N487" i="5"/>
  <c r="M487" i="5"/>
  <c r="L487" i="5"/>
  <c r="K487" i="5"/>
  <c r="J487" i="5"/>
  <c r="I487" i="5"/>
  <c r="H487" i="5"/>
  <c r="G487" i="5"/>
  <c r="F487" i="5"/>
  <c r="E487" i="5"/>
  <c r="D487" i="5"/>
  <c r="C487" i="5"/>
  <c r="B487" i="5" s="1"/>
  <c r="T486" i="5"/>
  <c r="S486" i="5"/>
  <c r="R486" i="5"/>
  <c r="Q486" i="5"/>
  <c r="P486" i="5"/>
  <c r="O486" i="5"/>
  <c r="N486" i="5"/>
  <c r="M486" i="5"/>
  <c r="L486" i="5"/>
  <c r="K486" i="5"/>
  <c r="J486" i="5"/>
  <c r="I486" i="5"/>
  <c r="H486" i="5"/>
  <c r="G486" i="5"/>
  <c r="F486" i="5"/>
  <c r="E486" i="5"/>
  <c r="D486" i="5"/>
  <c r="C486" i="5"/>
  <c r="B486" i="5" s="1"/>
  <c r="T485" i="5"/>
  <c r="S485" i="5"/>
  <c r="R485" i="5"/>
  <c r="Q485" i="5"/>
  <c r="P485" i="5"/>
  <c r="O485" i="5"/>
  <c r="N485" i="5"/>
  <c r="M485" i="5"/>
  <c r="L485" i="5"/>
  <c r="K485" i="5"/>
  <c r="J485" i="5"/>
  <c r="I485" i="5"/>
  <c r="H485" i="5"/>
  <c r="G485" i="5"/>
  <c r="F485" i="5"/>
  <c r="E485" i="5"/>
  <c r="D485" i="5"/>
  <c r="C485" i="5"/>
  <c r="B485" i="5" s="1"/>
  <c r="T484" i="5"/>
  <c r="S484" i="5"/>
  <c r="R484" i="5"/>
  <c r="Q484" i="5"/>
  <c r="P484" i="5"/>
  <c r="O484" i="5"/>
  <c r="N484" i="5"/>
  <c r="M484" i="5"/>
  <c r="L484" i="5"/>
  <c r="K484" i="5"/>
  <c r="J484" i="5"/>
  <c r="I484" i="5"/>
  <c r="H484" i="5"/>
  <c r="G484" i="5"/>
  <c r="F484" i="5"/>
  <c r="E484" i="5"/>
  <c r="D484" i="5"/>
  <c r="C484" i="5"/>
  <c r="B484" i="5" s="1"/>
  <c r="T483" i="5"/>
  <c r="S483" i="5"/>
  <c r="R483" i="5"/>
  <c r="Q483" i="5"/>
  <c r="P483" i="5"/>
  <c r="O483" i="5"/>
  <c r="N483" i="5"/>
  <c r="M483" i="5"/>
  <c r="L483" i="5"/>
  <c r="K483" i="5"/>
  <c r="J483" i="5"/>
  <c r="I483" i="5"/>
  <c r="H483" i="5"/>
  <c r="G483" i="5"/>
  <c r="F483" i="5"/>
  <c r="E483" i="5"/>
  <c r="D483" i="5"/>
  <c r="C483" i="5"/>
  <c r="B483" i="5" s="1"/>
  <c r="T482" i="5"/>
  <c r="S482" i="5"/>
  <c r="R482" i="5"/>
  <c r="Q482" i="5"/>
  <c r="P482" i="5"/>
  <c r="O482" i="5"/>
  <c r="N482" i="5"/>
  <c r="M482" i="5"/>
  <c r="L482" i="5"/>
  <c r="K482" i="5"/>
  <c r="J482" i="5"/>
  <c r="I482" i="5"/>
  <c r="H482" i="5"/>
  <c r="G482" i="5"/>
  <c r="F482" i="5"/>
  <c r="E482" i="5"/>
  <c r="D482" i="5"/>
  <c r="C482" i="5"/>
  <c r="B482" i="5" s="1"/>
  <c r="T481" i="5"/>
  <c r="S481" i="5"/>
  <c r="R481" i="5"/>
  <c r="Q481" i="5"/>
  <c r="P481" i="5"/>
  <c r="O481" i="5"/>
  <c r="N481" i="5"/>
  <c r="M481" i="5"/>
  <c r="L481" i="5"/>
  <c r="K481" i="5"/>
  <c r="J481" i="5"/>
  <c r="I481" i="5"/>
  <c r="H481" i="5"/>
  <c r="G481" i="5"/>
  <c r="F481" i="5"/>
  <c r="E481" i="5"/>
  <c r="D481" i="5"/>
  <c r="C481" i="5"/>
  <c r="B481" i="5" s="1"/>
  <c r="T480" i="5"/>
  <c r="S480" i="5"/>
  <c r="R480" i="5"/>
  <c r="Q480" i="5"/>
  <c r="P480" i="5"/>
  <c r="O480" i="5"/>
  <c r="N480" i="5"/>
  <c r="M480" i="5"/>
  <c r="L480" i="5"/>
  <c r="K480" i="5"/>
  <c r="J480" i="5"/>
  <c r="I480" i="5"/>
  <c r="H480" i="5"/>
  <c r="G480" i="5"/>
  <c r="F480" i="5"/>
  <c r="E480" i="5"/>
  <c r="D480" i="5"/>
  <c r="C480" i="5"/>
  <c r="B480" i="5" s="1"/>
  <c r="T479" i="5"/>
  <c r="S479" i="5"/>
  <c r="R479" i="5"/>
  <c r="Q479" i="5"/>
  <c r="P479" i="5"/>
  <c r="O479" i="5"/>
  <c r="N479" i="5"/>
  <c r="M479" i="5"/>
  <c r="L479" i="5"/>
  <c r="K479" i="5"/>
  <c r="J479" i="5"/>
  <c r="I479" i="5"/>
  <c r="H479" i="5"/>
  <c r="G479" i="5"/>
  <c r="F479" i="5"/>
  <c r="E479" i="5"/>
  <c r="D479" i="5"/>
  <c r="C479" i="5"/>
  <c r="B479" i="5" s="1"/>
  <c r="T478" i="5"/>
  <c r="S478" i="5"/>
  <c r="R478" i="5"/>
  <c r="Q478" i="5"/>
  <c r="P478" i="5"/>
  <c r="O478" i="5"/>
  <c r="N478" i="5"/>
  <c r="M478" i="5"/>
  <c r="L478" i="5"/>
  <c r="K478" i="5"/>
  <c r="J478" i="5"/>
  <c r="I478" i="5"/>
  <c r="H478" i="5"/>
  <c r="G478" i="5"/>
  <c r="F478" i="5"/>
  <c r="E478" i="5"/>
  <c r="D478" i="5"/>
  <c r="C478" i="5"/>
  <c r="B478" i="5" s="1"/>
  <c r="T477" i="5"/>
  <c r="S477" i="5"/>
  <c r="R477" i="5"/>
  <c r="Q477" i="5"/>
  <c r="P477" i="5"/>
  <c r="O477" i="5"/>
  <c r="N477" i="5"/>
  <c r="M477" i="5"/>
  <c r="L477" i="5"/>
  <c r="K477" i="5"/>
  <c r="J477" i="5"/>
  <c r="I477" i="5"/>
  <c r="H477" i="5"/>
  <c r="G477" i="5"/>
  <c r="F477" i="5"/>
  <c r="E477" i="5"/>
  <c r="D477" i="5"/>
  <c r="C477" i="5"/>
  <c r="B477" i="5" s="1"/>
  <c r="T476" i="5"/>
  <c r="S476" i="5"/>
  <c r="R476" i="5"/>
  <c r="Q476" i="5"/>
  <c r="P476" i="5"/>
  <c r="O476" i="5"/>
  <c r="N476" i="5"/>
  <c r="M476" i="5"/>
  <c r="L476" i="5"/>
  <c r="K476" i="5"/>
  <c r="J476" i="5"/>
  <c r="I476" i="5"/>
  <c r="H476" i="5"/>
  <c r="G476" i="5"/>
  <c r="F476" i="5"/>
  <c r="E476" i="5"/>
  <c r="D476" i="5"/>
  <c r="C476" i="5"/>
  <c r="B476" i="5" s="1"/>
  <c r="T475" i="5"/>
  <c r="S475" i="5"/>
  <c r="R475" i="5"/>
  <c r="Q475" i="5"/>
  <c r="P475" i="5"/>
  <c r="O475" i="5"/>
  <c r="N475" i="5"/>
  <c r="M475" i="5"/>
  <c r="L475" i="5"/>
  <c r="K475" i="5"/>
  <c r="J475" i="5"/>
  <c r="I475" i="5"/>
  <c r="H475" i="5"/>
  <c r="G475" i="5"/>
  <c r="F475" i="5"/>
  <c r="E475" i="5"/>
  <c r="D475" i="5"/>
  <c r="C475" i="5"/>
  <c r="B475" i="5" s="1"/>
  <c r="T474" i="5"/>
  <c r="S474" i="5"/>
  <c r="R474" i="5"/>
  <c r="Q474" i="5"/>
  <c r="P474" i="5"/>
  <c r="O474" i="5"/>
  <c r="N474" i="5"/>
  <c r="M474" i="5"/>
  <c r="L474" i="5"/>
  <c r="K474" i="5"/>
  <c r="J474" i="5"/>
  <c r="I474" i="5"/>
  <c r="H474" i="5"/>
  <c r="G474" i="5"/>
  <c r="F474" i="5"/>
  <c r="E474" i="5"/>
  <c r="D474" i="5"/>
  <c r="C474" i="5"/>
  <c r="B474" i="5" s="1"/>
  <c r="T473" i="5"/>
  <c r="S473" i="5"/>
  <c r="R473" i="5"/>
  <c r="Q473" i="5"/>
  <c r="P473" i="5"/>
  <c r="O473" i="5"/>
  <c r="N473" i="5"/>
  <c r="M473" i="5"/>
  <c r="L473" i="5"/>
  <c r="K473" i="5"/>
  <c r="J473" i="5"/>
  <c r="I473" i="5"/>
  <c r="H473" i="5"/>
  <c r="G473" i="5"/>
  <c r="F473" i="5"/>
  <c r="E473" i="5"/>
  <c r="D473" i="5"/>
  <c r="C473" i="5"/>
  <c r="B473" i="5" s="1"/>
  <c r="T472" i="5"/>
  <c r="S472" i="5"/>
  <c r="R472" i="5"/>
  <c r="Q472" i="5"/>
  <c r="P472" i="5"/>
  <c r="O472" i="5"/>
  <c r="N472" i="5"/>
  <c r="M472" i="5"/>
  <c r="L472" i="5"/>
  <c r="K472" i="5"/>
  <c r="J472" i="5"/>
  <c r="I472" i="5"/>
  <c r="H472" i="5"/>
  <c r="G472" i="5"/>
  <c r="F472" i="5"/>
  <c r="E472" i="5"/>
  <c r="D472" i="5"/>
  <c r="C472" i="5"/>
  <c r="B472" i="5" s="1"/>
  <c r="T471" i="5"/>
  <c r="S471" i="5"/>
  <c r="R471" i="5"/>
  <c r="Q471" i="5"/>
  <c r="P471" i="5"/>
  <c r="O471" i="5"/>
  <c r="N471" i="5"/>
  <c r="M471" i="5"/>
  <c r="L471" i="5"/>
  <c r="K471" i="5"/>
  <c r="J471" i="5"/>
  <c r="I471" i="5"/>
  <c r="H471" i="5"/>
  <c r="G471" i="5"/>
  <c r="F471" i="5"/>
  <c r="E471" i="5"/>
  <c r="D471" i="5"/>
  <c r="C471" i="5"/>
  <c r="B471" i="5" s="1"/>
  <c r="T470" i="5"/>
  <c r="S470" i="5"/>
  <c r="R470" i="5"/>
  <c r="Q470" i="5"/>
  <c r="P470" i="5"/>
  <c r="O470" i="5"/>
  <c r="N470" i="5"/>
  <c r="M470" i="5"/>
  <c r="L470" i="5"/>
  <c r="K470" i="5"/>
  <c r="J470" i="5"/>
  <c r="I470" i="5"/>
  <c r="H470" i="5"/>
  <c r="G470" i="5"/>
  <c r="F470" i="5"/>
  <c r="E470" i="5"/>
  <c r="D470" i="5"/>
  <c r="C470" i="5"/>
  <c r="B470" i="5" s="1"/>
  <c r="T469" i="5"/>
  <c r="S469" i="5"/>
  <c r="R469" i="5"/>
  <c r="Q469" i="5"/>
  <c r="P469" i="5"/>
  <c r="O469" i="5"/>
  <c r="N469" i="5"/>
  <c r="M469" i="5"/>
  <c r="L469" i="5"/>
  <c r="K469" i="5"/>
  <c r="J469" i="5"/>
  <c r="I469" i="5"/>
  <c r="H469" i="5"/>
  <c r="G469" i="5"/>
  <c r="F469" i="5"/>
  <c r="E469" i="5"/>
  <c r="D469" i="5"/>
  <c r="C469" i="5"/>
  <c r="B469" i="5" s="1"/>
  <c r="T468" i="5"/>
  <c r="S468" i="5"/>
  <c r="R468" i="5"/>
  <c r="Q468" i="5"/>
  <c r="P468" i="5"/>
  <c r="O468" i="5"/>
  <c r="N468" i="5"/>
  <c r="M468" i="5"/>
  <c r="L468" i="5"/>
  <c r="K468" i="5"/>
  <c r="J468" i="5"/>
  <c r="I468" i="5"/>
  <c r="H468" i="5"/>
  <c r="G468" i="5"/>
  <c r="F468" i="5"/>
  <c r="E468" i="5"/>
  <c r="D468" i="5"/>
  <c r="C468" i="5"/>
  <c r="B468" i="5" s="1"/>
  <c r="T467" i="5"/>
  <c r="S467" i="5"/>
  <c r="R467" i="5"/>
  <c r="Q467" i="5"/>
  <c r="P467" i="5"/>
  <c r="O467" i="5"/>
  <c r="N467" i="5"/>
  <c r="M467" i="5"/>
  <c r="L467" i="5"/>
  <c r="K467" i="5"/>
  <c r="J467" i="5"/>
  <c r="I467" i="5"/>
  <c r="H467" i="5"/>
  <c r="G467" i="5"/>
  <c r="F467" i="5"/>
  <c r="E467" i="5"/>
  <c r="D467" i="5"/>
  <c r="C467" i="5"/>
  <c r="B467" i="5" s="1"/>
  <c r="T466" i="5"/>
  <c r="S466" i="5"/>
  <c r="R466" i="5"/>
  <c r="Q466" i="5"/>
  <c r="P466" i="5"/>
  <c r="O466" i="5"/>
  <c r="N466" i="5"/>
  <c r="M466" i="5"/>
  <c r="L466" i="5"/>
  <c r="K466" i="5"/>
  <c r="J466" i="5"/>
  <c r="I466" i="5"/>
  <c r="H466" i="5"/>
  <c r="G466" i="5"/>
  <c r="F466" i="5"/>
  <c r="E466" i="5"/>
  <c r="D466" i="5"/>
  <c r="C466" i="5"/>
  <c r="B466" i="5" s="1"/>
  <c r="T465" i="5"/>
  <c r="S465" i="5"/>
  <c r="R465" i="5"/>
  <c r="Q465" i="5"/>
  <c r="P465" i="5"/>
  <c r="O465" i="5"/>
  <c r="N465" i="5"/>
  <c r="M465" i="5"/>
  <c r="L465" i="5"/>
  <c r="K465" i="5"/>
  <c r="J465" i="5"/>
  <c r="I465" i="5"/>
  <c r="H465" i="5"/>
  <c r="G465" i="5"/>
  <c r="F465" i="5"/>
  <c r="E465" i="5"/>
  <c r="D465" i="5"/>
  <c r="C465" i="5"/>
  <c r="B465" i="5" s="1"/>
  <c r="T464" i="5"/>
  <c r="S464" i="5"/>
  <c r="R464" i="5"/>
  <c r="Q464" i="5"/>
  <c r="P464" i="5"/>
  <c r="O464" i="5"/>
  <c r="N464" i="5"/>
  <c r="M464" i="5"/>
  <c r="L464" i="5"/>
  <c r="K464" i="5"/>
  <c r="J464" i="5"/>
  <c r="I464" i="5"/>
  <c r="H464" i="5"/>
  <c r="G464" i="5"/>
  <c r="F464" i="5"/>
  <c r="E464" i="5"/>
  <c r="D464" i="5"/>
  <c r="C464" i="5"/>
  <c r="B464" i="5" s="1"/>
  <c r="T463" i="5"/>
  <c r="S463" i="5"/>
  <c r="R463" i="5"/>
  <c r="Q463" i="5"/>
  <c r="P463" i="5"/>
  <c r="O463" i="5"/>
  <c r="N463" i="5"/>
  <c r="M463" i="5"/>
  <c r="L463" i="5"/>
  <c r="K463" i="5"/>
  <c r="J463" i="5"/>
  <c r="I463" i="5"/>
  <c r="H463" i="5"/>
  <c r="G463" i="5"/>
  <c r="F463" i="5"/>
  <c r="E463" i="5"/>
  <c r="D463" i="5"/>
  <c r="C463" i="5"/>
  <c r="B463" i="5" s="1"/>
  <c r="T462" i="5"/>
  <c r="S462" i="5"/>
  <c r="R462" i="5"/>
  <c r="Q462" i="5"/>
  <c r="P462" i="5"/>
  <c r="O462" i="5"/>
  <c r="N462" i="5"/>
  <c r="M462" i="5"/>
  <c r="L462" i="5"/>
  <c r="K462" i="5"/>
  <c r="J462" i="5"/>
  <c r="I462" i="5"/>
  <c r="H462" i="5"/>
  <c r="G462" i="5"/>
  <c r="F462" i="5"/>
  <c r="E462" i="5"/>
  <c r="D462" i="5"/>
  <c r="C462" i="5"/>
  <c r="B462" i="5" s="1"/>
  <c r="T461" i="5"/>
  <c r="S461" i="5"/>
  <c r="R461" i="5"/>
  <c r="Q461" i="5"/>
  <c r="P461" i="5"/>
  <c r="O461" i="5"/>
  <c r="N461" i="5"/>
  <c r="M461" i="5"/>
  <c r="L461" i="5"/>
  <c r="K461" i="5"/>
  <c r="J461" i="5"/>
  <c r="I461" i="5"/>
  <c r="H461" i="5"/>
  <c r="G461" i="5"/>
  <c r="F461" i="5"/>
  <c r="E461" i="5"/>
  <c r="D461" i="5"/>
  <c r="C461" i="5"/>
  <c r="B461" i="5" s="1"/>
  <c r="T460" i="5"/>
  <c r="S460" i="5"/>
  <c r="R460" i="5"/>
  <c r="Q460" i="5"/>
  <c r="P460" i="5"/>
  <c r="O460" i="5"/>
  <c r="N460" i="5"/>
  <c r="M460" i="5"/>
  <c r="L460" i="5"/>
  <c r="K460" i="5"/>
  <c r="J460" i="5"/>
  <c r="I460" i="5"/>
  <c r="H460" i="5"/>
  <c r="G460" i="5"/>
  <c r="F460" i="5"/>
  <c r="E460" i="5"/>
  <c r="D460" i="5"/>
  <c r="C460" i="5"/>
  <c r="B460" i="5" s="1"/>
  <c r="T459" i="5"/>
  <c r="S459" i="5"/>
  <c r="R459" i="5"/>
  <c r="Q459" i="5"/>
  <c r="P459" i="5"/>
  <c r="O459" i="5"/>
  <c r="N459" i="5"/>
  <c r="M459" i="5"/>
  <c r="L459" i="5"/>
  <c r="K459" i="5"/>
  <c r="J459" i="5"/>
  <c r="I459" i="5"/>
  <c r="H459" i="5"/>
  <c r="G459" i="5"/>
  <c r="F459" i="5"/>
  <c r="E459" i="5"/>
  <c r="D459" i="5"/>
  <c r="C459" i="5"/>
  <c r="B459" i="5" s="1"/>
  <c r="T458" i="5"/>
  <c r="S458" i="5"/>
  <c r="R458" i="5"/>
  <c r="Q458" i="5"/>
  <c r="P458" i="5"/>
  <c r="O458" i="5"/>
  <c r="N458" i="5"/>
  <c r="M458" i="5"/>
  <c r="L458" i="5"/>
  <c r="K458" i="5"/>
  <c r="J458" i="5"/>
  <c r="I458" i="5"/>
  <c r="H458" i="5"/>
  <c r="G458" i="5"/>
  <c r="F458" i="5"/>
  <c r="E458" i="5"/>
  <c r="D458" i="5"/>
  <c r="C458" i="5"/>
  <c r="B458" i="5" s="1"/>
  <c r="T457" i="5"/>
  <c r="S457" i="5"/>
  <c r="R457" i="5"/>
  <c r="Q457" i="5"/>
  <c r="P457" i="5"/>
  <c r="O457" i="5"/>
  <c r="N457" i="5"/>
  <c r="M457" i="5"/>
  <c r="L457" i="5"/>
  <c r="K457" i="5"/>
  <c r="J457" i="5"/>
  <c r="I457" i="5"/>
  <c r="H457" i="5"/>
  <c r="G457" i="5"/>
  <c r="F457" i="5"/>
  <c r="E457" i="5"/>
  <c r="D457" i="5"/>
  <c r="C457" i="5"/>
  <c r="B457" i="5" s="1"/>
  <c r="T456" i="5"/>
  <c r="S456" i="5"/>
  <c r="R456" i="5"/>
  <c r="Q456" i="5"/>
  <c r="P456" i="5"/>
  <c r="O456" i="5"/>
  <c r="N456" i="5"/>
  <c r="M456" i="5"/>
  <c r="L456" i="5"/>
  <c r="K456" i="5"/>
  <c r="J456" i="5"/>
  <c r="I456" i="5"/>
  <c r="H456" i="5"/>
  <c r="G456" i="5"/>
  <c r="F456" i="5"/>
  <c r="E456" i="5"/>
  <c r="D456" i="5"/>
  <c r="C456" i="5"/>
  <c r="B456" i="5" s="1"/>
  <c r="T455" i="5"/>
  <c r="S455" i="5"/>
  <c r="R455" i="5"/>
  <c r="Q455" i="5"/>
  <c r="P455" i="5"/>
  <c r="O455" i="5"/>
  <c r="N455" i="5"/>
  <c r="M455" i="5"/>
  <c r="L455" i="5"/>
  <c r="K455" i="5"/>
  <c r="J455" i="5"/>
  <c r="I455" i="5"/>
  <c r="H455" i="5"/>
  <c r="G455" i="5"/>
  <c r="F455" i="5"/>
  <c r="E455" i="5"/>
  <c r="D455" i="5"/>
  <c r="C455" i="5"/>
  <c r="B455" i="5" s="1"/>
  <c r="T454" i="5"/>
  <c r="S454" i="5"/>
  <c r="R454" i="5"/>
  <c r="Q454" i="5"/>
  <c r="P454" i="5"/>
  <c r="O454" i="5"/>
  <c r="N454" i="5"/>
  <c r="M454" i="5"/>
  <c r="L454" i="5"/>
  <c r="K454" i="5"/>
  <c r="J454" i="5"/>
  <c r="I454" i="5"/>
  <c r="H454" i="5"/>
  <c r="G454" i="5"/>
  <c r="F454" i="5"/>
  <c r="E454" i="5"/>
  <c r="D454" i="5"/>
  <c r="C454" i="5"/>
  <c r="B454" i="5" s="1"/>
  <c r="T453" i="5"/>
  <c r="S453" i="5"/>
  <c r="R453" i="5"/>
  <c r="Q453" i="5"/>
  <c r="P453" i="5"/>
  <c r="O453" i="5"/>
  <c r="N453" i="5"/>
  <c r="M453" i="5"/>
  <c r="L453" i="5"/>
  <c r="K453" i="5"/>
  <c r="J453" i="5"/>
  <c r="I453" i="5"/>
  <c r="H453" i="5"/>
  <c r="G453" i="5"/>
  <c r="F453" i="5"/>
  <c r="E453" i="5"/>
  <c r="D453" i="5"/>
  <c r="C453" i="5"/>
  <c r="B453" i="5" s="1"/>
  <c r="T452" i="5"/>
  <c r="S452" i="5"/>
  <c r="R452" i="5"/>
  <c r="Q452" i="5"/>
  <c r="P452" i="5"/>
  <c r="O452" i="5"/>
  <c r="N452" i="5"/>
  <c r="M452" i="5"/>
  <c r="L452" i="5"/>
  <c r="K452" i="5"/>
  <c r="J452" i="5"/>
  <c r="I452" i="5"/>
  <c r="H452" i="5"/>
  <c r="G452" i="5"/>
  <c r="F452" i="5"/>
  <c r="E452" i="5"/>
  <c r="D452" i="5"/>
  <c r="C452" i="5"/>
  <c r="B452" i="5" s="1"/>
  <c r="T451" i="5"/>
  <c r="S451" i="5"/>
  <c r="R451" i="5"/>
  <c r="Q451" i="5"/>
  <c r="P451" i="5"/>
  <c r="O451" i="5"/>
  <c r="N451" i="5"/>
  <c r="M451" i="5"/>
  <c r="L451" i="5"/>
  <c r="K451" i="5"/>
  <c r="J451" i="5"/>
  <c r="I451" i="5"/>
  <c r="H451" i="5"/>
  <c r="G451" i="5"/>
  <c r="F451" i="5"/>
  <c r="E451" i="5"/>
  <c r="D451" i="5"/>
  <c r="C451" i="5"/>
  <c r="B451" i="5" s="1"/>
  <c r="T450" i="5"/>
  <c r="S450" i="5"/>
  <c r="R450" i="5"/>
  <c r="Q450" i="5"/>
  <c r="P450" i="5"/>
  <c r="O450" i="5"/>
  <c r="N450" i="5"/>
  <c r="M450" i="5"/>
  <c r="L450" i="5"/>
  <c r="K450" i="5"/>
  <c r="J450" i="5"/>
  <c r="I450" i="5"/>
  <c r="H450" i="5"/>
  <c r="G450" i="5"/>
  <c r="F450" i="5"/>
  <c r="E450" i="5"/>
  <c r="D450" i="5"/>
  <c r="C450" i="5"/>
  <c r="B450" i="5" s="1"/>
  <c r="T449" i="5"/>
  <c r="S449" i="5"/>
  <c r="R449" i="5"/>
  <c r="Q449" i="5"/>
  <c r="P449" i="5"/>
  <c r="O449" i="5"/>
  <c r="N449" i="5"/>
  <c r="M449" i="5"/>
  <c r="L449" i="5"/>
  <c r="K449" i="5"/>
  <c r="J449" i="5"/>
  <c r="I449" i="5"/>
  <c r="H449" i="5"/>
  <c r="G449" i="5"/>
  <c r="F449" i="5"/>
  <c r="E449" i="5"/>
  <c r="D449" i="5"/>
  <c r="C449" i="5"/>
  <c r="B449" i="5" s="1"/>
  <c r="T448" i="5"/>
  <c r="S448" i="5"/>
  <c r="R448" i="5"/>
  <c r="Q448" i="5"/>
  <c r="P448" i="5"/>
  <c r="O448" i="5"/>
  <c r="N448" i="5"/>
  <c r="M448" i="5"/>
  <c r="L448" i="5"/>
  <c r="K448" i="5"/>
  <c r="J448" i="5"/>
  <c r="I448" i="5"/>
  <c r="H448" i="5"/>
  <c r="G448" i="5"/>
  <c r="F448" i="5"/>
  <c r="E448" i="5"/>
  <c r="D448" i="5"/>
  <c r="C448" i="5"/>
  <c r="B448" i="5" s="1"/>
  <c r="T447" i="5"/>
  <c r="S447" i="5"/>
  <c r="R447" i="5"/>
  <c r="Q447" i="5"/>
  <c r="P447" i="5"/>
  <c r="O447" i="5"/>
  <c r="N447" i="5"/>
  <c r="M447" i="5"/>
  <c r="L447" i="5"/>
  <c r="K447" i="5"/>
  <c r="J447" i="5"/>
  <c r="I447" i="5"/>
  <c r="H447" i="5"/>
  <c r="G447" i="5"/>
  <c r="F447" i="5"/>
  <c r="E447" i="5"/>
  <c r="D447" i="5"/>
  <c r="C447" i="5"/>
  <c r="B447" i="5" s="1"/>
  <c r="T446" i="5"/>
  <c r="S446" i="5"/>
  <c r="R446" i="5"/>
  <c r="Q446" i="5"/>
  <c r="P446" i="5"/>
  <c r="O446" i="5"/>
  <c r="N446" i="5"/>
  <c r="M446" i="5"/>
  <c r="L446" i="5"/>
  <c r="K446" i="5"/>
  <c r="J446" i="5"/>
  <c r="I446" i="5"/>
  <c r="H446" i="5"/>
  <c r="G446" i="5"/>
  <c r="F446" i="5"/>
  <c r="E446" i="5"/>
  <c r="D446" i="5"/>
  <c r="C446" i="5"/>
  <c r="B446" i="5" s="1"/>
  <c r="T445" i="5"/>
  <c r="S445" i="5"/>
  <c r="R445" i="5"/>
  <c r="Q445" i="5"/>
  <c r="P445" i="5"/>
  <c r="O445" i="5"/>
  <c r="N445" i="5"/>
  <c r="M445" i="5"/>
  <c r="L445" i="5"/>
  <c r="K445" i="5"/>
  <c r="J445" i="5"/>
  <c r="I445" i="5"/>
  <c r="H445" i="5"/>
  <c r="G445" i="5"/>
  <c r="F445" i="5"/>
  <c r="E445" i="5"/>
  <c r="D445" i="5"/>
  <c r="C445" i="5"/>
  <c r="B445" i="5" s="1"/>
  <c r="T444" i="5"/>
  <c r="S444" i="5"/>
  <c r="R444" i="5"/>
  <c r="Q444" i="5"/>
  <c r="P444" i="5"/>
  <c r="O444" i="5"/>
  <c r="N444" i="5"/>
  <c r="M444" i="5"/>
  <c r="L444" i="5"/>
  <c r="K444" i="5"/>
  <c r="J444" i="5"/>
  <c r="I444" i="5"/>
  <c r="H444" i="5"/>
  <c r="G444" i="5"/>
  <c r="F444" i="5"/>
  <c r="E444" i="5"/>
  <c r="D444" i="5"/>
  <c r="C444" i="5"/>
  <c r="B444" i="5" s="1"/>
  <c r="T443" i="5"/>
  <c r="S443" i="5"/>
  <c r="R443" i="5"/>
  <c r="Q443" i="5"/>
  <c r="P443" i="5"/>
  <c r="O443" i="5"/>
  <c r="N443" i="5"/>
  <c r="M443" i="5"/>
  <c r="L443" i="5"/>
  <c r="K443" i="5"/>
  <c r="J443" i="5"/>
  <c r="I443" i="5"/>
  <c r="H443" i="5"/>
  <c r="G443" i="5"/>
  <c r="F443" i="5"/>
  <c r="E443" i="5"/>
  <c r="D443" i="5"/>
  <c r="C443" i="5"/>
  <c r="B443" i="5" s="1"/>
  <c r="T442" i="5"/>
  <c r="S442" i="5"/>
  <c r="R442" i="5"/>
  <c r="Q442" i="5"/>
  <c r="P442" i="5"/>
  <c r="O442" i="5"/>
  <c r="N442" i="5"/>
  <c r="M442" i="5"/>
  <c r="L442" i="5"/>
  <c r="K442" i="5"/>
  <c r="J442" i="5"/>
  <c r="I442" i="5"/>
  <c r="H442" i="5"/>
  <c r="G442" i="5"/>
  <c r="F442" i="5"/>
  <c r="E442" i="5"/>
  <c r="D442" i="5"/>
  <c r="C442" i="5"/>
  <c r="B442" i="5" s="1"/>
  <c r="T441" i="5"/>
  <c r="S441" i="5"/>
  <c r="R441" i="5"/>
  <c r="Q441" i="5"/>
  <c r="P441" i="5"/>
  <c r="O441" i="5"/>
  <c r="N441" i="5"/>
  <c r="M441" i="5"/>
  <c r="L441" i="5"/>
  <c r="K441" i="5"/>
  <c r="J441" i="5"/>
  <c r="I441" i="5"/>
  <c r="H441" i="5"/>
  <c r="G441" i="5"/>
  <c r="F441" i="5"/>
  <c r="E441" i="5"/>
  <c r="D441" i="5"/>
  <c r="C441" i="5"/>
  <c r="B441" i="5" s="1"/>
  <c r="T440" i="5"/>
  <c r="S440" i="5"/>
  <c r="R440" i="5"/>
  <c r="Q440" i="5"/>
  <c r="P440" i="5"/>
  <c r="O440" i="5"/>
  <c r="N440" i="5"/>
  <c r="M440" i="5"/>
  <c r="L440" i="5"/>
  <c r="K440" i="5"/>
  <c r="J440" i="5"/>
  <c r="I440" i="5"/>
  <c r="H440" i="5"/>
  <c r="G440" i="5"/>
  <c r="F440" i="5"/>
  <c r="E440" i="5"/>
  <c r="D440" i="5"/>
  <c r="C440" i="5"/>
  <c r="B440" i="5" s="1"/>
  <c r="T439" i="5"/>
  <c r="S439" i="5"/>
  <c r="R439" i="5"/>
  <c r="Q439" i="5"/>
  <c r="P439" i="5"/>
  <c r="O439" i="5"/>
  <c r="N439" i="5"/>
  <c r="M439" i="5"/>
  <c r="L439" i="5"/>
  <c r="K439" i="5"/>
  <c r="J439" i="5"/>
  <c r="I439" i="5"/>
  <c r="H439" i="5"/>
  <c r="G439" i="5"/>
  <c r="F439" i="5"/>
  <c r="E439" i="5"/>
  <c r="D439" i="5"/>
  <c r="C439" i="5"/>
  <c r="B439" i="5" s="1"/>
  <c r="T438" i="5"/>
  <c r="S438" i="5"/>
  <c r="R438" i="5"/>
  <c r="Q438" i="5"/>
  <c r="P438" i="5"/>
  <c r="O438" i="5"/>
  <c r="N438" i="5"/>
  <c r="M438" i="5"/>
  <c r="L438" i="5"/>
  <c r="K438" i="5"/>
  <c r="J438" i="5"/>
  <c r="I438" i="5"/>
  <c r="H438" i="5"/>
  <c r="G438" i="5"/>
  <c r="F438" i="5"/>
  <c r="E438" i="5"/>
  <c r="D438" i="5"/>
  <c r="C438" i="5"/>
  <c r="B438" i="5" s="1"/>
  <c r="T437" i="5"/>
  <c r="S437" i="5"/>
  <c r="R437" i="5"/>
  <c r="Q437" i="5"/>
  <c r="P437" i="5"/>
  <c r="O437" i="5"/>
  <c r="N437" i="5"/>
  <c r="M437" i="5"/>
  <c r="L437" i="5"/>
  <c r="K437" i="5"/>
  <c r="J437" i="5"/>
  <c r="I437" i="5"/>
  <c r="H437" i="5"/>
  <c r="G437" i="5"/>
  <c r="F437" i="5"/>
  <c r="E437" i="5"/>
  <c r="D437" i="5"/>
  <c r="C437" i="5"/>
  <c r="B437" i="5" s="1"/>
  <c r="T436" i="5"/>
  <c r="S436" i="5"/>
  <c r="R436" i="5"/>
  <c r="Q436" i="5"/>
  <c r="P436" i="5"/>
  <c r="O436" i="5"/>
  <c r="N436" i="5"/>
  <c r="M436" i="5"/>
  <c r="L436" i="5"/>
  <c r="K436" i="5"/>
  <c r="J436" i="5"/>
  <c r="I436" i="5"/>
  <c r="H436" i="5"/>
  <c r="G436" i="5"/>
  <c r="F436" i="5"/>
  <c r="E436" i="5"/>
  <c r="D436" i="5"/>
  <c r="C436" i="5"/>
  <c r="B436" i="5" s="1"/>
  <c r="T435" i="5"/>
  <c r="S435" i="5"/>
  <c r="R435" i="5"/>
  <c r="Q435" i="5"/>
  <c r="P435" i="5"/>
  <c r="O435" i="5"/>
  <c r="N435" i="5"/>
  <c r="M435" i="5"/>
  <c r="L435" i="5"/>
  <c r="K435" i="5"/>
  <c r="J435" i="5"/>
  <c r="I435" i="5"/>
  <c r="H435" i="5"/>
  <c r="G435" i="5"/>
  <c r="F435" i="5"/>
  <c r="E435" i="5"/>
  <c r="D435" i="5"/>
  <c r="C435" i="5"/>
  <c r="B435" i="5" s="1"/>
  <c r="T434" i="5"/>
  <c r="S434" i="5"/>
  <c r="R434" i="5"/>
  <c r="Q434" i="5"/>
  <c r="P434" i="5"/>
  <c r="O434" i="5"/>
  <c r="N434" i="5"/>
  <c r="M434" i="5"/>
  <c r="L434" i="5"/>
  <c r="K434" i="5"/>
  <c r="J434" i="5"/>
  <c r="I434" i="5"/>
  <c r="H434" i="5"/>
  <c r="G434" i="5"/>
  <c r="F434" i="5"/>
  <c r="E434" i="5"/>
  <c r="D434" i="5"/>
  <c r="C434" i="5"/>
  <c r="B434" i="5" s="1"/>
  <c r="T433" i="5"/>
  <c r="S433" i="5"/>
  <c r="R433" i="5"/>
  <c r="Q433" i="5"/>
  <c r="P433" i="5"/>
  <c r="O433" i="5"/>
  <c r="N433" i="5"/>
  <c r="M433" i="5"/>
  <c r="L433" i="5"/>
  <c r="K433" i="5"/>
  <c r="J433" i="5"/>
  <c r="I433" i="5"/>
  <c r="H433" i="5"/>
  <c r="G433" i="5"/>
  <c r="F433" i="5"/>
  <c r="E433" i="5"/>
  <c r="D433" i="5"/>
  <c r="C433" i="5"/>
  <c r="B433" i="5" s="1"/>
  <c r="T432" i="5"/>
  <c r="S432" i="5"/>
  <c r="R432" i="5"/>
  <c r="Q432" i="5"/>
  <c r="P432" i="5"/>
  <c r="O432" i="5"/>
  <c r="N432" i="5"/>
  <c r="M432" i="5"/>
  <c r="L432" i="5"/>
  <c r="K432" i="5"/>
  <c r="J432" i="5"/>
  <c r="I432" i="5"/>
  <c r="H432" i="5"/>
  <c r="G432" i="5"/>
  <c r="F432" i="5"/>
  <c r="E432" i="5"/>
  <c r="D432" i="5"/>
  <c r="C432" i="5"/>
  <c r="B432" i="5" s="1"/>
  <c r="T431" i="5"/>
  <c r="S431" i="5"/>
  <c r="R431" i="5"/>
  <c r="Q431" i="5"/>
  <c r="P431" i="5"/>
  <c r="O431" i="5"/>
  <c r="N431" i="5"/>
  <c r="M431" i="5"/>
  <c r="L431" i="5"/>
  <c r="K431" i="5"/>
  <c r="J431" i="5"/>
  <c r="I431" i="5"/>
  <c r="H431" i="5"/>
  <c r="G431" i="5"/>
  <c r="F431" i="5"/>
  <c r="E431" i="5"/>
  <c r="D431" i="5"/>
  <c r="C431" i="5"/>
  <c r="B431" i="5" s="1"/>
  <c r="T430" i="5"/>
  <c r="S430" i="5"/>
  <c r="R430" i="5"/>
  <c r="Q430" i="5"/>
  <c r="P430" i="5"/>
  <c r="O430" i="5"/>
  <c r="N430" i="5"/>
  <c r="M430" i="5"/>
  <c r="L430" i="5"/>
  <c r="K430" i="5"/>
  <c r="J430" i="5"/>
  <c r="I430" i="5"/>
  <c r="H430" i="5"/>
  <c r="G430" i="5"/>
  <c r="F430" i="5"/>
  <c r="E430" i="5"/>
  <c r="D430" i="5"/>
  <c r="C430" i="5"/>
  <c r="B430" i="5" s="1"/>
  <c r="T429" i="5"/>
  <c r="S429" i="5"/>
  <c r="R429" i="5"/>
  <c r="Q429" i="5"/>
  <c r="P429" i="5"/>
  <c r="O429" i="5"/>
  <c r="N429" i="5"/>
  <c r="M429" i="5"/>
  <c r="L429" i="5"/>
  <c r="K429" i="5"/>
  <c r="J429" i="5"/>
  <c r="I429" i="5"/>
  <c r="H429" i="5"/>
  <c r="G429" i="5"/>
  <c r="F429" i="5"/>
  <c r="E429" i="5"/>
  <c r="D429" i="5"/>
  <c r="C429" i="5"/>
  <c r="B429" i="5" s="1"/>
  <c r="T428" i="5"/>
  <c r="S428" i="5"/>
  <c r="R428" i="5"/>
  <c r="Q428" i="5"/>
  <c r="P428" i="5"/>
  <c r="O428" i="5"/>
  <c r="N428" i="5"/>
  <c r="M428" i="5"/>
  <c r="L428" i="5"/>
  <c r="K428" i="5"/>
  <c r="J428" i="5"/>
  <c r="I428" i="5"/>
  <c r="H428" i="5"/>
  <c r="G428" i="5"/>
  <c r="F428" i="5"/>
  <c r="E428" i="5"/>
  <c r="D428" i="5"/>
  <c r="C428" i="5"/>
  <c r="B428" i="5" s="1"/>
  <c r="T427" i="5"/>
  <c r="S427" i="5"/>
  <c r="R427" i="5"/>
  <c r="Q427" i="5"/>
  <c r="P427" i="5"/>
  <c r="O427" i="5"/>
  <c r="N427" i="5"/>
  <c r="M427" i="5"/>
  <c r="L427" i="5"/>
  <c r="K427" i="5"/>
  <c r="J427" i="5"/>
  <c r="I427" i="5"/>
  <c r="H427" i="5"/>
  <c r="G427" i="5"/>
  <c r="F427" i="5"/>
  <c r="E427" i="5"/>
  <c r="D427" i="5"/>
  <c r="C427" i="5"/>
  <c r="B427" i="5" s="1"/>
  <c r="T426" i="5"/>
  <c r="S426" i="5"/>
  <c r="R426" i="5"/>
  <c r="Q426" i="5"/>
  <c r="P426" i="5"/>
  <c r="O426" i="5"/>
  <c r="N426" i="5"/>
  <c r="M426" i="5"/>
  <c r="L426" i="5"/>
  <c r="K426" i="5"/>
  <c r="J426" i="5"/>
  <c r="I426" i="5"/>
  <c r="H426" i="5"/>
  <c r="G426" i="5"/>
  <c r="F426" i="5"/>
  <c r="E426" i="5"/>
  <c r="D426" i="5"/>
  <c r="C426" i="5"/>
  <c r="B426" i="5" s="1"/>
  <c r="T425" i="5"/>
  <c r="S425" i="5"/>
  <c r="R425" i="5"/>
  <c r="Q425" i="5"/>
  <c r="P425" i="5"/>
  <c r="O425" i="5"/>
  <c r="N425" i="5"/>
  <c r="M425" i="5"/>
  <c r="L425" i="5"/>
  <c r="K425" i="5"/>
  <c r="J425" i="5"/>
  <c r="I425" i="5"/>
  <c r="H425" i="5"/>
  <c r="G425" i="5"/>
  <c r="F425" i="5"/>
  <c r="E425" i="5"/>
  <c r="D425" i="5"/>
  <c r="C425" i="5"/>
  <c r="B425" i="5" s="1"/>
  <c r="T424" i="5"/>
  <c r="S424" i="5"/>
  <c r="R424" i="5"/>
  <c r="Q424" i="5"/>
  <c r="P424" i="5"/>
  <c r="O424" i="5"/>
  <c r="N424" i="5"/>
  <c r="M424" i="5"/>
  <c r="L424" i="5"/>
  <c r="K424" i="5"/>
  <c r="J424" i="5"/>
  <c r="I424" i="5"/>
  <c r="H424" i="5"/>
  <c r="G424" i="5"/>
  <c r="F424" i="5"/>
  <c r="E424" i="5"/>
  <c r="D424" i="5"/>
  <c r="C424" i="5"/>
  <c r="B424" i="5" s="1"/>
  <c r="T423" i="5"/>
  <c r="S423" i="5"/>
  <c r="R423" i="5"/>
  <c r="Q423" i="5"/>
  <c r="P423" i="5"/>
  <c r="O423" i="5"/>
  <c r="N423" i="5"/>
  <c r="M423" i="5"/>
  <c r="L423" i="5"/>
  <c r="K423" i="5"/>
  <c r="J423" i="5"/>
  <c r="I423" i="5"/>
  <c r="H423" i="5"/>
  <c r="G423" i="5"/>
  <c r="F423" i="5"/>
  <c r="E423" i="5"/>
  <c r="D423" i="5"/>
  <c r="C423" i="5"/>
  <c r="B423" i="5" s="1"/>
  <c r="T422" i="5"/>
  <c r="S422" i="5"/>
  <c r="R422" i="5"/>
  <c r="Q422" i="5"/>
  <c r="P422" i="5"/>
  <c r="O422" i="5"/>
  <c r="N422" i="5"/>
  <c r="M422" i="5"/>
  <c r="L422" i="5"/>
  <c r="K422" i="5"/>
  <c r="J422" i="5"/>
  <c r="I422" i="5"/>
  <c r="H422" i="5"/>
  <c r="G422" i="5"/>
  <c r="F422" i="5"/>
  <c r="E422" i="5"/>
  <c r="D422" i="5"/>
  <c r="C422" i="5"/>
  <c r="B422" i="5" s="1"/>
  <c r="T421" i="5"/>
  <c r="S421" i="5"/>
  <c r="R421" i="5"/>
  <c r="Q421" i="5"/>
  <c r="P421" i="5"/>
  <c r="O421" i="5"/>
  <c r="N421" i="5"/>
  <c r="M421" i="5"/>
  <c r="L421" i="5"/>
  <c r="K421" i="5"/>
  <c r="J421" i="5"/>
  <c r="I421" i="5"/>
  <c r="H421" i="5"/>
  <c r="G421" i="5"/>
  <c r="F421" i="5"/>
  <c r="E421" i="5"/>
  <c r="D421" i="5"/>
  <c r="C421" i="5"/>
  <c r="B421" i="5" s="1"/>
  <c r="T420" i="5"/>
  <c r="S420" i="5"/>
  <c r="R420" i="5"/>
  <c r="Q420" i="5"/>
  <c r="P420" i="5"/>
  <c r="O420" i="5"/>
  <c r="N420" i="5"/>
  <c r="M420" i="5"/>
  <c r="L420" i="5"/>
  <c r="K420" i="5"/>
  <c r="J420" i="5"/>
  <c r="I420" i="5"/>
  <c r="H420" i="5"/>
  <c r="G420" i="5"/>
  <c r="F420" i="5"/>
  <c r="E420" i="5"/>
  <c r="D420" i="5"/>
  <c r="C420" i="5"/>
  <c r="B420" i="5" s="1"/>
  <c r="T419" i="5"/>
  <c r="S419" i="5"/>
  <c r="R419" i="5"/>
  <c r="Q419" i="5"/>
  <c r="P419" i="5"/>
  <c r="O419" i="5"/>
  <c r="N419" i="5"/>
  <c r="M419" i="5"/>
  <c r="L419" i="5"/>
  <c r="K419" i="5"/>
  <c r="J419" i="5"/>
  <c r="I419" i="5"/>
  <c r="H419" i="5"/>
  <c r="G419" i="5"/>
  <c r="F419" i="5"/>
  <c r="E419" i="5"/>
  <c r="D419" i="5"/>
  <c r="C419" i="5"/>
  <c r="B419" i="5" s="1"/>
  <c r="T418" i="5"/>
  <c r="S418" i="5"/>
  <c r="R418" i="5"/>
  <c r="Q418" i="5"/>
  <c r="P418" i="5"/>
  <c r="O418" i="5"/>
  <c r="N418" i="5"/>
  <c r="M418" i="5"/>
  <c r="L418" i="5"/>
  <c r="K418" i="5"/>
  <c r="J418" i="5"/>
  <c r="I418" i="5"/>
  <c r="H418" i="5"/>
  <c r="G418" i="5"/>
  <c r="F418" i="5"/>
  <c r="E418" i="5"/>
  <c r="D418" i="5"/>
  <c r="C418" i="5"/>
  <c r="B418" i="5" s="1"/>
  <c r="T417" i="5"/>
  <c r="S417" i="5"/>
  <c r="R417" i="5"/>
  <c r="Q417" i="5"/>
  <c r="P417" i="5"/>
  <c r="O417" i="5"/>
  <c r="N417" i="5"/>
  <c r="M417" i="5"/>
  <c r="L417" i="5"/>
  <c r="K417" i="5"/>
  <c r="J417" i="5"/>
  <c r="I417" i="5"/>
  <c r="H417" i="5"/>
  <c r="G417" i="5"/>
  <c r="F417" i="5"/>
  <c r="E417" i="5"/>
  <c r="D417" i="5"/>
  <c r="C417" i="5"/>
  <c r="B417" i="5" s="1"/>
  <c r="T416" i="5"/>
  <c r="S416" i="5"/>
  <c r="R416" i="5"/>
  <c r="Q416" i="5"/>
  <c r="P416" i="5"/>
  <c r="O416" i="5"/>
  <c r="N416" i="5"/>
  <c r="M416" i="5"/>
  <c r="L416" i="5"/>
  <c r="K416" i="5"/>
  <c r="J416" i="5"/>
  <c r="I416" i="5"/>
  <c r="H416" i="5"/>
  <c r="G416" i="5"/>
  <c r="F416" i="5"/>
  <c r="E416" i="5"/>
  <c r="D416" i="5"/>
  <c r="C416" i="5"/>
  <c r="B416" i="5" s="1"/>
  <c r="T415" i="5"/>
  <c r="S415" i="5"/>
  <c r="R415" i="5"/>
  <c r="Q415" i="5"/>
  <c r="P415" i="5"/>
  <c r="O415" i="5"/>
  <c r="N415" i="5"/>
  <c r="M415" i="5"/>
  <c r="L415" i="5"/>
  <c r="K415" i="5"/>
  <c r="J415" i="5"/>
  <c r="I415" i="5"/>
  <c r="H415" i="5"/>
  <c r="G415" i="5"/>
  <c r="F415" i="5"/>
  <c r="E415" i="5"/>
  <c r="D415" i="5"/>
  <c r="C415" i="5"/>
  <c r="B415" i="5" s="1"/>
  <c r="T414" i="5"/>
  <c r="S414" i="5"/>
  <c r="R414" i="5"/>
  <c r="Q414" i="5"/>
  <c r="P414" i="5"/>
  <c r="O414" i="5"/>
  <c r="N414" i="5"/>
  <c r="M414" i="5"/>
  <c r="L414" i="5"/>
  <c r="K414" i="5"/>
  <c r="J414" i="5"/>
  <c r="I414" i="5"/>
  <c r="H414" i="5"/>
  <c r="G414" i="5"/>
  <c r="F414" i="5"/>
  <c r="E414" i="5"/>
  <c r="D414" i="5"/>
  <c r="C414" i="5"/>
  <c r="B414" i="5" s="1"/>
  <c r="T413" i="5"/>
  <c r="S413" i="5"/>
  <c r="R413" i="5"/>
  <c r="Q413" i="5"/>
  <c r="P413" i="5"/>
  <c r="O413" i="5"/>
  <c r="N413" i="5"/>
  <c r="M413" i="5"/>
  <c r="L413" i="5"/>
  <c r="K413" i="5"/>
  <c r="J413" i="5"/>
  <c r="I413" i="5"/>
  <c r="H413" i="5"/>
  <c r="G413" i="5"/>
  <c r="F413" i="5"/>
  <c r="E413" i="5"/>
  <c r="D413" i="5"/>
  <c r="C413" i="5"/>
  <c r="B413" i="5" s="1"/>
  <c r="T412" i="5"/>
  <c r="S412" i="5"/>
  <c r="R412" i="5"/>
  <c r="Q412" i="5"/>
  <c r="P412" i="5"/>
  <c r="O412" i="5"/>
  <c r="N412" i="5"/>
  <c r="M412" i="5"/>
  <c r="L412" i="5"/>
  <c r="K412" i="5"/>
  <c r="J412" i="5"/>
  <c r="I412" i="5"/>
  <c r="H412" i="5"/>
  <c r="G412" i="5"/>
  <c r="F412" i="5"/>
  <c r="E412" i="5"/>
  <c r="D412" i="5"/>
  <c r="C412" i="5"/>
  <c r="B412" i="5" s="1"/>
  <c r="T411" i="5"/>
  <c r="S411" i="5"/>
  <c r="R411" i="5"/>
  <c r="Q411" i="5"/>
  <c r="P411" i="5"/>
  <c r="O411" i="5"/>
  <c r="N411" i="5"/>
  <c r="M411" i="5"/>
  <c r="L411" i="5"/>
  <c r="K411" i="5"/>
  <c r="J411" i="5"/>
  <c r="I411" i="5"/>
  <c r="H411" i="5"/>
  <c r="G411" i="5"/>
  <c r="F411" i="5"/>
  <c r="E411" i="5"/>
  <c r="D411" i="5"/>
  <c r="C411" i="5"/>
  <c r="B411" i="5" s="1"/>
  <c r="T410" i="5"/>
  <c r="S410" i="5"/>
  <c r="R410" i="5"/>
  <c r="Q410" i="5"/>
  <c r="P410" i="5"/>
  <c r="O410" i="5"/>
  <c r="N410" i="5"/>
  <c r="M410" i="5"/>
  <c r="L410" i="5"/>
  <c r="K410" i="5"/>
  <c r="J410" i="5"/>
  <c r="I410" i="5"/>
  <c r="H410" i="5"/>
  <c r="G410" i="5"/>
  <c r="F410" i="5"/>
  <c r="E410" i="5"/>
  <c r="D410" i="5"/>
  <c r="C410" i="5"/>
  <c r="B410" i="5" s="1"/>
  <c r="T409" i="5"/>
  <c r="S409" i="5"/>
  <c r="R409" i="5"/>
  <c r="Q409" i="5"/>
  <c r="P409" i="5"/>
  <c r="O409" i="5"/>
  <c r="N409" i="5"/>
  <c r="M409" i="5"/>
  <c r="L409" i="5"/>
  <c r="K409" i="5"/>
  <c r="J409" i="5"/>
  <c r="I409" i="5"/>
  <c r="H409" i="5"/>
  <c r="G409" i="5"/>
  <c r="F409" i="5"/>
  <c r="E409" i="5"/>
  <c r="D409" i="5"/>
  <c r="C409" i="5"/>
  <c r="B409" i="5" s="1"/>
  <c r="T408" i="5"/>
  <c r="S408" i="5"/>
  <c r="R408" i="5"/>
  <c r="Q408" i="5"/>
  <c r="P408" i="5"/>
  <c r="O408" i="5"/>
  <c r="N408" i="5"/>
  <c r="M408" i="5"/>
  <c r="L408" i="5"/>
  <c r="K408" i="5"/>
  <c r="J408" i="5"/>
  <c r="I408" i="5"/>
  <c r="H408" i="5"/>
  <c r="G408" i="5"/>
  <c r="F408" i="5"/>
  <c r="E408" i="5"/>
  <c r="D408" i="5"/>
  <c r="C408" i="5"/>
  <c r="B408" i="5" s="1"/>
  <c r="T407" i="5"/>
  <c r="S407" i="5"/>
  <c r="R407" i="5"/>
  <c r="Q407" i="5"/>
  <c r="P407" i="5"/>
  <c r="O407" i="5"/>
  <c r="N407" i="5"/>
  <c r="M407" i="5"/>
  <c r="L407" i="5"/>
  <c r="K407" i="5"/>
  <c r="J407" i="5"/>
  <c r="I407" i="5"/>
  <c r="H407" i="5"/>
  <c r="G407" i="5"/>
  <c r="F407" i="5"/>
  <c r="E407" i="5"/>
  <c r="D407" i="5"/>
  <c r="C407" i="5"/>
  <c r="B407" i="5" s="1"/>
  <c r="T406" i="5"/>
  <c r="S406" i="5"/>
  <c r="R406" i="5"/>
  <c r="Q406" i="5"/>
  <c r="P406" i="5"/>
  <c r="O406" i="5"/>
  <c r="N406" i="5"/>
  <c r="M406" i="5"/>
  <c r="L406" i="5"/>
  <c r="K406" i="5"/>
  <c r="J406" i="5"/>
  <c r="I406" i="5"/>
  <c r="H406" i="5"/>
  <c r="G406" i="5"/>
  <c r="F406" i="5"/>
  <c r="E406" i="5"/>
  <c r="D406" i="5"/>
  <c r="C406" i="5"/>
  <c r="B406" i="5" s="1"/>
  <c r="T405" i="5"/>
  <c r="S405" i="5"/>
  <c r="R405" i="5"/>
  <c r="Q405" i="5"/>
  <c r="P405" i="5"/>
  <c r="O405" i="5"/>
  <c r="N405" i="5"/>
  <c r="M405" i="5"/>
  <c r="L405" i="5"/>
  <c r="K405" i="5"/>
  <c r="J405" i="5"/>
  <c r="I405" i="5"/>
  <c r="H405" i="5"/>
  <c r="G405" i="5"/>
  <c r="F405" i="5"/>
  <c r="E405" i="5"/>
  <c r="D405" i="5"/>
  <c r="C405" i="5"/>
  <c r="B405" i="5" s="1"/>
  <c r="T404" i="5"/>
  <c r="S404" i="5"/>
  <c r="R404" i="5"/>
  <c r="Q404" i="5"/>
  <c r="P404" i="5"/>
  <c r="O404" i="5"/>
  <c r="N404" i="5"/>
  <c r="M404" i="5"/>
  <c r="L404" i="5"/>
  <c r="K404" i="5"/>
  <c r="J404" i="5"/>
  <c r="I404" i="5"/>
  <c r="H404" i="5"/>
  <c r="G404" i="5"/>
  <c r="F404" i="5"/>
  <c r="E404" i="5"/>
  <c r="D404" i="5"/>
  <c r="C404" i="5"/>
  <c r="B404" i="5" s="1"/>
  <c r="T403" i="5"/>
  <c r="S403" i="5"/>
  <c r="R403" i="5"/>
  <c r="Q403" i="5"/>
  <c r="P403" i="5"/>
  <c r="O403" i="5"/>
  <c r="N403" i="5"/>
  <c r="M403" i="5"/>
  <c r="L403" i="5"/>
  <c r="K403" i="5"/>
  <c r="J403" i="5"/>
  <c r="I403" i="5"/>
  <c r="H403" i="5"/>
  <c r="G403" i="5"/>
  <c r="F403" i="5"/>
  <c r="E403" i="5"/>
  <c r="D403" i="5"/>
  <c r="C403" i="5"/>
  <c r="B403" i="5" s="1"/>
  <c r="T402" i="5"/>
  <c r="S402" i="5"/>
  <c r="R402" i="5"/>
  <c r="Q402" i="5"/>
  <c r="P402" i="5"/>
  <c r="O402" i="5"/>
  <c r="N402" i="5"/>
  <c r="M402" i="5"/>
  <c r="L402" i="5"/>
  <c r="K402" i="5"/>
  <c r="J402" i="5"/>
  <c r="I402" i="5"/>
  <c r="H402" i="5"/>
  <c r="G402" i="5"/>
  <c r="F402" i="5"/>
  <c r="E402" i="5"/>
  <c r="D402" i="5"/>
  <c r="C402" i="5"/>
  <c r="B402" i="5" s="1"/>
  <c r="T401" i="5"/>
  <c r="S401" i="5"/>
  <c r="R401" i="5"/>
  <c r="Q401" i="5"/>
  <c r="P401" i="5"/>
  <c r="O401" i="5"/>
  <c r="N401" i="5"/>
  <c r="M401" i="5"/>
  <c r="L401" i="5"/>
  <c r="K401" i="5"/>
  <c r="J401" i="5"/>
  <c r="I401" i="5"/>
  <c r="H401" i="5"/>
  <c r="G401" i="5"/>
  <c r="F401" i="5"/>
  <c r="E401" i="5"/>
  <c r="D401" i="5"/>
  <c r="C401" i="5"/>
  <c r="B401" i="5" s="1"/>
  <c r="T400" i="5"/>
  <c r="S400" i="5"/>
  <c r="R400" i="5"/>
  <c r="Q400" i="5"/>
  <c r="P400" i="5"/>
  <c r="O400" i="5"/>
  <c r="N400" i="5"/>
  <c r="M400" i="5"/>
  <c r="L400" i="5"/>
  <c r="K400" i="5"/>
  <c r="J400" i="5"/>
  <c r="I400" i="5"/>
  <c r="H400" i="5"/>
  <c r="G400" i="5"/>
  <c r="F400" i="5"/>
  <c r="E400" i="5"/>
  <c r="D400" i="5"/>
  <c r="C400" i="5"/>
  <c r="B400" i="5" s="1"/>
  <c r="T399" i="5"/>
  <c r="S399" i="5"/>
  <c r="R399" i="5"/>
  <c r="Q399" i="5"/>
  <c r="P399" i="5"/>
  <c r="O399" i="5"/>
  <c r="N399" i="5"/>
  <c r="M399" i="5"/>
  <c r="L399" i="5"/>
  <c r="K399" i="5"/>
  <c r="J399" i="5"/>
  <c r="I399" i="5"/>
  <c r="H399" i="5"/>
  <c r="G399" i="5"/>
  <c r="F399" i="5"/>
  <c r="E399" i="5"/>
  <c r="D399" i="5"/>
  <c r="C399" i="5"/>
  <c r="B399" i="5" s="1"/>
  <c r="T398" i="5"/>
  <c r="S398" i="5"/>
  <c r="R398" i="5"/>
  <c r="Q398" i="5"/>
  <c r="P398" i="5"/>
  <c r="O398" i="5"/>
  <c r="N398" i="5"/>
  <c r="M398" i="5"/>
  <c r="L398" i="5"/>
  <c r="K398" i="5"/>
  <c r="J398" i="5"/>
  <c r="I398" i="5"/>
  <c r="H398" i="5"/>
  <c r="G398" i="5"/>
  <c r="F398" i="5"/>
  <c r="E398" i="5"/>
  <c r="D398" i="5"/>
  <c r="C398" i="5"/>
  <c r="B398" i="5" s="1"/>
  <c r="T397" i="5"/>
  <c r="S397" i="5"/>
  <c r="R397" i="5"/>
  <c r="Q397" i="5"/>
  <c r="P397" i="5"/>
  <c r="O397" i="5"/>
  <c r="N397" i="5"/>
  <c r="M397" i="5"/>
  <c r="L397" i="5"/>
  <c r="K397" i="5"/>
  <c r="J397" i="5"/>
  <c r="I397" i="5"/>
  <c r="H397" i="5"/>
  <c r="G397" i="5"/>
  <c r="F397" i="5"/>
  <c r="E397" i="5"/>
  <c r="D397" i="5"/>
  <c r="C397" i="5"/>
  <c r="B397" i="5" s="1"/>
  <c r="T396" i="5"/>
  <c r="S396" i="5"/>
  <c r="R396" i="5"/>
  <c r="Q396" i="5"/>
  <c r="P396" i="5"/>
  <c r="O396" i="5"/>
  <c r="N396" i="5"/>
  <c r="M396" i="5"/>
  <c r="L396" i="5"/>
  <c r="K396" i="5"/>
  <c r="J396" i="5"/>
  <c r="I396" i="5"/>
  <c r="H396" i="5"/>
  <c r="G396" i="5"/>
  <c r="F396" i="5"/>
  <c r="E396" i="5"/>
  <c r="D396" i="5"/>
  <c r="C396" i="5"/>
  <c r="B396" i="5" s="1"/>
  <c r="T395" i="5"/>
  <c r="S395" i="5"/>
  <c r="R395" i="5"/>
  <c r="Q395" i="5"/>
  <c r="P395" i="5"/>
  <c r="O395" i="5"/>
  <c r="N395" i="5"/>
  <c r="M395" i="5"/>
  <c r="L395" i="5"/>
  <c r="K395" i="5"/>
  <c r="J395" i="5"/>
  <c r="I395" i="5"/>
  <c r="H395" i="5"/>
  <c r="G395" i="5"/>
  <c r="F395" i="5"/>
  <c r="E395" i="5"/>
  <c r="D395" i="5"/>
  <c r="C395" i="5"/>
  <c r="B395" i="5" s="1"/>
  <c r="T394" i="5"/>
  <c r="S394" i="5"/>
  <c r="R394" i="5"/>
  <c r="Q394" i="5"/>
  <c r="P394" i="5"/>
  <c r="O394" i="5"/>
  <c r="N394" i="5"/>
  <c r="M394" i="5"/>
  <c r="L394" i="5"/>
  <c r="K394" i="5"/>
  <c r="J394" i="5"/>
  <c r="I394" i="5"/>
  <c r="H394" i="5"/>
  <c r="G394" i="5"/>
  <c r="F394" i="5"/>
  <c r="E394" i="5"/>
  <c r="D394" i="5"/>
  <c r="C394" i="5"/>
  <c r="B394" i="5" s="1"/>
  <c r="T393" i="5"/>
  <c r="S393" i="5"/>
  <c r="R393" i="5"/>
  <c r="Q393" i="5"/>
  <c r="P393" i="5"/>
  <c r="O393" i="5"/>
  <c r="N393" i="5"/>
  <c r="M393" i="5"/>
  <c r="L393" i="5"/>
  <c r="K393" i="5"/>
  <c r="J393" i="5"/>
  <c r="I393" i="5"/>
  <c r="H393" i="5"/>
  <c r="G393" i="5"/>
  <c r="F393" i="5"/>
  <c r="E393" i="5"/>
  <c r="D393" i="5"/>
  <c r="C393" i="5"/>
  <c r="B393" i="5" s="1"/>
  <c r="T392" i="5"/>
  <c r="S392" i="5"/>
  <c r="R392" i="5"/>
  <c r="Q392" i="5"/>
  <c r="P392" i="5"/>
  <c r="O392" i="5"/>
  <c r="N392" i="5"/>
  <c r="M392" i="5"/>
  <c r="L392" i="5"/>
  <c r="K392" i="5"/>
  <c r="J392" i="5"/>
  <c r="I392" i="5"/>
  <c r="H392" i="5"/>
  <c r="G392" i="5"/>
  <c r="F392" i="5"/>
  <c r="E392" i="5"/>
  <c r="D392" i="5"/>
  <c r="C392" i="5"/>
  <c r="B392" i="5" s="1"/>
  <c r="T391" i="5"/>
  <c r="S391" i="5"/>
  <c r="R391" i="5"/>
  <c r="Q391" i="5"/>
  <c r="P391" i="5"/>
  <c r="O391" i="5"/>
  <c r="N391" i="5"/>
  <c r="M391" i="5"/>
  <c r="L391" i="5"/>
  <c r="K391" i="5"/>
  <c r="J391" i="5"/>
  <c r="I391" i="5"/>
  <c r="H391" i="5"/>
  <c r="G391" i="5"/>
  <c r="F391" i="5"/>
  <c r="E391" i="5"/>
  <c r="D391" i="5"/>
  <c r="C391" i="5"/>
  <c r="B391" i="5" s="1"/>
  <c r="T390" i="5"/>
  <c r="S390" i="5"/>
  <c r="R390" i="5"/>
  <c r="Q390" i="5"/>
  <c r="P390" i="5"/>
  <c r="O390" i="5"/>
  <c r="N390" i="5"/>
  <c r="M390" i="5"/>
  <c r="L390" i="5"/>
  <c r="K390" i="5"/>
  <c r="J390" i="5"/>
  <c r="I390" i="5"/>
  <c r="H390" i="5"/>
  <c r="G390" i="5"/>
  <c r="F390" i="5"/>
  <c r="E390" i="5"/>
  <c r="D390" i="5"/>
  <c r="C390" i="5"/>
  <c r="B390" i="5" s="1"/>
  <c r="T389" i="5"/>
  <c r="S389" i="5"/>
  <c r="R389" i="5"/>
  <c r="Q389" i="5"/>
  <c r="P389" i="5"/>
  <c r="O389" i="5"/>
  <c r="N389" i="5"/>
  <c r="M389" i="5"/>
  <c r="L389" i="5"/>
  <c r="K389" i="5"/>
  <c r="J389" i="5"/>
  <c r="I389" i="5"/>
  <c r="H389" i="5"/>
  <c r="G389" i="5"/>
  <c r="F389" i="5"/>
  <c r="E389" i="5"/>
  <c r="D389" i="5"/>
  <c r="C389" i="5"/>
  <c r="B389" i="5" s="1"/>
  <c r="T388" i="5"/>
  <c r="S388" i="5"/>
  <c r="R388" i="5"/>
  <c r="Q388" i="5"/>
  <c r="P388" i="5"/>
  <c r="O388" i="5"/>
  <c r="N388" i="5"/>
  <c r="M388" i="5"/>
  <c r="L388" i="5"/>
  <c r="K388" i="5"/>
  <c r="J388" i="5"/>
  <c r="I388" i="5"/>
  <c r="H388" i="5"/>
  <c r="G388" i="5"/>
  <c r="F388" i="5"/>
  <c r="E388" i="5"/>
  <c r="D388" i="5"/>
  <c r="C388" i="5"/>
  <c r="B388" i="5" s="1"/>
  <c r="T387" i="5"/>
  <c r="S387" i="5"/>
  <c r="R387" i="5"/>
  <c r="Q387" i="5"/>
  <c r="P387" i="5"/>
  <c r="O387" i="5"/>
  <c r="N387" i="5"/>
  <c r="M387" i="5"/>
  <c r="L387" i="5"/>
  <c r="K387" i="5"/>
  <c r="J387" i="5"/>
  <c r="I387" i="5"/>
  <c r="H387" i="5"/>
  <c r="G387" i="5"/>
  <c r="F387" i="5"/>
  <c r="E387" i="5"/>
  <c r="D387" i="5"/>
  <c r="C387" i="5"/>
  <c r="B387" i="5" s="1"/>
  <c r="T386" i="5"/>
  <c r="S386" i="5"/>
  <c r="R386" i="5"/>
  <c r="Q386" i="5"/>
  <c r="P386" i="5"/>
  <c r="O386" i="5"/>
  <c r="N386" i="5"/>
  <c r="M386" i="5"/>
  <c r="L386" i="5"/>
  <c r="K386" i="5"/>
  <c r="J386" i="5"/>
  <c r="I386" i="5"/>
  <c r="H386" i="5"/>
  <c r="G386" i="5"/>
  <c r="F386" i="5"/>
  <c r="E386" i="5"/>
  <c r="D386" i="5"/>
  <c r="C386" i="5"/>
  <c r="B386" i="5" s="1"/>
  <c r="T385" i="5"/>
  <c r="S385" i="5"/>
  <c r="R385" i="5"/>
  <c r="Q385" i="5"/>
  <c r="P385" i="5"/>
  <c r="O385" i="5"/>
  <c r="N385" i="5"/>
  <c r="M385" i="5"/>
  <c r="L385" i="5"/>
  <c r="K385" i="5"/>
  <c r="J385" i="5"/>
  <c r="I385" i="5"/>
  <c r="H385" i="5"/>
  <c r="G385" i="5"/>
  <c r="F385" i="5"/>
  <c r="E385" i="5"/>
  <c r="D385" i="5"/>
  <c r="C385" i="5"/>
  <c r="B385" i="5" s="1"/>
  <c r="T384" i="5"/>
  <c r="S384" i="5"/>
  <c r="R384" i="5"/>
  <c r="Q384" i="5"/>
  <c r="P384" i="5"/>
  <c r="O384" i="5"/>
  <c r="N384" i="5"/>
  <c r="M384" i="5"/>
  <c r="L384" i="5"/>
  <c r="K384" i="5"/>
  <c r="J384" i="5"/>
  <c r="I384" i="5"/>
  <c r="H384" i="5"/>
  <c r="G384" i="5"/>
  <c r="F384" i="5"/>
  <c r="E384" i="5"/>
  <c r="D384" i="5"/>
  <c r="C384" i="5"/>
  <c r="B384" i="5" s="1"/>
  <c r="T383" i="5"/>
  <c r="S383" i="5"/>
  <c r="R383" i="5"/>
  <c r="Q383" i="5"/>
  <c r="P383" i="5"/>
  <c r="O383" i="5"/>
  <c r="N383" i="5"/>
  <c r="M383" i="5"/>
  <c r="L383" i="5"/>
  <c r="K383" i="5"/>
  <c r="J383" i="5"/>
  <c r="I383" i="5"/>
  <c r="H383" i="5"/>
  <c r="G383" i="5"/>
  <c r="F383" i="5"/>
  <c r="E383" i="5"/>
  <c r="D383" i="5"/>
  <c r="C383" i="5"/>
  <c r="B383" i="5" s="1"/>
  <c r="T382" i="5"/>
  <c r="S382" i="5"/>
  <c r="R382" i="5"/>
  <c r="Q382" i="5"/>
  <c r="P382" i="5"/>
  <c r="O382" i="5"/>
  <c r="N382" i="5"/>
  <c r="M382" i="5"/>
  <c r="L382" i="5"/>
  <c r="K382" i="5"/>
  <c r="J382" i="5"/>
  <c r="I382" i="5"/>
  <c r="H382" i="5"/>
  <c r="G382" i="5"/>
  <c r="F382" i="5"/>
  <c r="E382" i="5"/>
  <c r="D382" i="5"/>
  <c r="C382" i="5"/>
  <c r="B382" i="5" s="1"/>
  <c r="T381" i="5"/>
  <c r="S381" i="5"/>
  <c r="R381" i="5"/>
  <c r="Q381" i="5"/>
  <c r="P381" i="5"/>
  <c r="O381" i="5"/>
  <c r="N381" i="5"/>
  <c r="M381" i="5"/>
  <c r="L381" i="5"/>
  <c r="K381" i="5"/>
  <c r="J381" i="5"/>
  <c r="I381" i="5"/>
  <c r="H381" i="5"/>
  <c r="G381" i="5"/>
  <c r="F381" i="5"/>
  <c r="E381" i="5"/>
  <c r="D381" i="5"/>
  <c r="C381" i="5"/>
  <c r="B381" i="5" s="1"/>
  <c r="T380" i="5"/>
  <c r="S380" i="5"/>
  <c r="R380" i="5"/>
  <c r="Q380" i="5"/>
  <c r="P380" i="5"/>
  <c r="O380" i="5"/>
  <c r="N380" i="5"/>
  <c r="M380" i="5"/>
  <c r="L380" i="5"/>
  <c r="K380" i="5"/>
  <c r="J380" i="5"/>
  <c r="I380" i="5"/>
  <c r="H380" i="5"/>
  <c r="G380" i="5"/>
  <c r="F380" i="5"/>
  <c r="E380" i="5"/>
  <c r="D380" i="5"/>
  <c r="C380" i="5"/>
  <c r="B380" i="5" s="1"/>
  <c r="T379" i="5"/>
  <c r="S379" i="5"/>
  <c r="R379" i="5"/>
  <c r="Q379" i="5"/>
  <c r="P379" i="5"/>
  <c r="O379" i="5"/>
  <c r="N379" i="5"/>
  <c r="M379" i="5"/>
  <c r="L379" i="5"/>
  <c r="K379" i="5"/>
  <c r="J379" i="5"/>
  <c r="I379" i="5"/>
  <c r="H379" i="5"/>
  <c r="G379" i="5"/>
  <c r="F379" i="5"/>
  <c r="E379" i="5"/>
  <c r="D379" i="5"/>
  <c r="C379" i="5"/>
  <c r="B379" i="5" s="1"/>
  <c r="T378" i="5"/>
  <c r="S378" i="5"/>
  <c r="R378" i="5"/>
  <c r="Q378" i="5"/>
  <c r="P378" i="5"/>
  <c r="O378" i="5"/>
  <c r="N378" i="5"/>
  <c r="M378" i="5"/>
  <c r="L378" i="5"/>
  <c r="K378" i="5"/>
  <c r="J378" i="5"/>
  <c r="I378" i="5"/>
  <c r="H378" i="5"/>
  <c r="G378" i="5"/>
  <c r="F378" i="5"/>
  <c r="E378" i="5"/>
  <c r="D378" i="5"/>
  <c r="C378" i="5"/>
  <c r="B378" i="5" s="1"/>
  <c r="T377" i="5"/>
  <c r="S377" i="5"/>
  <c r="R377" i="5"/>
  <c r="Q377" i="5"/>
  <c r="P377" i="5"/>
  <c r="O377" i="5"/>
  <c r="N377" i="5"/>
  <c r="M377" i="5"/>
  <c r="L377" i="5"/>
  <c r="K377" i="5"/>
  <c r="J377" i="5"/>
  <c r="I377" i="5"/>
  <c r="H377" i="5"/>
  <c r="G377" i="5"/>
  <c r="F377" i="5"/>
  <c r="E377" i="5"/>
  <c r="D377" i="5"/>
  <c r="C377" i="5"/>
  <c r="B377" i="5" s="1"/>
  <c r="T376" i="5"/>
  <c r="S376" i="5"/>
  <c r="R376" i="5"/>
  <c r="Q376" i="5"/>
  <c r="P376" i="5"/>
  <c r="O376" i="5"/>
  <c r="N376" i="5"/>
  <c r="M376" i="5"/>
  <c r="L376" i="5"/>
  <c r="K376" i="5"/>
  <c r="J376" i="5"/>
  <c r="I376" i="5"/>
  <c r="H376" i="5"/>
  <c r="G376" i="5"/>
  <c r="F376" i="5"/>
  <c r="E376" i="5"/>
  <c r="D376" i="5"/>
  <c r="C376" i="5"/>
  <c r="B376" i="5" s="1"/>
  <c r="T375" i="5"/>
  <c r="S375" i="5"/>
  <c r="R375" i="5"/>
  <c r="Q375" i="5"/>
  <c r="P375" i="5"/>
  <c r="O375" i="5"/>
  <c r="N375" i="5"/>
  <c r="M375" i="5"/>
  <c r="L375" i="5"/>
  <c r="K375" i="5"/>
  <c r="J375" i="5"/>
  <c r="I375" i="5"/>
  <c r="H375" i="5"/>
  <c r="G375" i="5"/>
  <c r="F375" i="5"/>
  <c r="E375" i="5"/>
  <c r="D375" i="5"/>
  <c r="C375" i="5"/>
  <c r="B375" i="5" s="1"/>
  <c r="T374" i="5"/>
  <c r="S374" i="5"/>
  <c r="R374" i="5"/>
  <c r="Q374" i="5"/>
  <c r="P374" i="5"/>
  <c r="O374" i="5"/>
  <c r="N374" i="5"/>
  <c r="M374" i="5"/>
  <c r="L374" i="5"/>
  <c r="K374" i="5"/>
  <c r="J374" i="5"/>
  <c r="I374" i="5"/>
  <c r="H374" i="5"/>
  <c r="G374" i="5"/>
  <c r="F374" i="5"/>
  <c r="E374" i="5"/>
  <c r="D374" i="5"/>
  <c r="C374" i="5"/>
  <c r="B374" i="5" s="1"/>
  <c r="T373" i="5"/>
  <c r="S373" i="5"/>
  <c r="R373" i="5"/>
  <c r="Q373" i="5"/>
  <c r="P373" i="5"/>
  <c r="O373" i="5"/>
  <c r="N373" i="5"/>
  <c r="M373" i="5"/>
  <c r="L373" i="5"/>
  <c r="K373" i="5"/>
  <c r="J373" i="5"/>
  <c r="I373" i="5"/>
  <c r="H373" i="5"/>
  <c r="G373" i="5"/>
  <c r="F373" i="5"/>
  <c r="E373" i="5"/>
  <c r="D373" i="5"/>
  <c r="C373" i="5"/>
  <c r="B373" i="5" s="1"/>
  <c r="T372" i="5"/>
  <c r="S372" i="5"/>
  <c r="R372" i="5"/>
  <c r="Q372" i="5"/>
  <c r="P372" i="5"/>
  <c r="O372" i="5"/>
  <c r="N372" i="5"/>
  <c r="M372" i="5"/>
  <c r="L372" i="5"/>
  <c r="K372" i="5"/>
  <c r="J372" i="5"/>
  <c r="I372" i="5"/>
  <c r="H372" i="5"/>
  <c r="G372" i="5"/>
  <c r="F372" i="5"/>
  <c r="E372" i="5"/>
  <c r="D372" i="5"/>
  <c r="C372" i="5"/>
  <c r="B372" i="5" s="1"/>
  <c r="T371" i="5"/>
  <c r="S371" i="5"/>
  <c r="R371" i="5"/>
  <c r="Q371" i="5"/>
  <c r="P371" i="5"/>
  <c r="O371" i="5"/>
  <c r="N371" i="5"/>
  <c r="M371" i="5"/>
  <c r="L371" i="5"/>
  <c r="K371" i="5"/>
  <c r="J371" i="5"/>
  <c r="I371" i="5"/>
  <c r="H371" i="5"/>
  <c r="G371" i="5"/>
  <c r="F371" i="5"/>
  <c r="E371" i="5"/>
  <c r="D371" i="5"/>
  <c r="C371" i="5"/>
  <c r="B371" i="5" s="1"/>
  <c r="T370" i="5"/>
  <c r="S370" i="5"/>
  <c r="R370" i="5"/>
  <c r="Q370" i="5"/>
  <c r="P370" i="5"/>
  <c r="O370" i="5"/>
  <c r="N370" i="5"/>
  <c r="M370" i="5"/>
  <c r="L370" i="5"/>
  <c r="K370" i="5"/>
  <c r="J370" i="5"/>
  <c r="I370" i="5"/>
  <c r="H370" i="5"/>
  <c r="G370" i="5"/>
  <c r="F370" i="5"/>
  <c r="E370" i="5"/>
  <c r="D370" i="5"/>
  <c r="C370" i="5"/>
  <c r="B370" i="5" s="1"/>
  <c r="T369" i="5"/>
  <c r="S369" i="5"/>
  <c r="R369" i="5"/>
  <c r="Q369" i="5"/>
  <c r="P369" i="5"/>
  <c r="O369" i="5"/>
  <c r="N369" i="5"/>
  <c r="M369" i="5"/>
  <c r="L369" i="5"/>
  <c r="K369" i="5"/>
  <c r="J369" i="5"/>
  <c r="I369" i="5"/>
  <c r="H369" i="5"/>
  <c r="G369" i="5"/>
  <c r="F369" i="5"/>
  <c r="E369" i="5"/>
  <c r="D369" i="5"/>
  <c r="C369" i="5"/>
  <c r="B369" i="5" s="1"/>
  <c r="T368" i="5"/>
  <c r="S368" i="5"/>
  <c r="R368" i="5"/>
  <c r="Q368" i="5"/>
  <c r="P368" i="5"/>
  <c r="O368" i="5"/>
  <c r="N368" i="5"/>
  <c r="M368" i="5"/>
  <c r="L368" i="5"/>
  <c r="K368" i="5"/>
  <c r="J368" i="5"/>
  <c r="I368" i="5"/>
  <c r="H368" i="5"/>
  <c r="G368" i="5"/>
  <c r="F368" i="5"/>
  <c r="E368" i="5"/>
  <c r="D368" i="5"/>
  <c r="C368" i="5"/>
  <c r="B368" i="5" s="1"/>
  <c r="T367" i="5"/>
  <c r="S367" i="5"/>
  <c r="R367" i="5"/>
  <c r="Q367" i="5"/>
  <c r="P367" i="5"/>
  <c r="O367" i="5"/>
  <c r="N367" i="5"/>
  <c r="M367" i="5"/>
  <c r="L367" i="5"/>
  <c r="K367" i="5"/>
  <c r="J367" i="5"/>
  <c r="I367" i="5"/>
  <c r="H367" i="5"/>
  <c r="G367" i="5"/>
  <c r="F367" i="5"/>
  <c r="E367" i="5"/>
  <c r="D367" i="5"/>
  <c r="C367" i="5"/>
  <c r="B367" i="5" s="1"/>
  <c r="T366" i="5"/>
  <c r="S366" i="5"/>
  <c r="R366" i="5"/>
  <c r="Q366" i="5"/>
  <c r="P366" i="5"/>
  <c r="O366" i="5"/>
  <c r="N366" i="5"/>
  <c r="M366" i="5"/>
  <c r="L366" i="5"/>
  <c r="K366" i="5"/>
  <c r="J366" i="5"/>
  <c r="I366" i="5"/>
  <c r="H366" i="5"/>
  <c r="G366" i="5"/>
  <c r="F366" i="5"/>
  <c r="E366" i="5"/>
  <c r="D366" i="5"/>
  <c r="C366" i="5"/>
  <c r="B366" i="5" s="1"/>
  <c r="T365" i="5"/>
  <c r="S365" i="5"/>
  <c r="R365" i="5"/>
  <c r="Q365" i="5"/>
  <c r="P365" i="5"/>
  <c r="O365" i="5"/>
  <c r="N365" i="5"/>
  <c r="M365" i="5"/>
  <c r="L365" i="5"/>
  <c r="K365" i="5"/>
  <c r="J365" i="5"/>
  <c r="I365" i="5"/>
  <c r="H365" i="5"/>
  <c r="G365" i="5"/>
  <c r="F365" i="5"/>
  <c r="E365" i="5"/>
  <c r="D365" i="5"/>
  <c r="C365" i="5"/>
  <c r="B365" i="5" s="1"/>
  <c r="T364" i="5"/>
  <c r="S364" i="5"/>
  <c r="R364" i="5"/>
  <c r="Q364" i="5"/>
  <c r="P364" i="5"/>
  <c r="O364" i="5"/>
  <c r="N364" i="5"/>
  <c r="M364" i="5"/>
  <c r="L364" i="5"/>
  <c r="K364" i="5"/>
  <c r="J364" i="5"/>
  <c r="I364" i="5"/>
  <c r="H364" i="5"/>
  <c r="G364" i="5"/>
  <c r="F364" i="5"/>
  <c r="E364" i="5"/>
  <c r="D364" i="5"/>
  <c r="C364" i="5"/>
  <c r="B364" i="5" s="1"/>
  <c r="T363" i="5"/>
  <c r="S363" i="5"/>
  <c r="R363" i="5"/>
  <c r="Q363" i="5"/>
  <c r="P363" i="5"/>
  <c r="O363" i="5"/>
  <c r="N363" i="5"/>
  <c r="M363" i="5"/>
  <c r="L363" i="5"/>
  <c r="K363" i="5"/>
  <c r="J363" i="5"/>
  <c r="I363" i="5"/>
  <c r="H363" i="5"/>
  <c r="G363" i="5"/>
  <c r="F363" i="5"/>
  <c r="E363" i="5"/>
  <c r="D363" i="5"/>
  <c r="C363" i="5"/>
  <c r="B363" i="5" s="1"/>
  <c r="T362" i="5"/>
  <c r="S362" i="5"/>
  <c r="R362" i="5"/>
  <c r="Q362" i="5"/>
  <c r="P362" i="5"/>
  <c r="O362" i="5"/>
  <c r="N362" i="5"/>
  <c r="M362" i="5"/>
  <c r="L362" i="5"/>
  <c r="K362" i="5"/>
  <c r="J362" i="5"/>
  <c r="I362" i="5"/>
  <c r="H362" i="5"/>
  <c r="G362" i="5"/>
  <c r="F362" i="5"/>
  <c r="E362" i="5"/>
  <c r="D362" i="5"/>
  <c r="C362" i="5"/>
  <c r="B362" i="5" s="1"/>
  <c r="T361" i="5"/>
  <c r="S361" i="5"/>
  <c r="R361" i="5"/>
  <c r="Q361" i="5"/>
  <c r="P361" i="5"/>
  <c r="O361" i="5"/>
  <c r="N361" i="5"/>
  <c r="M361" i="5"/>
  <c r="L361" i="5"/>
  <c r="K361" i="5"/>
  <c r="J361" i="5"/>
  <c r="I361" i="5"/>
  <c r="H361" i="5"/>
  <c r="G361" i="5"/>
  <c r="F361" i="5"/>
  <c r="E361" i="5"/>
  <c r="D361" i="5"/>
  <c r="C361" i="5"/>
  <c r="B361" i="5" s="1"/>
  <c r="T360" i="5"/>
  <c r="S360" i="5"/>
  <c r="R360" i="5"/>
  <c r="Q360" i="5"/>
  <c r="P360" i="5"/>
  <c r="O360" i="5"/>
  <c r="N360" i="5"/>
  <c r="M360" i="5"/>
  <c r="L360" i="5"/>
  <c r="K360" i="5"/>
  <c r="J360" i="5"/>
  <c r="I360" i="5"/>
  <c r="H360" i="5"/>
  <c r="G360" i="5"/>
  <c r="F360" i="5"/>
  <c r="E360" i="5"/>
  <c r="D360" i="5"/>
  <c r="C360" i="5"/>
  <c r="B360" i="5" s="1"/>
  <c r="T359" i="5"/>
  <c r="S359" i="5"/>
  <c r="R359" i="5"/>
  <c r="Q359" i="5"/>
  <c r="P359" i="5"/>
  <c r="O359" i="5"/>
  <c r="N359" i="5"/>
  <c r="M359" i="5"/>
  <c r="L359" i="5"/>
  <c r="K359" i="5"/>
  <c r="J359" i="5"/>
  <c r="I359" i="5"/>
  <c r="H359" i="5"/>
  <c r="G359" i="5"/>
  <c r="F359" i="5"/>
  <c r="E359" i="5"/>
  <c r="D359" i="5"/>
  <c r="C359" i="5"/>
  <c r="B359" i="5" s="1"/>
  <c r="T358" i="5"/>
  <c r="S358" i="5"/>
  <c r="R358" i="5"/>
  <c r="Q358" i="5"/>
  <c r="P358" i="5"/>
  <c r="O358" i="5"/>
  <c r="N358" i="5"/>
  <c r="M358" i="5"/>
  <c r="L358" i="5"/>
  <c r="K358" i="5"/>
  <c r="J358" i="5"/>
  <c r="I358" i="5"/>
  <c r="H358" i="5"/>
  <c r="G358" i="5"/>
  <c r="F358" i="5"/>
  <c r="E358" i="5"/>
  <c r="D358" i="5"/>
  <c r="C358" i="5"/>
  <c r="B358" i="5" s="1"/>
  <c r="T357" i="5"/>
  <c r="S357" i="5"/>
  <c r="R357" i="5"/>
  <c r="Q357" i="5"/>
  <c r="P357" i="5"/>
  <c r="O357" i="5"/>
  <c r="N357" i="5"/>
  <c r="M357" i="5"/>
  <c r="L357" i="5"/>
  <c r="K357" i="5"/>
  <c r="J357" i="5"/>
  <c r="I357" i="5"/>
  <c r="H357" i="5"/>
  <c r="G357" i="5"/>
  <c r="F357" i="5"/>
  <c r="E357" i="5"/>
  <c r="D357" i="5"/>
  <c r="C357" i="5"/>
  <c r="B357" i="5" s="1"/>
  <c r="T356" i="5"/>
  <c r="S356" i="5"/>
  <c r="R356" i="5"/>
  <c r="Q356" i="5"/>
  <c r="P356" i="5"/>
  <c r="O356" i="5"/>
  <c r="N356" i="5"/>
  <c r="M356" i="5"/>
  <c r="L356" i="5"/>
  <c r="K356" i="5"/>
  <c r="J356" i="5"/>
  <c r="I356" i="5"/>
  <c r="H356" i="5"/>
  <c r="G356" i="5"/>
  <c r="F356" i="5"/>
  <c r="E356" i="5"/>
  <c r="D356" i="5"/>
  <c r="C356" i="5"/>
  <c r="B356" i="5" s="1"/>
  <c r="T355" i="5"/>
  <c r="S355" i="5"/>
  <c r="R355" i="5"/>
  <c r="Q355" i="5"/>
  <c r="P355" i="5"/>
  <c r="O355" i="5"/>
  <c r="N355" i="5"/>
  <c r="M355" i="5"/>
  <c r="L355" i="5"/>
  <c r="K355" i="5"/>
  <c r="J355" i="5"/>
  <c r="I355" i="5"/>
  <c r="H355" i="5"/>
  <c r="G355" i="5"/>
  <c r="F355" i="5"/>
  <c r="E355" i="5"/>
  <c r="D355" i="5"/>
  <c r="C355" i="5"/>
  <c r="B355" i="5" s="1"/>
  <c r="T354" i="5"/>
  <c r="S354" i="5"/>
  <c r="R354" i="5"/>
  <c r="Q354" i="5"/>
  <c r="P354" i="5"/>
  <c r="O354" i="5"/>
  <c r="N354" i="5"/>
  <c r="M354" i="5"/>
  <c r="L354" i="5"/>
  <c r="K354" i="5"/>
  <c r="J354" i="5"/>
  <c r="I354" i="5"/>
  <c r="H354" i="5"/>
  <c r="G354" i="5"/>
  <c r="F354" i="5"/>
  <c r="E354" i="5"/>
  <c r="D354" i="5"/>
  <c r="C354" i="5"/>
  <c r="B354" i="5" s="1"/>
  <c r="T353" i="5"/>
  <c r="S353" i="5"/>
  <c r="R353" i="5"/>
  <c r="Q353" i="5"/>
  <c r="P353" i="5"/>
  <c r="O353" i="5"/>
  <c r="N353" i="5"/>
  <c r="M353" i="5"/>
  <c r="L353" i="5"/>
  <c r="K353" i="5"/>
  <c r="J353" i="5"/>
  <c r="I353" i="5"/>
  <c r="H353" i="5"/>
  <c r="G353" i="5"/>
  <c r="F353" i="5"/>
  <c r="E353" i="5"/>
  <c r="D353" i="5"/>
  <c r="C353" i="5"/>
  <c r="B353" i="5" s="1"/>
  <c r="T352" i="5"/>
  <c r="S352" i="5"/>
  <c r="R352" i="5"/>
  <c r="Q352" i="5"/>
  <c r="P352" i="5"/>
  <c r="O352" i="5"/>
  <c r="N352" i="5"/>
  <c r="M352" i="5"/>
  <c r="L352" i="5"/>
  <c r="K352" i="5"/>
  <c r="J352" i="5"/>
  <c r="I352" i="5"/>
  <c r="H352" i="5"/>
  <c r="G352" i="5"/>
  <c r="F352" i="5"/>
  <c r="E352" i="5"/>
  <c r="D352" i="5"/>
  <c r="C352" i="5"/>
  <c r="B352" i="5" s="1"/>
  <c r="T351" i="5"/>
  <c r="S351" i="5"/>
  <c r="R351" i="5"/>
  <c r="Q351" i="5"/>
  <c r="P351" i="5"/>
  <c r="O351" i="5"/>
  <c r="N351" i="5"/>
  <c r="M351" i="5"/>
  <c r="L351" i="5"/>
  <c r="K351" i="5"/>
  <c r="J351" i="5"/>
  <c r="I351" i="5"/>
  <c r="H351" i="5"/>
  <c r="G351" i="5"/>
  <c r="F351" i="5"/>
  <c r="E351" i="5"/>
  <c r="D351" i="5"/>
  <c r="C351" i="5"/>
  <c r="B351" i="5" s="1"/>
  <c r="T350" i="5"/>
  <c r="S350" i="5"/>
  <c r="R350" i="5"/>
  <c r="Q350" i="5"/>
  <c r="P350" i="5"/>
  <c r="O350" i="5"/>
  <c r="N350" i="5"/>
  <c r="M350" i="5"/>
  <c r="L350" i="5"/>
  <c r="K350" i="5"/>
  <c r="J350" i="5"/>
  <c r="I350" i="5"/>
  <c r="H350" i="5"/>
  <c r="G350" i="5"/>
  <c r="F350" i="5"/>
  <c r="E350" i="5"/>
  <c r="D350" i="5"/>
  <c r="C350" i="5"/>
  <c r="B350" i="5" s="1"/>
  <c r="T349" i="5"/>
  <c r="S349" i="5"/>
  <c r="R349" i="5"/>
  <c r="Q349" i="5"/>
  <c r="P349" i="5"/>
  <c r="O349" i="5"/>
  <c r="N349" i="5"/>
  <c r="M349" i="5"/>
  <c r="L349" i="5"/>
  <c r="K349" i="5"/>
  <c r="J349" i="5"/>
  <c r="I349" i="5"/>
  <c r="H349" i="5"/>
  <c r="G349" i="5"/>
  <c r="F349" i="5"/>
  <c r="E349" i="5"/>
  <c r="D349" i="5"/>
  <c r="C349" i="5"/>
  <c r="B349" i="5" s="1"/>
  <c r="T348" i="5"/>
  <c r="S348" i="5"/>
  <c r="R348" i="5"/>
  <c r="Q348" i="5"/>
  <c r="P348" i="5"/>
  <c r="O348" i="5"/>
  <c r="N348" i="5"/>
  <c r="M348" i="5"/>
  <c r="L348" i="5"/>
  <c r="K348" i="5"/>
  <c r="J348" i="5"/>
  <c r="I348" i="5"/>
  <c r="H348" i="5"/>
  <c r="G348" i="5"/>
  <c r="F348" i="5"/>
  <c r="E348" i="5"/>
  <c r="D348" i="5"/>
  <c r="C348" i="5"/>
  <c r="B348" i="5" s="1"/>
  <c r="T347" i="5"/>
  <c r="S347" i="5"/>
  <c r="R347" i="5"/>
  <c r="Q347" i="5"/>
  <c r="P347" i="5"/>
  <c r="O347" i="5"/>
  <c r="N347" i="5"/>
  <c r="M347" i="5"/>
  <c r="L347" i="5"/>
  <c r="K347" i="5"/>
  <c r="J347" i="5"/>
  <c r="I347" i="5"/>
  <c r="H347" i="5"/>
  <c r="G347" i="5"/>
  <c r="F347" i="5"/>
  <c r="E347" i="5"/>
  <c r="D347" i="5"/>
  <c r="C347" i="5"/>
  <c r="B347" i="5" s="1"/>
  <c r="T346" i="5"/>
  <c r="S346" i="5"/>
  <c r="R346" i="5"/>
  <c r="Q346" i="5"/>
  <c r="P346" i="5"/>
  <c r="O346" i="5"/>
  <c r="N346" i="5"/>
  <c r="M346" i="5"/>
  <c r="L346" i="5"/>
  <c r="K346" i="5"/>
  <c r="J346" i="5"/>
  <c r="I346" i="5"/>
  <c r="H346" i="5"/>
  <c r="G346" i="5"/>
  <c r="F346" i="5"/>
  <c r="E346" i="5"/>
  <c r="D346" i="5"/>
  <c r="C346" i="5"/>
  <c r="B346" i="5" s="1"/>
  <c r="T345" i="5"/>
  <c r="S345" i="5"/>
  <c r="R345" i="5"/>
  <c r="Q345" i="5"/>
  <c r="P345" i="5"/>
  <c r="O345" i="5"/>
  <c r="N345" i="5"/>
  <c r="M345" i="5"/>
  <c r="L345" i="5"/>
  <c r="K345" i="5"/>
  <c r="J345" i="5"/>
  <c r="I345" i="5"/>
  <c r="H345" i="5"/>
  <c r="G345" i="5"/>
  <c r="F345" i="5"/>
  <c r="E345" i="5"/>
  <c r="D345" i="5"/>
  <c r="C345" i="5"/>
  <c r="B345" i="5" s="1"/>
  <c r="T344" i="5"/>
  <c r="S344" i="5"/>
  <c r="R344" i="5"/>
  <c r="Q344" i="5"/>
  <c r="P344" i="5"/>
  <c r="O344" i="5"/>
  <c r="N344" i="5"/>
  <c r="M344" i="5"/>
  <c r="L344" i="5"/>
  <c r="K344" i="5"/>
  <c r="J344" i="5"/>
  <c r="I344" i="5"/>
  <c r="H344" i="5"/>
  <c r="G344" i="5"/>
  <c r="F344" i="5"/>
  <c r="E344" i="5"/>
  <c r="D344" i="5"/>
  <c r="C344" i="5"/>
  <c r="B344" i="5" s="1"/>
  <c r="T343" i="5"/>
  <c r="S343" i="5"/>
  <c r="R343" i="5"/>
  <c r="Q343" i="5"/>
  <c r="P343" i="5"/>
  <c r="O343" i="5"/>
  <c r="N343" i="5"/>
  <c r="M343" i="5"/>
  <c r="L343" i="5"/>
  <c r="K343" i="5"/>
  <c r="J343" i="5"/>
  <c r="I343" i="5"/>
  <c r="H343" i="5"/>
  <c r="G343" i="5"/>
  <c r="F343" i="5"/>
  <c r="E343" i="5"/>
  <c r="D343" i="5"/>
  <c r="C343" i="5"/>
  <c r="B343" i="5" s="1"/>
  <c r="T342" i="5"/>
  <c r="S342" i="5"/>
  <c r="R342" i="5"/>
  <c r="Q342" i="5"/>
  <c r="P342" i="5"/>
  <c r="O342" i="5"/>
  <c r="N342" i="5"/>
  <c r="M342" i="5"/>
  <c r="L342" i="5"/>
  <c r="K342" i="5"/>
  <c r="J342" i="5"/>
  <c r="I342" i="5"/>
  <c r="H342" i="5"/>
  <c r="G342" i="5"/>
  <c r="F342" i="5"/>
  <c r="E342" i="5"/>
  <c r="D342" i="5"/>
  <c r="C342" i="5"/>
  <c r="B342" i="5" s="1"/>
  <c r="T341" i="5"/>
  <c r="S341" i="5"/>
  <c r="R341" i="5"/>
  <c r="Q341" i="5"/>
  <c r="P341" i="5"/>
  <c r="O341" i="5"/>
  <c r="N341" i="5"/>
  <c r="M341" i="5"/>
  <c r="L341" i="5"/>
  <c r="K341" i="5"/>
  <c r="J341" i="5"/>
  <c r="I341" i="5"/>
  <c r="H341" i="5"/>
  <c r="G341" i="5"/>
  <c r="F341" i="5"/>
  <c r="E341" i="5"/>
  <c r="D341" i="5"/>
  <c r="C341" i="5"/>
  <c r="B341" i="5" s="1"/>
  <c r="T340" i="5"/>
  <c r="S340" i="5"/>
  <c r="R340" i="5"/>
  <c r="Q340" i="5"/>
  <c r="P340" i="5"/>
  <c r="O340" i="5"/>
  <c r="N340" i="5"/>
  <c r="M340" i="5"/>
  <c r="L340" i="5"/>
  <c r="K340" i="5"/>
  <c r="J340" i="5"/>
  <c r="I340" i="5"/>
  <c r="H340" i="5"/>
  <c r="G340" i="5"/>
  <c r="F340" i="5"/>
  <c r="E340" i="5"/>
  <c r="D340" i="5"/>
  <c r="C340" i="5"/>
  <c r="B340" i="5" s="1"/>
  <c r="T339" i="5"/>
  <c r="S339" i="5"/>
  <c r="R339" i="5"/>
  <c r="Q339" i="5"/>
  <c r="P339" i="5"/>
  <c r="O339" i="5"/>
  <c r="N339" i="5"/>
  <c r="M339" i="5"/>
  <c r="L339" i="5"/>
  <c r="K339" i="5"/>
  <c r="J339" i="5"/>
  <c r="I339" i="5"/>
  <c r="H339" i="5"/>
  <c r="G339" i="5"/>
  <c r="F339" i="5"/>
  <c r="E339" i="5"/>
  <c r="D339" i="5"/>
  <c r="C339" i="5"/>
  <c r="B339" i="5" s="1"/>
  <c r="T338" i="5"/>
  <c r="S338" i="5"/>
  <c r="R338" i="5"/>
  <c r="Q338" i="5"/>
  <c r="P338" i="5"/>
  <c r="O338" i="5"/>
  <c r="N338" i="5"/>
  <c r="M338" i="5"/>
  <c r="L338" i="5"/>
  <c r="K338" i="5"/>
  <c r="J338" i="5"/>
  <c r="I338" i="5"/>
  <c r="H338" i="5"/>
  <c r="G338" i="5"/>
  <c r="F338" i="5"/>
  <c r="E338" i="5"/>
  <c r="D338" i="5"/>
  <c r="C338" i="5"/>
  <c r="B338" i="5" s="1"/>
  <c r="T337" i="5"/>
  <c r="S337" i="5"/>
  <c r="R337" i="5"/>
  <c r="Q337" i="5"/>
  <c r="P337" i="5"/>
  <c r="O337" i="5"/>
  <c r="N337" i="5"/>
  <c r="M337" i="5"/>
  <c r="L337" i="5"/>
  <c r="K337" i="5"/>
  <c r="J337" i="5"/>
  <c r="I337" i="5"/>
  <c r="H337" i="5"/>
  <c r="G337" i="5"/>
  <c r="F337" i="5"/>
  <c r="E337" i="5"/>
  <c r="D337" i="5"/>
  <c r="C337" i="5"/>
  <c r="B337" i="5" s="1"/>
  <c r="T336" i="5"/>
  <c r="S336" i="5"/>
  <c r="R336" i="5"/>
  <c r="Q336" i="5"/>
  <c r="P336" i="5"/>
  <c r="O336" i="5"/>
  <c r="N336" i="5"/>
  <c r="M336" i="5"/>
  <c r="L336" i="5"/>
  <c r="K336" i="5"/>
  <c r="J336" i="5"/>
  <c r="I336" i="5"/>
  <c r="H336" i="5"/>
  <c r="G336" i="5"/>
  <c r="F336" i="5"/>
  <c r="E336" i="5"/>
  <c r="D336" i="5"/>
  <c r="C336" i="5"/>
  <c r="B336" i="5" s="1"/>
  <c r="T335" i="5"/>
  <c r="S335" i="5"/>
  <c r="R335" i="5"/>
  <c r="Q335" i="5"/>
  <c r="P335" i="5"/>
  <c r="O335" i="5"/>
  <c r="N335" i="5"/>
  <c r="M335" i="5"/>
  <c r="L335" i="5"/>
  <c r="K335" i="5"/>
  <c r="J335" i="5"/>
  <c r="I335" i="5"/>
  <c r="H335" i="5"/>
  <c r="G335" i="5"/>
  <c r="F335" i="5"/>
  <c r="E335" i="5"/>
  <c r="D335" i="5"/>
  <c r="C335" i="5"/>
  <c r="B335" i="5" s="1"/>
  <c r="T334" i="5"/>
  <c r="S334" i="5"/>
  <c r="R334" i="5"/>
  <c r="Q334" i="5"/>
  <c r="P334" i="5"/>
  <c r="O334" i="5"/>
  <c r="N334" i="5"/>
  <c r="M334" i="5"/>
  <c r="L334" i="5"/>
  <c r="K334" i="5"/>
  <c r="J334" i="5"/>
  <c r="I334" i="5"/>
  <c r="H334" i="5"/>
  <c r="G334" i="5"/>
  <c r="F334" i="5"/>
  <c r="E334" i="5"/>
  <c r="D334" i="5"/>
  <c r="C334" i="5"/>
  <c r="B334" i="5" s="1"/>
  <c r="T333" i="5"/>
  <c r="S333" i="5"/>
  <c r="R333" i="5"/>
  <c r="Q333" i="5"/>
  <c r="P333" i="5"/>
  <c r="O333" i="5"/>
  <c r="N333" i="5"/>
  <c r="M333" i="5"/>
  <c r="L333" i="5"/>
  <c r="K333" i="5"/>
  <c r="J333" i="5"/>
  <c r="I333" i="5"/>
  <c r="H333" i="5"/>
  <c r="G333" i="5"/>
  <c r="F333" i="5"/>
  <c r="E333" i="5"/>
  <c r="D333" i="5"/>
  <c r="C333" i="5"/>
  <c r="B333" i="5" s="1"/>
  <c r="T332" i="5"/>
  <c r="S332" i="5"/>
  <c r="R332" i="5"/>
  <c r="Q332" i="5"/>
  <c r="P332" i="5"/>
  <c r="O332" i="5"/>
  <c r="N332" i="5"/>
  <c r="M332" i="5"/>
  <c r="L332" i="5"/>
  <c r="K332" i="5"/>
  <c r="J332" i="5"/>
  <c r="I332" i="5"/>
  <c r="H332" i="5"/>
  <c r="G332" i="5"/>
  <c r="F332" i="5"/>
  <c r="E332" i="5"/>
  <c r="D332" i="5"/>
  <c r="C332" i="5"/>
  <c r="B332" i="5" s="1"/>
  <c r="T331" i="5"/>
  <c r="S331" i="5"/>
  <c r="R331" i="5"/>
  <c r="Q331" i="5"/>
  <c r="P331" i="5"/>
  <c r="O331" i="5"/>
  <c r="N331" i="5"/>
  <c r="M331" i="5"/>
  <c r="L331" i="5"/>
  <c r="K331" i="5"/>
  <c r="J331" i="5"/>
  <c r="I331" i="5"/>
  <c r="H331" i="5"/>
  <c r="G331" i="5"/>
  <c r="F331" i="5"/>
  <c r="E331" i="5"/>
  <c r="D331" i="5"/>
  <c r="C331" i="5"/>
  <c r="B331" i="5" s="1"/>
  <c r="T330" i="5"/>
  <c r="S330" i="5"/>
  <c r="R330" i="5"/>
  <c r="Q330" i="5"/>
  <c r="P330" i="5"/>
  <c r="O330" i="5"/>
  <c r="N330" i="5"/>
  <c r="M330" i="5"/>
  <c r="L330" i="5"/>
  <c r="K330" i="5"/>
  <c r="J330" i="5"/>
  <c r="I330" i="5"/>
  <c r="H330" i="5"/>
  <c r="G330" i="5"/>
  <c r="F330" i="5"/>
  <c r="E330" i="5"/>
  <c r="D330" i="5"/>
  <c r="C330" i="5"/>
  <c r="B330" i="5" s="1"/>
  <c r="T329" i="5"/>
  <c r="S329" i="5"/>
  <c r="R329" i="5"/>
  <c r="Q329" i="5"/>
  <c r="P329" i="5"/>
  <c r="O329" i="5"/>
  <c r="N329" i="5"/>
  <c r="M329" i="5"/>
  <c r="L329" i="5"/>
  <c r="K329" i="5"/>
  <c r="J329" i="5"/>
  <c r="I329" i="5"/>
  <c r="H329" i="5"/>
  <c r="G329" i="5"/>
  <c r="F329" i="5"/>
  <c r="E329" i="5"/>
  <c r="D329" i="5"/>
  <c r="C329" i="5"/>
  <c r="B329" i="5" s="1"/>
  <c r="T328" i="5"/>
  <c r="S328" i="5"/>
  <c r="R328" i="5"/>
  <c r="Q328" i="5"/>
  <c r="P328" i="5"/>
  <c r="O328" i="5"/>
  <c r="N328" i="5"/>
  <c r="M328" i="5"/>
  <c r="L328" i="5"/>
  <c r="K328" i="5"/>
  <c r="J328" i="5"/>
  <c r="I328" i="5"/>
  <c r="H328" i="5"/>
  <c r="G328" i="5"/>
  <c r="F328" i="5"/>
  <c r="E328" i="5"/>
  <c r="D328" i="5"/>
  <c r="C328" i="5"/>
  <c r="B328" i="5" s="1"/>
  <c r="T327" i="5"/>
  <c r="S327" i="5"/>
  <c r="R327" i="5"/>
  <c r="Q327" i="5"/>
  <c r="P327" i="5"/>
  <c r="O327" i="5"/>
  <c r="N327" i="5"/>
  <c r="M327" i="5"/>
  <c r="L327" i="5"/>
  <c r="K327" i="5"/>
  <c r="J327" i="5"/>
  <c r="I327" i="5"/>
  <c r="H327" i="5"/>
  <c r="G327" i="5"/>
  <c r="F327" i="5"/>
  <c r="E327" i="5"/>
  <c r="D327" i="5"/>
  <c r="C327" i="5"/>
  <c r="B327" i="5" s="1"/>
  <c r="T326" i="5"/>
  <c r="S326" i="5"/>
  <c r="R326" i="5"/>
  <c r="Q326" i="5"/>
  <c r="P326" i="5"/>
  <c r="O326" i="5"/>
  <c r="N326" i="5"/>
  <c r="M326" i="5"/>
  <c r="L326" i="5"/>
  <c r="K326" i="5"/>
  <c r="J326" i="5"/>
  <c r="I326" i="5"/>
  <c r="H326" i="5"/>
  <c r="G326" i="5"/>
  <c r="F326" i="5"/>
  <c r="E326" i="5"/>
  <c r="D326" i="5"/>
  <c r="C326" i="5"/>
  <c r="B326" i="5" s="1"/>
  <c r="T325" i="5"/>
  <c r="S325" i="5"/>
  <c r="R325" i="5"/>
  <c r="Q325" i="5"/>
  <c r="P325" i="5"/>
  <c r="O325" i="5"/>
  <c r="N325" i="5"/>
  <c r="M325" i="5"/>
  <c r="L325" i="5"/>
  <c r="K325" i="5"/>
  <c r="J325" i="5"/>
  <c r="I325" i="5"/>
  <c r="H325" i="5"/>
  <c r="G325" i="5"/>
  <c r="F325" i="5"/>
  <c r="E325" i="5"/>
  <c r="D325" i="5"/>
  <c r="C325" i="5"/>
  <c r="B325" i="5" s="1"/>
  <c r="T324" i="5"/>
  <c r="S324" i="5"/>
  <c r="R324" i="5"/>
  <c r="Q324" i="5"/>
  <c r="P324" i="5"/>
  <c r="O324" i="5"/>
  <c r="N324" i="5"/>
  <c r="M324" i="5"/>
  <c r="L324" i="5"/>
  <c r="K324" i="5"/>
  <c r="J324" i="5"/>
  <c r="I324" i="5"/>
  <c r="H324" i="5"/>
  <c r="G324" i="5"/>
  <c r="F324" i="5"/>
  <c r="E324" i="5"/>
  <c r="D324" i="5"/>
  <c r="C324" i="5"/>
  <c r="B324" i="5" s="1"/>
  <c r="T323" i="5"/>
  <c r="S323" i="5"/>
  <c r="R323" i="5"/>
  <c r="Q323" i="5"/>
  <c r="P323" i="5"/>
  <c r="O323" i="5"/>
  <c r="N323" i="5"/>
  <c r="M323" i="5"/>
  <c r="L323" i="5"/>
  <c r="K323" i="5"/>
  <c r="J323" i="5"/>
  <c r="I323" i="5"/>
  <c r="H323" i="5"/>
  <c r="G323" i="5"/>
  <c r="F323" i="5"/>
  <c r="E323" i="5"/>
  <c r="D323" i="5"/>
  <c r="C323" i="5"/>
  <c r="B323" i="5" s="1"/>
  <c r="T322" i="5"/>
  <c r="S322" i="5"/>
  <c r="R322" i="5"/>
  <c r="Q322" i="5"/>
  <c r="P322" i="5"/>
  <c r="O322" i="5"/>
  <c r="N322" i="5"/>
  <c r="M322" i="5"/>
  <c r="L322" i="5"/>
  <c r="K322" i="5"/>
  <c r="J322" i="5"/>
  <c r="I322" i="5"/>
  <c r="H322" i="5"/>
  <c r="G322" i="5"/>
  <c r="F322" i="5"/>
  <c r="E322" i="5"/>
  <c r="D322" i="5"/>
  <c r="C322" i="5"/>
  <c r="B322" i="5" s="1"/>
  <c r="T321" i="5"/>
  <c r="S321" i="5"/>
  <c r="R321" i="5"/>
  <c r="Q321" i="5"/>
  <c r="P321" i="5"/>
  <c r="O321" i="5"/>
  <c r="N321" i="5"/>
  <c r="M321" i="5"/>
  <c r="L321" i="5"/>
  <c r="K321" i="5"/>
  <c r="J321" i="5"/>
  <c r="I321" i="5"/>
  <c r="H321" i="5"/>
  <c r="G321" i="5"/>
  <c r="F321" i="5"/>
  <c r="E321" i="5"/>
  <c r="D321" i="5"/>
  <c r="C321" i="5"/>
  <c r="B321" i="5" s="1"/>
  <c r="T320" i="5"/>
  <c r="S320" i="5"/>
  <c r="R320" i="5"/>
  <c r="Q320" i="5"/>
  <c r="P320" i="5"/>
  <c r="O320" i="5"/>
  <c r="N320" i="5"/>
  <c r="M320" i="5"/>
  <c r="L320" i="5"/>
  <c r="K320" i="5"/>
  <c r="J320" i="5"/>
  <c r="I320" i="5"/>
  <c r="H320" i="5"/>
  <c r="G320" i="5"/>
  <c r="F320" i="5"/>
  <c r="E320" i="5"/>
  <c r="D320" i="5"/>
  <c r="C320" i="5"/>
  <c r="B320" i="5" s="1"/>
  <c r="T319" i="5"/>
  <c r="S319" i="5"/>
  <c r="R319" i="5"/>
  <c r="Q319" i="5"/>
  <c r="P319" i="5"/>
  <c r="O319" i="5"/>
  <c r="N319" i="5"/>
  <c r="M319" i="5"/>
  <c r="L319" i="5"/>
  <c r="K319" i="5"/>
  <c r="J319" i="5"/>
  <c r="I319" i="5"/>
  <c r="H319" i="5"/>
  <c r="G319" i="5"/>
  <c r="F319" i="5"/>
  <c r="E319" i="5"/>
  <c r="D319" i="5"/>
  <c r="C319" i="5"/>
  <c r="B319" i="5" s="1"/>
  <c r="T318" i="5"/>
  <c r="S318" i="5"/>
  <c r="R318" i="5"/>
  <c r="Q318" i="5"/>
  <c r="P318" i="5"/>
  <c r="O318" i="5"/>
  <c r="N318" i="5"/>
  <c r="M318" i="5"/>
  <c r="L318" i="5"/>
  <c r="K318" i="5"/>
  <c r="J318" i="5"/>
  <c r="I318" i="5"/>
  <c r="H318" i="5"/>
  <c r="G318" i="5"/>
  <c r="F318" i="5"/>
  <c r="E318" i="5"/>
  <c r="D318" i="5"/>
  <c r="C318" i="5"/>
  <c r="B318" i="5" s="1"/>
  <c r="T317" i="5"/>
  <c r="S317" i="5"/>
  <c r="R317" i="5"/>
  <c r="Q317" i="5"/>
  <c r="P317" i="5"/>
  <c r="O317" i="5"/>
  <c r="N317" i="5"/>
  <c r="M317" i="5"/>
  <c r="L317" i="5"/>
  <c r="K317" i="5"/>
  <c r="J317" i="5"/>
  <c r="I317" i="5"/>
  <c r="H317" i="5"/>
  <c r="G317" i="5"/>
  <c r="F317" i="5"/>
  <c r="E317" i="5"/>
  <c r="D317" i="5"/>
  <c r="C317" i="5"/>
  <c r="B317" i="5" s="1"/>
  <c r="T316" i="5"/>
  <c r="S316" i="5"/>
  <c r="R316" i="5"/>
  <c r="Q316" i="5"/>
  <c r="P316" i="5"/>
  <c r="O316" i="5"/>
  <c r="N316" i="5"/>
  <c r="M316" i="5"/>
  <c r="L316" i="5"/>
  <c r="K316" i="5"/>
  <c r="J316" i="5"/>
  <c r="I316" i="5"/>
  <c r="H316" i="5"/>
  <c r="G316" i="5"/>
  <c r="F316" i="5"/>
  <c r="E316" i="5"/>
  <c r="D316" i="5"/>
  <c r="C316" i="5"/>
  <c r="B316" i="5" s="1"/>
  <c r="T315" i="5"/>
  <c r="S315" i="5"/>
  <c r="R315" i="5"/>
  <c r="Q315" i="5"/>
  <c r="P315" i="5"/>
  <c r="O315" i="5"/>
  <c r="N315" i="5"/>
  <c r="M315" i="5"/>
  <c r="L315" i="5"/>
  <c r="K315" i="5"/>
  <c r="J315" i="5"/>
  <c r="I315" i="5"/>
  <c r="H315" i="5"/>
  <c r="G315" i="5"/>
  <c r="F315" i="5"/>
  <c r="E315" i="5"/>
  <c r="D315" i="5"/>
  <c r="C315" i="5"/>
  <c r="B315" i="5" s="1"/>
  <c r="T314" i="5"/>
  <c r="S314" i="5"/>
  <c r="R314" i="5"/>
  <c r="Q314" i="5"/>
  <c r="P314" i="5"/>
  <c r="O314" i="5"/>
  <c r="N314" i="5"/>
  <c r="M314" i="5"/>
  <c r="L314" i="5"/>
  <c r="K314" i="5"/>
  <c r="J314" i="5"/>
  <c r="I314" i="5"/>
  <c r="H314" i="5"/>
  <c r="G314" i="5"/>
  <c r="F314" i="5"/>
  <c r="E314" i="5"/>
  <c r="D314" i="5"/>
  <c r="C314" i="5"/>
  <c r="B314" i="5" s="1"/>
  <c r="T313" i="5"/>
  <c r="S313" i="5"/>
  <c r="R313" i="5"/>
  <c r="Q313" i="5"/>
  <c r="P313" i="5"/>
  <c r="O313" i="5"/>
  <c r="N313" i="5"/>
  <c r="M313" i="5"/>
  <c r="L313" i="5"/>
  <c r="K313" i="5"/>
  <c r="J313" i="5"/>
  <c r="I313" i="5"/>
  <c r="H313" i="5"/>
  <c r="G313" i="5"/>
  <c r="F313" i="5"/>
  <c r="E313" i="5"/>
  <c r="D313" i="5"/>
  <c r="C313" i="5"/>
  <c r="B313" i="5" s="1"/>
  <c r="T312" i="5"/>
  <c r="S312" i="5"/>
  <c r="R312" i="5"/>
  <c r="Q312" i="5"/>
  <c r="P312" i="5"/>
  <c r="O312" i="5"/>
  <c r="N312" i="5"/>
  <c r="M312" i="5"/>
  <c r="L312" i="5"/>
  <c r="K312" i="5"/>
  <c r="J312" i="5"/>
  <c r="I312" i="5"/>
  <c r="H312" i="5"/>
  <c r="G312" i="5"/>
  <c r="F312" i="5"/>
  <c r="E312" i="5"/>
  <c r="D312" i="5"/>
  <c r="C312" i="5"/>
  <c r="B312" i="5" s="1"/>
  <c r="T311" i="5"/>
  <c r="S311" i="5"/>
  <c r="R311" i="5"/>
  <c r="Q311" i="5"/>
  <c r="P311" i="5"/>
  <c r="O311" i="5"/>
  <c r="N311" i="5"/>
  <c r="M311" i="5"/>
  <c r="L311" i="5"/>
  <c r="K311" i="5"/>
  <c r="J311" i="5"/>
  <c r="I311" i="5"/>
  <c r="H311" i="5"/>
  <c r="G311" i="5"/>
  <c r="F311" i="5"/>
  <c r="E311" i="5"/>
  <c r="D311" i="5"/>
  <c r="C311" i="5"/>
  <c r="B311" i="5" s="1"/>
  <c r="T310" i="5"/>
  <c r="S310" i="5"/>
  <c r="R310" i="5"/>
  <c r="Q310" i="5"/>
  <c r="P310" i="5"/>
  <c r="O310" i="5"/>
  <c r="N310" i="5"/>
  <c r="M310" i="5"/>
  <c r="L310" i="5"/>
  <c r="K310" i="5"/>
  <c r="J310" i="5"/>
  <c r="I310" i="5"/>
  <c r="H310" i="5"/>
  <c r="G310" i="5"/>
  <c r="F310" i="5"/>
  <c r="E310" i="5"/>
  <c r="D310" i="5"/>
  <c r="C310" i="5"/>
  <c r="B310" i="5" s="1"/>
  <c r="T309" i="5"/>
  <c r="S309" i="5"/>
  <c r="R309" i="5"/>
  <c r="Q309" i="5"/>
  <c r="P309" i="5"/>
  <c r="O309" i="5"/>
  <c r="N309" i="5"/>
  <c r="M309" i="5"/>
  <c r="L309" i="5"/>
  <c r="K309" i="5"/>
  <c r="J309" i="5"/>
  <c r="I309" i="5"/>
  <c r="H309" i="5"/>
  <c r="G309" i="5"/>
  <c r="F309" i="5"/>
  <c r="E309" i="5"/>
  <c r="D309" i="5"/>
  <c r="C309" i="5"/>
  <c r="B309" i="5" s="1"/>
  <c r="T308" i="5"/>
  <c r="S308" i="5"/>
  <c r="R308" i="5"/>
  <c r="Q308" i="5"/>
  <c r="P308" i="5"/>
  <c r="O308" i="5"/>
  <c r="N308" i="5"/>
  <c r="M308" i="5"/>
  <c r="L308" i="5"/>
  <c r="K308" i="5"/>
  <c r="J308" i="5"/>
  <c r="I308" i="5"/>
  <c r="H308" i="5"/>
  <c r="G308" i="5"/>
  <c r="F308" i="5"/>
  <c r="E308" i="5"/>
  <c r="D308" i="5"/>
  <c r="C308" i="5"/>
  <c r="B308" i="5" s="1"/>
  <c r="T307" i="5"/>
  <c r="S307" i="5"/>
  <c r="R307" i="5"/>
  <c r="Q307" i="5"/>
  <c r="P307" i="5"/>
  <c r="O307" i="5"/>
  <c r="N307" i="5"/>
  <c r="M307" i="5"/>
  <c r="L307" i="5"/>
  <c r="K307" i="5"/>
  <c r="J307" i="5"/>
  <c r="I307" i="5"/>
  <c r="H307" i="5"/>
  <c r="G307" i="5"/>
  <c r="F307" i="5"/>
  <c r="E307" i="5"/>
  <c r="D307" i="5"/>
  <c r="C307" i="5"/>
  <c r="B307" i="5" s="1"/>
  <c r="T306" i="5"/>
  <c r="S306" i="5"/>
  <c r="R306" i="5"/>
  <c r="Q306" i="5"/>
  <c r="P306" i="5"/>
  <c r="O306" i="5"/>
  <c r="N306" i="5"/>
  <c r="M306" i="5"/>
  <c r="L306" i="5"/>
  <c r="K306" i="5"/>
  <c r="J306" i="5"/>
  <c r="I306" i="5"/>
  <c r="H306" i="5"/>
  <c r="G306" i="5"/>
  <c r="F306" i="5"/>
  <c r="E306" i="5"/>
  <c r="D306" i="5"/>
  <c r="C306" i="5"/>
  <c r="B306" i="5" s="1"/>
  <c r="T305" i="5"/>
  <c r="S305" i="5"/>
  <c r="R305" i="5"/>
  <c r="Q305" i="5"/>
  <c r="P305" i="5"/>
  <c r="O305" i="5"/>
  <c r="N305" i="5"/>
  <c r="M305" i="5"/>
  <c r="L305" i="5"/>
  <c r="K305" i="5"/>
  <c r="J305" i="5"/>
  <c r="I305" i="5"/>
  <c r="H305" i="5"/>
  <c r="G305" i="5"/>
  <c r="F305" i="5"/>
  <c r="E305" i="5"/>
  <c r="D305" i="5"/>
  <c r="C305" i="5"/>
  <c r="B305" i="5" s="1"/>
  <c r="T304" i="5"/>
  <c r="S304" i="5"/>
  <c r="R304" i="5"/>
  <c r="Q304" i="5"/>
  <c r="P304" i="5"/>
  <c r="O304" i="5"/>
  <c r="N304" i="5"/>
  <c r="M304" i="5"/>
  <c r="L304" i="5"/>
  <c r="K304" i="5"/>
  <c r="J304" i="5"/>
  <c r="I304" i="5"/>
  <c r="H304" i="5"/>
  <c r="G304" i="5"/>
  <c r="F304" i="5"/>
  <c r="E304" i="5"/>
  <c r="D304" i="5"/>
  <c r="C304" i="5"/>
  <c r="B304" i="5" s="1"/>
  <c r="T303" i="5"/>
  <c r="S303" i="5"/>
  <c r="R303" i="5"/>
  <c r="Q303" i="5"/>
  <c r="P303" i="5"/>
  <c r="O303" i="5"/>
  <c r="N303" i="5"/>
  <c r="M303" i="5"/>
  <c r="L303" i="5"/>
  <c r="K303" i="5"/>
  <c r="J303" i="5"/>
  <c r="I303" i="5"/>
  <c r="H303" i="5"/>
  <c r="G303" i="5"/>
  <c r="F303" i="5"/>
  <c r="E303" i="5"/>
  <c r="D303" i="5"/>
  <c r="C303" i="5"/>
  <c r="B303" i="5" s="1"/>
  <c r="T302" i="5"/>
  <c r="S302" i="5"/>
  <c r="R302" i="5"/>
  <c r="Q302" i="5"/>
  <c r="P302" i="5"/>
  <c r="O302" i="5"/>
  <c r="N302" i="5"/>
  <c r="M302" i="5"/>
  <c r="L302" i="5"/>
  <c r="K302" i="5"/>
  <c r="J302" i="5"/>
  <c r="I302" i="5"/>
  <c r="H302" i="5"/>
  <c r="G302" i="5"/>
  <c r="F302" i="5"/>
  <c r="E302" i="5"/>
  <c r="D302" i="5"/>
  <c r="C302" i="5"/>
  <c r="B302" i="5" s="1"/>
  <c r="T301" i="5"/>
  <c r="S301" i="5"/>
  <c r="R301" i="5"/>
  <c r="Q301" i="5"/>
  <c r="P301" i="5"/>
  <c r="O301" i="5"/>
  <c r="N301" i="5"/>
  <c r="M301" i="5"/>
  <c r="L301" i="5"/>
  <c r="K301" i="5"/>
  <c r="J301" i="5"/>
  <c r="I301" i="5"/>
  <c r="H301" i="5"/>
  <c r="G301" i="5"/>
  <c r="F301" i="5"/>
  <c r="E301" i="5"/>
  <c r="D301" i="5"/>
  <c r="C301" i="5"/>
  <c r="B301" i="5" s="1"/>
  <c r="T300" i="5"/>
  <c r="S300" i="5"/>
  <c r="R300" i="5"/>
  <c r="Q300" i="5"/>
  <c r="P300" i="5"/>
  <c r="O300" i="5"/>
  <c r="N300" i="5"/>
  <c r="M300" i="5"/>
  <c r="L300" i="5"/>
  <c r="K300" i="5"/>
  <c r="J300" i="5"/>
  <c r="I300" i="5"/>
  <c r="H300" i="5"/>
  <c r="G300" i="5"/>
  <c r="F300" i="5"/>
  <c r="E300" i="5"/>
  <c r="D300" i="5"/>
  <c r="C300" i="5"/>
  <c r="B300" i="5" s="1"/>
  <c r="T299" i="5"/>
  <c r="S299" i="5"/>
  <c r="R299" i="5"/>
  <c r="Q299" i="5"/>
  <c r="P299" i="5"/>
  <c r="O299" i="5"/>
  <c r="N299" i="5"/>
  <c r="M299" i="5"/>
  <c r="L299" i="5"/>
  <c r="K299" i="5"/>
  <c r="J299" i="5"/>
  <c r="I299" i="5"/>
  <c r="H299" i="5"/>
  <c r="G299" i="5"/>
  <c r="F299" i="5"/>
  <c r="E299" i="5"/>
  <c r="D299" i="5"/>
  <c r="C299" i="5"/>
  <c r="B299" i="5" s="1"/>
  <c r="T298" i="5"/>
  <c r="S298" i="5"/>
  <c r="R298" i="5"/>
  <c r="Q298" i="5"/>
  <c r="P298" i="5"/>
  <c r="O298" i="5"/>
  <c r="N298" i="5"/>
  <c r="M298" i="5"/>
  <c r="L298" i="5"/>
  <c r="K298" i="5"/>
  <c r="J298" i="5"/>
  <c r="I298" i="5"/>
  <c r="H298" i="5"/>
  <c r="G298" i="5"/>
  <c r="F298" i="5"/>
  <c r="E298" i="5"/>
  <c r="D298" i="5"/>
  <c r="C298" i="5"/>
  <c r="B298" i="5" s="1"/>
  <c r="T297" i="5"/>
  <c r="S297" i="5"/>
  <c r="R297" i="5"/>
  <c r="Q297" i="5"/>
  <c r="P297" i="5"/>
  <c r="O297" i="5"/>
  <c r="N297" i="5"/>
  <c r="M297" i="5"/>
  <c r="L297" i="5"/>
  <c r="K297" i="5"/>
  <c r="J297" i="5"/>
  <c r="I297" i="5"/>
  <c r="H297" i="5"/>
  <c r="G297" i="5"/>
  <c r="F297" i="5"/>
  <c r="E297" i="5"/>
  <c r="D297" i="5"/>
  <c r="C297" i="5"/>
  <c r="B297" i="5" s="1"/>
  <c r="T296" i="5"/>
  <c r="S296" i="5"/>
  <c r="R296" i="5"/>
  <c r="Q296" i="5"/>
  <c r="P296" i="5"/>
  <c r="O296" i="5"/>
  <c r="N296" i="5"/>
  <c r="M296" i="5"/>
  <c r="L296" i="5"/>
  <c r="K296" i="5"/>
  <c r="J296" i="5"/>
  <c r="I296" i="5"/>
  <c r="H296" i="5"/>
  <c r="G296" i="5"/>
  <c r="F296" i="5"/>
  <c r="E296" i="5"/>
  <c r="D296" i="5"/>
  <c r="C296" i="5"/>
  <c r="B296" i="5" s="1"/>
  <c r="T295" i="5"/>
  <c r="S295" i="5"/>
  <c r="R295" i="5"/>
  <c r="Q295" i="5"/>
  <c r="P295" i="5"/>
  <c r="O295" i="5"/>
  <c r="N295" i="5"/>
  <c r="M295" i="5"/>
  <c r="L295" i="5"/>
  <c r="K295" i="5"/>
  <c r="J295" i="5"/>
  <c r="I295" i="5"/>
  <c r="H295" i="5"/>
  <c r="G295" i="5"/>
  <c r="F295" i="5"/>
  <c r="E295" i="5"/>
  <c r="D295" i="5"/>
  <c r="C295" i="5"/>
  <c r="B295" i="5" s="1"/>
  <c r="T294" i="5"/>
  <c r="S294" i="5"/>
  <c r="R294" i="5"/>
  <c r="Q294" i="5"/>
  <c r="P294" i="5"/>
  <c r="O294" i="5"/>
  <c r="N294" i="5"/>
  <c r="M294" i="5"/>
  <c r="L294" i="5"/>
  <c r="K294" i="5"/>
  <c r="J294" i="5"/>
  <c r="I294" i="5"/>
  <c r="H294" i="5"/>
  <c r="G294" i="5"/>
  <c r="F294" i="5"/>
  <c r="E294" i="5"/>
  <c r="D294" i="5"/>
  <c r="C294" i="5"/>
  <c r="B294" i="5" s="1"/>
  <c r="T293" i="5"/>
  <c r="S293" i="5"/>
  <c r="R293" i="5"/>
  <c r="Q293" i="5"/>
  <c r="P293" i="5"/>
  <c r="O293" i="5"/>
  <c r="N293" i="5"/>
  <c r="M293" i="5"/>
  <c r="L293" i="5"/>
  <c r="K293" i="5"/>
  <c r="J293" i="5"/>
  <c r="I293" i="5"/>
  <c r="H293" i="5"/>
  <c r="G293" i="5"/>
  <c r="F293" i="5"/>
  <c r="E293" i="5"/>
  <c r="D293" i="5"/>
  <c r="C293" i="5"/>
  <c r="B293" i="5" s="1"/>
  <c r="T292" i="5"/>
  <c r="S292" i="5"/>
  <c r="R292" i="5"/>
  <c r="Q292" i="5"/>
  <c r="P292" i="5"/>
  <c r="O292" i="5"/>
  <c r="N292" i="5"/>
  <c r="M292" i="5"/>
  <c r="L292" i="5"/>
  <c r="K292" i="5"/>
  <c r="J292" i="5"/>
  <c r="I292" i="5"/>
  <c r="H292" i="5"/>
  <c r="G292" i="5"/>
  <c r="F292" i="5"/>
  <c r="E292" i="5"/>
  <c r="D292" i="5"/>
  <c r="C292" i="5"/>
  <c r="B292" i="5" s="1"/>
  <c r="T291" i="5"/>
  <c r="S291" i="5"/>
  <c r="R291" i="5"/>
  <c r="Q291" i="5"/>
  <c r="P291" i="5"/>
  <c r="O291" i="5"/>
  <c r="N291" i="5"/>
  <c r="M291" i="5"/>
  <c r="L291" i="5"/>
  <c r="K291" i="5"/>
  <c r="J291" i="5"/>
  <c r="I291" i="5"/>
  <c r="H291" i="5"/>
  <c r="G291" i="5"/>
  <c r="F291" i="5"/>
  <c r="E291" i="5"/>
  <c r="D291" i="5"/>
  <c r="C291" i="5"/>
  <c r="B291" i="5" s="1"/>
  <c r="T290" i="5"/>
  <c r="S290" i="5"/>
  <c r="R290" i="5"/>
  <c r="Q290" i="5"/>
  <c r="P290" i="5"/>
  <c r="O290" i="5"/>
  <c r="N290" i="5"/>
  <c r="M290" i="5"/>
  <c r="L290" i="5"/>
  <c r="K290" i="5"/>
  <c r="J290" i="5"/>
  <c r="I290" i="5"/>
  <c r="H290" i="5"/>
  <c r="G290" i="5"/>
  <c r="F290" i="5"/>
  <c r="E290" i="5"/>
  <c r="D290" i="5"/>
  <c r="C290" i="5"/>
  <c r="B290" i="5" s="1"/>
  <c r="T289" i="5"/>
  <c r="S289" i="5"/>
  <c r="R289" i="5"/>
  <c r="Q289" i="5"/>
  <c r="P289" i="5"/>
  <c r="O289" i="5"/>
  <c r="N289" i="5"/>
  <c r="M289" i="5"/>
  <c r="L289" i="5"/>
  <c r="K289" i="5"/>
  <c r="J289" i="5"/>
  <c r="I289" i="5"/>
  <c r="H289" i="5"/>
  <c r="G289" i="5"/>
  <c r="F289" i="5"/>
  <c r="E289" i="5"/>
  <c r="D289" i="5"/>
  <c r="C289" i="5"/>
  <c r="B289" i="5" s="1"/>
  <c r="T288" i="5"/>
  <c r="S288" i="5"/>
  <c r="R288" i="5"/>
  <c r="Q288" i="5"/>
  <c r="P288" i="5"/>
  <c r="O288" i="5"/>
  <c r="N288" i="5"/>
  <c r="M288" i="5"/>
  <c r="L288" i="5"/>
  <c r="K288" i="5"/>
  <c r="J288" i="5"/>
  <c r="I288" i="5"/>
  <c r="H288" i="5"/>
  <c r="G288" i="5"/>
  <c r="F288" i="5"/>
  <c r="E288" i="5"/>
  <c r="D288" i="5"/>
  <c r="C288" i="5"/>
  <c r="B288" i="5" s="1"/>
  <c r="T287" i="5"/>
  <c r="S287" i="5"/>
  <c r="R287" i="5"/>
  <c r="Q287" i="5"/>
  <c r="P287" i="5"/>
  <c r="O287" i="5"/>
  <c r="N287" i="5"/>
  <c r="M287" i="5"/>
  <c r="L287" i="5"/>
  <c r="K287" i="5"/>
  <c r="J287" i="5"/>
  <c r="I287" i="5"/>
  <c r="H287" i="5"/>
  <c r="G287" i="5"/>
  <c r="F287" i="5"/>
  <c r="E287" i="5"/>
  <c r="D287" i="5"/>
  <c r="C287" i="5"/>
  <c r="B287" i="5" s="1"/>
  <c r="T286" i="5"/>
  <c r="S286" i="5"/>
  <c r="R286" i="5"/>
  <c r="Q286" i="5"/>
  <c r="P286" i="5"/>
  <c r="O286" i="5"/>
  <c r="N286" i="5"/>
  <c r="M286" i="5"/>
  <c r="L286" i="5"/>
  <c r="K286" i="5"/>
  <c r="J286" i="5"/>
  <c r="I286" i="5"/>
  <c r="H286" i="5"/>
  <c r="G286" i="5"/>
  <c r="F286" i="5"/>
  <c r="E286" i="5"/>
  <c r="D286" i="5"/>
  <c r="C286" i="5"/>
  <c r="B286" i="5" s="1"/>
  <c r="T285" i="5"/>
  <c r="S285" i="5"/>
  <c r="R285" i="5"/>
  <c r="Q285" i="5"/>
  <c r="P285" i="5"/>
  <c r="O285" i="5"/>
  <c r="N285" i="5"/>
  <c r="M285" i="5"/>
  <c r="L285" i="5"/>
  <c r="K285" i="5"/>
  <c r="J285" i="5"/>
  <c r="I285" i="5"/>
  <c r="H285" i="5"/>
  <c r="G285" i="5"/>
  <c r="F285" i="5"/>
  <c r="E285" i="5"/>
  <c r="D285" i="5"/>
  <c r="C285" i="5"/>
  <c r="B285" i="5" s="1"/>
  <c r="T284" i="5"/>
  <c r="S284" i="5"/>
  <c r="R284" i="5"/>
  <c r="Q284" i="5"/>
  <c r="P284" i="5"/>
  <c r="O284" i="5"/>
  <c r="N284" i="5"/>
  <c r="M284" i="5"/>
  <c r="L284" i="5"/>
  <c r="K284" i="5"/>
  <c r="J284" i="5"/>
  <c r="I284" i="5"/>
  <c r="H284" i="5"/>
  <c r="G284" i="5"/>
  <c r="F284" i="5"/>
  <c r="E284" i="5"/>
  <c r="D284" i="5"/>
  <c r="C284" i="5"/>
  <c r="B284" i="5" s="1"/>
  <c r="T283" i="5"/>
  <c r="S283" i="5"/>
  <c r="R283" i="5"/>
  <c r="Q283" i="5"/>
  <c r="P283" i="5"/>
  <c r="O283" i="5"/>
  <c r="N283" i="5"/>
  <c r="M283" i="5"/>
  <c r="L283" i="5"/>
  <c r="K283" i="5"/>
  <c r="J283" i="5"/>
  <c r="I283" i="5"/>
  <c r="H283" i="5"/>
  <c r="G283" i="5"/>
  <c r="F283" i="5"/>
  <c r="E283" i="5"/>
  <c r="D283" i="5"/>
  <c r="C283" i="5"/>
  <c r="B283" i="5" s="1"/>
  <c r="T282" i="5"/>
  <c r="S282" i="5"/>
  <c r="R282" i="5"/>
  <c r="Q282" i="5"/>
  <c r="P282" i="5"/>
  <c r="O282" i="5"/>
  <c r="N282" i="5"/>
  <c r="M282" i="5"/>
  <c r="L282" i="5"/>
  <c r="K282" i="5"/>
  <c r="J282" i="5"/>
  <c r="I282" i="5"/>
  <c r="H282" i="5"/>
  <c r="G282" i="5"/>
  <c r="F282" i="5"/>
  <c r="E282" i="5"/>
  <c r="D282" i="5"/>
  <c r="C282" i="5"/>
  <c r="B282" i="5" s="1"/>
  <c r="T281" i="5"/>
  <c r="S281" i="5"/>
  <c r="R281" i="5"/>
  <c r="Q281" i="5"/>
  <c r="P281" i="5"/>
  <c r="O281" i="5"/>
  <c r="N281" i="5"/>
  <c r="M281" i="5"/>
  <c r="L281" i="5"/>
  <c r="K281" i="5"/>
  <c r="J281" i="5"/>
  <c r="I281" i="5"/>
  <c r="H281" i="5"/>
  <c r="G281" i="5"/>
  <c r="F281" i="5"/>
  <c r="E281" i="5"/>
  <c r="D281" i="5"/>
  <c r="C281" i="5"/>
  <c r="B281" i="5" s="1"/>
  <c r="T280" i="5"/>
  <c r="S280" i="5"/>
  <c r="R280" i="5"/>
  <c r="Q280" i="5"/>
  <c r="P280" i="5"/>
  <c r="O280" i="5"/>
  <c r="N280" i="5"/>
  <c r="M280" i="5"/>
  <c r="L280" i="5"/>
  <c r="K280" i="5"/>
  <c r="J280" i="5"/>
  <c r="I280" i="5"/>
  <c r="H280" i="5"/>
  <c r="G280" i="5"/>
  <c r="F280" i="5"/>
  <c r="E280" i="5"/>
  <c r="D280" i="5"/>
  <c r="C280" i="5"/>
  <c r="B280" i="5" s="1"/>
  <c r="T279" i="5"/>
  <c r="S279" i="5"/>
  <c r="R279" i="5"/>
  <c r="Q279" i="5"/>
  <c r="P279" i="5"/>
  <c r="O279" i="5"/>
  <c r="N279" i="5"/>
  <c r="M279" i="5"/>
  <c r="L279" i="5"/>
  <c r="K279" i="5"/>
  <c r="J279" i="5"/>
  <c r="I279" i="5"/>
  <c r="H279" i="5"/>
  <c r="G279" i="5"/>
  <c r="F279" i="5"/>
  <c r="E279" i="5"/>
  <c r="D279" i="5"/>
  <c r="C279" i="5"/>
  <c r="B279" i="5" s="1"/>
  <c r="T278" i="5"/>
  <c r="S278" i="5"/>
  <c r="R278" i="5"/>
  <c r="Q278" i="5"/>
  <c r="P278" i="5"/>
  <c r="O278" i="5"/>
  <c r="N278" i="5"/>
  <c r="M278" i="5"/>
  <c r="L278" i="5"/>
  <c r="K278" i="5"/>
  <c r="J278" i="5"/>
  <c r="I278" i="5"/>
  <c r="H278" i="5"/>
  <c r="G278" i="5"/>
  <c r="F278" i="5"/>
  <c r="E278" i="5"/>
  <c r="D278" i="5"/>
  <c r="C278" i="5"/>
  <c r="B278" i="5" s="1"/>
  <c r="T277" i="5"/>
  <c r="S277" i="5"/>
  <c r="R277" i="5"/>
  <c r="Q277" i="5"/>
  <c r="P277" i="5"/>
  <c r="O277" i="5"/>
  <c r="N277" i="5"/>
  <c r="M277" i="5"/>
  <c r="L277" i="5"/>
  <c r="K277" i="5"/>
  <c r="J277" i="5"/>
  <c r="I277" i="5"/>
  <c r="H277" i="5"/>
  <c r="G277" i="5"/>
  <c r="F277" i="5"/>
  <c r="E277" i="5"/>
  <c r="D277" i="5"/>
  <c r="C277" i="5"/>
  <c r="B277" i="5" s="1"/>
  <c r="T276" i="5"/>
  <c r="S276" i="5"/>
  <c r="R276" i="5"/>
  <c r="Q276" i="5"/>
  <c r="P276" i="5"/>
  <c r="O276" i="5"/>
  <c r="N276" i="5"/>
  <c r="M276" i="5"/>
  <c r="L276" i="5"/>
  <c r="K276" i="5"/>
  <c r="J276" i="5"/>
  <c r="I276" i="5"/>
  <c r="H276" i="5"/>
  <c r="G276" i="5"/>
  <c r="F276" i="5"/>
  <c r="E276" i="5"/>
  <c r="D276" i="5"/>
  <c r="C276" i="5"/>
  <c r="B276" i="5" s="1"/>
  <c r="T275" i="5"/>
  <c r="S275" i="5"/>
  <c r="R275" i="5"/>
  <c r="Q275" i="5"/>
  <c r="P275" i="5"/>
  <c r="O275" i="5"/>
  <c r="N275" i="5"/>
  <c r="M275" i="5"/>
  <c r="L275" i="5"/>
  <c r="K275" i="5"/>
  <c r="J275" i="5"/>
  <c r="I275" i="5"/>
  <c r="H275" i="5"/>
  <c r="G275" i="5"/>
  <c r="F275" i="5"/>
  <c r="E275" i="5"/>
  <c r="D275" i="5"/>
  <c r="C275" i="5"/>
  <c r="B275" i="5" s="1"/>
  <c r="T274" i="5"/>
  <c r="S274" i="5"/>
  <c r="R274" i="5"/>
  <c r="Q274" i="5"/>
  <c r="P274" i="5"/>
  <c r="O274" i="5"/>
  <c r="N274" i="5"/>
  <c r="M274" i="5"/>
  <c r="L274" i="5"/>
  <c r="K274" i="5"/>
  <c r="J274" i="5"/>
  <c r="I274" i="5"/>
  <c r="H274" i="5"/>
  <c r="G274" i="5"/>
  <c r="F274" i="5"/>
  <c r="E274" i="5"/>
  <c r="D274" i="5"/>
  <c r="C274" i="5"/>
  <c r="B274" i="5" s="1"/>
  <c r="T273" i="5"/>
  <c r="S273" i="5"/>
  <c r="R273" i="5"/>
  <c r="Q273" i="5"/>
  <c r="P273" i="5"/>
  <c r="O273" i="5"/>
  <c r="N273" i="5"/>
  <c r="M273" i="5"/>
  <c r="L273" i="5"/>
  <c r="K273" i="5"/>
  <c r="J273" i="5"/>
  <c r="I273" i="5"/>
  <c r="H273" i="5"/>
  <c r="G273" i="5"/>
  <c r="F273" i="5"/>
  <c r="E273" i="5"/>
  <c r="D273" i="5"/>
  <c r="C273" i="5"/>
  <c r="B273" i="5" s="1"/>
  <c r="T272" i="5"/>
  <c r="S272" i="5"/>
  <c r="R272" i="5"/>
  <c r="Q272" i="5"/>
  <c r="P272" i="5"/>
  <c r="O272" i="5"/>
  <c r="N272" i="5"/>
  <c r="M272" i="5"/>
  <c r="L272" i="5"/>
  <c r="K272" i="5"/>
  <c r="J272" i="5"/>
  <c r="I272" i="5"/>
  <c r="H272" i="5"/>
  <c r="G272" i="5"/>
  <c r="F272" i="5"/>
  <c r="E272" i="5"/>
  <c r="D272" i="5"/>
  <c r="C272" i="5"/>
  <c r="B272" i="5" s="1"/>
  <c r="T271" i="5"/>
  <c r="S271" i="5"/>
  <c r="R271" i="5"/>
  <c r="Q271" i="5"/>
  <c r="P271" i="5"/>
  <c r="O271" i="5"/>
  <c r="N271" i="5"/>
  <c r="M271" i="5"/>
  <c r="L271" i="5"/>
  <c r="K271" i="5"/>
  <c r="J271" i="5"/>
  <c r="I271" i="5"/>
  <c r="H271" i="5"/>
  <c r="G271" i="5"/>
  <c r="F271" i="5"/>
  <c r="E271" i="5"/>
  <c r="D271" i="5"/>
  <c r="C271" i="5"/>
  <c r="B271" i="5" s="1"/>
  <c r="T270" i="5"/>
  <c r="S270" i="5"/>
  <c r="R270" i="5"/>
  <c r="Q270" i="5"/>
  <c r="P270" i="5"/>
  <c r="O270" i="5"/>
  <c r="N270" i="5"/>
  <c r="M270" i="5"/>
  <c r="L270" i="5"/>
  <c r="K270" i="5"/>
  <c r="J270" i="5"/>
  <c r="I270" i="5"/>
  <c r="H270" i="5"/>
  <c r="G270" i="5"/>
  <c r="F270" i="5"/>
  <c r="E270" i="5"/>
  <c r="D270" i="5"/>
  <c r="C270" i="5"/>
  <c r="B270" i="5" s="1"/>
  <c r="T269" i="5"/>
  <c r="S269" i="5"/>
  <c r="R269" i="5"/>
  <c r="Q269" i="5"/>
  <c r="P269" i="5"/>
  <c r="O269" i="5"/>
  <c r="N269" i="5"/>
  <c r="M269" i="5"/>
  <c r="L269" i="5"/>
  <c r="K269" i="5"/>
  <c r="J269" i="5"/>
  <c r="I269" i="5"/>
  <c r="H269" i="5"/>
  <c r="G269" i="5"/>
  <c r="F269" i="5"/>
  <c r="E269" i="5"/>
  <c r="D269" i="5"/>
  <c r="C269" i="5"/>
  <c r="B269" i="5" s="1"/>
  <c r="T268" i="5"/>
  <c r="S268" i="5"/>
  <c r="R268" i="5"/>
  <c r="Q268" i="5"/>
  <c r="P268" i="5"/>
  <c r="O268" i="5"/>
  <c r="N268" i="5"/>
  <c r="M268" i="5"/>
  <c r="L268" i="5"/>
  <c r="K268" i="5"/>
  <c r="J268" i="5"/>
  <c r="I268" i="5"/>
  <c r="H268" i="5"/>
  <c r="G268" i="5"/>
  <c r="F268" i="5"/>
  <c r="E268" i="5"/>
  <c r="D268" i="5"/>
  <c r="C268" i="5"/>
  <c r="B268" i="5" s="1"/>
  <c r="T267" i="5"/>
  <c r="S267" i="5"/>
  <c r="R267" i="5"/>
  <c r="Q267" i="5"/>
  <c r="P267" i="5"/>
  <c r="O267" i="5"/>
  <c r="N267" i="5"/>
  <c r="M267" i="5"/>
  <c r="L267" i="5"/>
  <c r="K267" i="5"/>
  <c r="J267" i="5"/>
  <c r="I267" i="5"/>
  <c r="H267" i="5"/>
  <c r="G267" i="5"/>
  <c r="F267" i="5"/>
  <c r="E267" i="5"/>
  <c r="D267" i="5"/>
  <c r="C267" i="5"/>
  <c r="B267" i="5" s="1"/>
  <c r="T266" i="5"/>
  <c r="S266" i="5"/>
  <c r="R266" i="5"/>
  <c r="Q266" i="5"/>
  <c r="P266" i="5"/>
  <c r="O266" i="5"/>
  <c r="N266" i="5"/>
  <c r="M266" i="5"/>
  <c r="L266" i="5"/>
  <c r="K266" i="5"/>
  <c r="J266" i="5"/>
  <c r="I266" i="5"/>
  <c r="H266" i="5"/>
  <c r="G266" i="5"/>
  <c r="F266" i="5"/>
  <c r="E266" i="5"/>
  <c r="D266" i="5"/>
  <c r="C266" i="5"/>
  <c r="B266" i="5" s="1"/>
  <c r="T265" i="5"/>
  <c r="S265" i="5"/>
  <c r="R265" i="5"/>
  <c r="Q265" i="5"/>
  <c r="P265" i="5"/>
  <c r="O265" i="5"/>
  <c r="N265" i="5"/>
  <c r="M265" i="5"/>
  <c r="L265" i="5"/>
  <c r="K265" i="5"/>
  <c r="J265" i="5"/>
  <c r="I265" i="5"/>
  <c r="H265" i="5"/>
  <c r="G265" i="5"/>
  <c r="F265" i="5"/>
  <c r="E265" i="5"/>
  <c r="D265" i="5"/>
  <c r="C265" i="5"/>
  <c r="B265" i="5" s="1"/>
  <c r="T264" i="5"/>
  <c r="S264" i="5"/>
  <c r="R264" i="5"/>
  <c r="Q264" i="5"/>
  <c r="P264" i="5"/>
  <c r="O264" i="5"/>
  <c r="N264" i="5"/>
  <c r="M264" i="5"/>
  <c r="L264" i="5"/>
  <c r="K264" i="5"/>
  <c r="J264" i="5"/>
  <c r="I264" i="5"/>
  <c r="H264" i="5"/>
  <c r="G264" i="5"/>
  <c r="F264" i="5"/>
  <c r="E264" i="5"/>
  <c r="D264" i="5"/>
  <c r="C264" i="5"/>
  <c r="B264" i="5" s="1"/>
  <c r="T263" i="5"/>
  <c r="S263" i="5"/>
  <c r="R263" i="5"/>
  <c r="Q263" i="5"/>
  <c r="P263" i="5"/>
  <c r="O263" i="5"/>
  <c r="N263" i="5"/>
  <c r="M263" i="5"/>
  <c r="L263" i="5"/>
  <c r="K263" i="5"/>
  <c r="J263" i="5"/>
  <c r="I263" i="5"/>
  <c r="H263" i="5"/>
  <c r="G263" i="5"/>
  <c r="F263" i="5"/>
  <c r="E263" i="5"/>
  <c r="D263" i="5"/>
  <c r="C263" i="5"/>
  <c r="B263" i="5" s="1"/>
  <c r="T262" i="5"/>
  <c r="S262" i="5"/>
  <c r="R262" i="5"/>
  <c r="Q262" i="5"/>
  <c r="P262" i="5"/>
  <c r="O262" i="5"/>
  <c r="N262" i="5"/>
  <c r="M262" i="5"/>
  <c r="L262" i="5"/>
  <c r="K262" i="5"/>
  <c r="J262" i="5"/>
  <c r="I262" i="5"/>
  <c r="H262" i="5"/>
  <c r="G262" i="5"/>
  <c r="F262" i="5"/>
  <c r="E262" i="5"/>
  <c r="D262" i="5"/>
  <c r="C262" i="5"/>
  <c r="B262" i="5" s="1"/>
  <c r="T261" i="5"/>
  <c r="S261" i="5"/>
  <c r="R261" i="5"/>
  <c r="Q261" i="5"/>
  <c r="P261" i="5"/>
  <c r="O261" i="5"/>
  <c r="N261" i="5"/>
  <c r="M261" i="5"/>
  <c r="L261" i="5"/>
  <c r="K261" i="5"/>
  <c r="J261" i="5"/>
  <c r="I261" i="5"/>
  <c r="H261" i="5"/>
  <c r="G261" i="5"/>
  <c r="F261" i="5"/>
  <c r="E261" i="5"/>
  <c r="D261" i="5"/>
  <c r="C261" i="5"/>
  <c r="B261" i="5" s="1"/>
  <c r="T260" i="5"/>
  <c r="S260" i="5"/>
  <c r="R260" i="5"/>
  <c r="Q260" i="5"/>
  <c r="P260" i="5"/>
  <c r="O260" i="5"/>
  <c r="N260" i="5"/>
  <c r="M260" i="5"/>
  <c r="L260" i="5"/>
  <c r="K260" i="5"/>
  <c r="J260" i="5"/>
  <c r="I260" i="5"/>
  <c r="H260" i="5"/>
  <c r="G260" i="5"/>
  <c r="F260" i="5"/>
  <c r="E260" i="5"/>
  <c r="D260" i="5"/>
  <c r="C260" i="5"/>
  <c r="B260" i="5" s="1"/>
  <c r="T259" i="5"/>
  <c r="S259" i="5"/>
  <c r="R259" i="5"/>
  <c r="Q259" i="5"/>
  <c r="P259" i="5"/>
  <c r="O259" i="5"/>
  <c r="N259" i="5"/>
  <c r="M259" i="5"/>
  <c r="L259" i="5"/>
  <c r="K259" i="5"/>
  <c r="J259" i="5"/>
  <c r="I259" i="5"/>
  <c r="H259" i="5"/>
  <c r="G259" i="5"/>
  <c r="F259" i="5"/>
  <c r="E259" i="5"/>
  <c r="D259" i="5"/>
  <c r="C259" i="5"/>
  <c r="B259" i="5" s="1"/>
  <c r="T258" i="5"/>
  <c r="S258" i="5"/>
  <c r="R258" i="5"/>
  <c r="Q258" i="5"/>
  <c r="P258" i="5"/>
  <c r="O258" i="5"/>
  <c r="N258" i="5"/>
  <c r="M258" i="5"/>
  <c r="L258" i="5"/>
  <c r="K258" i="5"/>
  <c r="J258" i="5"/>
  <c r="I258" i="5"/>
  <c r="H258" i="5"/>
  <c r="G258" i="5"/>
  <c r="F258" i="5"/>
  <c r="E258" i="5"/>
  <c r="D258" i="5"/>
  <c r="C258" i="5"/>
  <c r="B258" i="5" s="1"/>
  <c r="T257" i="5"/>
  <c r="S257" i="5"/>
  <c r="R257" i="5"/>
  <c r="Q257" i="5"/>
  <c r="P257" i="5"/>
  <c r="O257" i="5"/>
  <c r="N257" i="5"/>
  <c r="M257" i="5"/>
  <c r="L257" i="5"/>
  <c r="K257" i="5"/>
  <c r="J257" i="5"/>
  <c r="I257" i="5"/>
  <c r="H257" i="5"/>
  <c r="G257" i="5"/>
  <c r="F257" i="5"/>
  <c r="E257" i="5"/>
  <c r="D257" i="5"/>
  <c r="C257" i="5"/>
  <c r="B257" i="5" s="1"/>
  <c r="T256" i="5"/>
  <c r="S256" i="5"/>
  <c r="R256" i="5"/>
  <c r="Q256" i="5"/>
  <c r="P256" i="5"/>
  <c r="O256" i="5"/>
  <c r="N256" i="5"/>
  <c r="M256" i="5"/>
  <c r="L256" i="5"/>
  <c r="K256" i="5"/>
  <c r="J256" i="5"/>
  <c r="I256" i="5"/>
  <c r="H256" i="5"/>
  <c r="G256" i="5"/>
  <c r="F256" i="5"/>
  <c r="E256" i="5"/>
  <c r="D256" i="5"/>
  <c r="C256" i="5"/>
  <c r="B256" i="5" s="1"/>
  <c r="T255" i="5"/>
  <c r="S255" i="5"/>
  <c r="R255" i="5"/>
  <c r="Q255" i="5"/>
  <c r="P255" i="5"/>
  <c r="O255" i="5"/>
  <c r="N255" i="5"/>
  <c r="M255" i="5"/>
  <c r="L255" i="5"/>
  <c r="K255" i="5"/>
  <c r="J255" i="5"/>
  <c r="I255" i="5"/>
  <c r="H255" i="5"/>
  <c r="G255" i="5"/>
  <c r="F255" i="5"/>
  <c r="E255" i="5"/>
  <c r="D255" i="5"/>
  <c r="C255" i="5"/>
  <c r="B255" i="5" s="1"/>
  <c r="T254" i="5"/>
  <c r="S254" i="5"/>
  <c r="R254" i="5"/>
  <c r="Q254" i="5"/>
  <c r="P254" i="5"/>
  <c r="O254" i="5"/>
  <c r="N254" i="5"/>
  <c r="M254" i="5"/>
  <c r="L254" i="5"/>
  <c r="K254" i="5"/>
  <c r="J254" i="5"/>
  <c r="I254" i="5"/>
  <c r="H254" i="5"/>
  <c r="G254" i="5"/>
  <c r="F254" i="5"/>
  <c r="E254" i="5"/>
  <c r="D254" i="5"/>
  <c r="C254" i="5"/>
  <c r="B254" i="5" s="1"/>
  <c r="T253" i="5"/>
  <c r="S253" i="5"/>
  <c r="R253" i="5"/>
  <c r="Q253" i="5"/>
  <c r="P253" i="5"/>
  <c r="O253" i="5"/>
  <c r="N253" i="5"/>
  <c r="M253" i="5"/>
  <c r="L253" i="5"/>
  <c r="K253" i="5"/>
  <c r="J253" i="5"/>
  <c r="I253" i="5"/>
  <c r="H253" i="5"/>
  <c r="G253" i="5"/>
  <c r="F253" i="5"/>
  <c r="E253" i="5"/>
  <c r="D253" i="5"/>
  <c r="C253" i="5"/>
  <c r="B253" i="5" s="1"/>
  <c r="T252" i="5"/>
  <c r="S252" i="5"/>
  <c r="R252" i="5"/>
  <c r="Q252" i="5"/>
  <c r="P252" i="5"/>
  <c r="O252" i="5"/>
  <c r="N252" i="5"/>
  <c r="M252" i="5"/>
  <c r="L252" i="5"/>
  <c r="K252" i="5"/>
  <c r="J252" i="5"/>
  <c r="I252" i="5"/>
  <c r="H252" i="5"/>
  <c r="G252" i="5"/>
  <c r="F252" i="5"/>
  <c r="E252" i="5"/>
  <c r="D252" i="5"/>
  <c r="C252" i="5"/>
  <c r="B252" i="5" s="1"/>
  <c r="T251" i="5"/>
  <c r="S251" i="5"/>
  <c r="R251" i="5"/>
  <c r="Q251" i="5"/>
  <c r="P251" i="5"/>
  <c r="O251" i="5"/>
  <c r="N251" i="5"/>
  <c r="M251" i="5"/>
  <c r="L251" i="5"/>
  <c r="K251" i="5"/>
  <c r="J251" i="5"/>
  <c r="I251" i="5"/>
  <c r="H251" i="5"/>
  <c r="G251" i="5"/>
  <c r="F251" i="5"/>
  <c r="E251" i="5"/>
  <c r="D251" i="5"/>
  <c r="C251" i="5"/>
  <c r="B251" i="5" s="1"/>
  <c r="T250" i="5"/>
  <c r="S250" i="5"/>
  <c r="R250" i="5"/>
  <c r="Q250" i="5"/>
  <c r="P250" i="5"/>
  <c r="O250" i="5"/>
  <c r="N250" i="5"/>
  <c r="M250" i="5"/>
  <c r="L250" i="5"/>
  <c r="K250" i="5"/>
  <c r="J250" i="5"/>
  <c r="I250" i="5"/>
  <c r="H250" i="5"/>
  <c r="G250" i="5"/>
  <c r="F250" i="5"/>
  <c r="E250" i="5"/>
  <c r="D250" i="5"/>
  <c r="C250" i="5"/>
  <c r="B250" i="5" s="1"/>
  <c r="T249" i="5"/>
  <c r="S249" i="5"/>
  <c r="R249" i="5"/>
  <c r="Q249" i="5"/>
  <c r="P249" i="5"/>
  <c r="O249" i="5"/>
  <c r="N249" i="5"/>
  <c r="M249" i="5"/>
  <c r="L249" i="5"/>
  <c r="K249" i="5"/>
  <c r="J249" i="5"/>
  <c r="I249" i="5"/>
  <c r="H249" i="5"/>
  <c r="G249" i="5"/>
  <c r="F249" i="5"/>
  <c r="E249" i="5"/>
  <c r="D249" i="5"/>
  <c r="C249" i="5"/>
  <c r="B249" i="5" s="1"/>
  <c r="T248" i="5"/>
  <c r="S248" i="5"/>
  <c r="R248" i="5"/>
  <c r="Q248" i="5"/>
  <c r="P248" i="5"/>
  <c r="O248" i="5"/>
  <c r="N248" i="5"/>
  <c r="M248" i="5"/>
  <c r="L248" i="5"/>
  <c r="K248" i="5"/>
  <c r="J248" i="5"/>
  <c r="I248" i="5"/>
  <c r="H248" i="5"/>
  <c r="G248" i="5"/>
  <c r="F248" i="5"/>
  <c r="E248" i="5"/>
  <c r="D248" i="5"/>
  <c r="C248" i="5"/>
  <c r="B248" i="5" s="1"/>
  <c r="T247" i="5"/>
  <c r="S247" i="5"/>
  <c r="R247" i="5"/>
  <c r="Q247" i="5"/>
  <c r="P247" i="5"/>
  <c r="O247" i="5"/>
  <c r="N247" i="5"/>
  <c r="M247" i="5"/>
  <c r="L247" i="5"/>
  <c r="K247" i="5"/>
  <c r="J247" i="5"/>
  <c r="I247" i="5"/>
  <c r="H247" i="5"/>
  <c r="G247" i="5"/>
  <c r="F247" i="5"/>
  <c r="E247" i="5"/>
  <c r="D247" i="5"/>
  <c r="C247" i="5"/>
  <c r="B247" i="5" s="1"/>
  <c r="T246" i="5"/>
  <c r="S246" i="5"/>
  <c r="R246" i="5"/>
  <c r="Q246" i="5"/>
  <c r="P246" i="5"/>
  <c r="O246" i="5"/>
  <c r="N246" i="5"/>
  <c r="M246" i="5"/>
  <c r="L246" i="5"/>
  <c r="K246" i="5"/>
  <c r="J246" i="5"/>
  <c r="I246" i="5"/>
  <c r="H246" i="5"/>
  <c r="G246" i="5"/>
  <c r="F246" i="5"/>
  <c r="E246" i="5"/>
  <c r="D246" i="5"/>
  <c r="C246" i="5"/>
  <c r="B246" i="5" s="1"/>
  <c r="T245" i="5"/>
  <c r="S245" i="5"/>
  <c r="R245" i="5"/>
  <c r="Q245" i="5"/>
  <c r="P245" i="5"/>
  <c r="O245" i="5"/>
  <c r="N245" i="5"/>
  <c r="M245" i="5"/>
  <c r="L245" i="5"/>
  <c r="K245" i="5"/>
  <c r="J245" i="5"/>
  <c r="I245" i="5"/>
  <c r="H245" i="5"/>
  <c r="G245" i="5"/>
  <c r="F245" i="5"/>
  <c r="E245" i="5"/>
  <c r="D245" i="5"/>
  <c r="C245" i="5"/>
  <c r="B245" i="5" s="1"/>
  <c r="T244" i="5"/>
  <c r="S244" i="5"/>
  <c r="R244" i="5"/>
  <c r="Q244" i="5"/>
  <c r="P244" i="5"/>
  <c r="O244" i="5"/>
  <c r="N244" i="5"/>
  <c r="M244" i="5"/>
  <c r="L244" i="5"/>
  <c r="K244" i="5"/>
  <c r="J244" i="5"/>
  <c r="I244" i="5"/>
  <c r="H244" i="5"/>
  <c r="G244" i="5"/>
  <c r="F244" i="5"/>
  <c r="E244" i="5"/>
  <c r="D244" i="5"/>
  <c r="C244" i="5"/>
  <c r="B244" i="5" s="1"/>
  <c r="T243" i="5"/>
  <c r="S243" i="5"/>
  <c r="R243" i="5"/>
  <c r="Q243" i="5"/>
  <c r="P243" i="5"/>
  <c r="O243" i="5"/>
  <c r="N243" i="5"/>
  <c r="M243" i="5"/>
  <c r="L243" i="5"/>
  <c r="K243" i="5"/>
  <c r="J243" i="5"/>
  <c r="I243" i="5"/>
  <c r="H243" i="5"/>
  <c r="G243" i="5"/>
  <c r="F243" i="5"/>
  <c r="E243" i="5"/>
  <c r="D243" i="5"/>
  <c r="C243" i="5"/>
  <c r="B243" i="5" s="1"/>
  <c r="T242" i="5"/>
  <c r="S242" i="5"/>
  <c r="R242" i="5"/>
  <c r="Q242" i="5"/>
  <c r="P242" i="5"/>
  <c r="O242" i="5"/>
  <c r="N242" i="5"/>
  <c r="M242" i="5"/>
  <c r="L242" i="5"/>
  <c r="K242" i="5"/>
  <c r="J242" i="5"/>
  <c r="I242" i="5"/>
  <c r="H242" i="5"/>
  <c r="G242" i="5"/>
  <c r="F242" i="5"/>
  <c r="E242" i="5"/>
  <c r="D242" i="5"/>
  <c r="C242" i="5"/>
  <c r="B242" i="5" s="1"/>
  <c r="T241" i="5"/>
  <c r="S241" i="5"/>
  <c r="R241" i="5"/>
  <c r="Q241" i="5"/>
  <c r="P241" i="5"/>
  <c r="O241" i="5"/>
  <c r="N241" i="5"/>
  <c r="M241" i="5"/>
  <c r="L241" i="5"/>
  <c r="K241" i="5"/>
  <c r="J241" i="5"/>
  <c r="I241" i="5"/>
  <c r="H241" i="5"/>
  <c r="G241" i="5"/>
  <c r="F241" i="5"/>
  <c r="E241" i="5"/>
  <c r="D241" i="5"/>
  <c r="C241" i="5"/>
  <c r="B241" i="5" s="1"/>
  <c r="T240" i="5"/>
  <c r="S240" i="5"/>
  <c r="R240" i="5"/>
  <c r="Q240" i="5"/>
  <c r="P240" i="5"/>
  <c r="O240" i="5"/>
  <c r="N240" i="5"/>
  <c r="M240" i="5"/>
  <c r="L240" i="5"/>
  <c r="K240" i="5"/>
  <c r="J240" i="5"/>
  <c r="I240" i="5"/>
  <c r="H240" i="5"/>
  <c r="G240" i="5"/>
  <c r="F240" i="5"/>
  <c r="E240" i="5"/>
  <c r="D240" i="5"/>
  <c r="C240" i="5"/>
  <c r="B240" i="5" s="1"/>
  <c r="T239" i="5"/>
  <c r="S239" i="5"/>
  <c r="R239" i="5"/>
  <c r="Q239" i="5"/>
  <c r="P239" i="5"/>
  <c r="O239" i="5"/>
  <c r="N239" i="5"/>
  <c r="M239" i="5"/>
  <c r="L239" i="5"/>
  <c r="K239" i="5"/>
  <c r="J239" i="5"/>
  <c r="I239" i="5"/>
  <c r="H239" i="5"/>
  <c r="G239" i="5"/>
  <c r="F239" i="5"/>
  <c r="E239" i="5"/>
  <c r="D239" i="5"/>
  <c r="C239" i="5"/>
  <c r="B239" i="5" s="1"/>
  <c r="T238" i="5"/>
  <c r="S238" i="5"/>
  <c r="R238" i="5"/>
  <c r="Q238" i="5"/>
  <c r="P238" i="5"/>
  <c r="O238" i="5"/>
  <c r="N238" i="5"/>
  <c r="M238" i="5"/>
  <c r="L238" i="5"/>
  <c r="K238" i="5"/>
  <c r="J238" i="5"/>
  <c r="I238" i="5"/>
  <c r="H238" i="5"/>
  <c r="G238" i="5"/>
  <c r="F238" i="5"/>
  <c r="E238" i="5"/>
  <c r="D238" i="5"/>
  <c r="C238" i="5"/>
  <c r="B238" i="5" s="1"/>
  <c r="T237" i="5"/>
  <c r="S237" i="5"/>
  <c r="R237" i="5"/>
  <c r="Q237" i="5"/>
  <c r="P237" i="5"/>
  <c r="O237" i="5"/>
  <c r="N237" i="5"/>
  <c r="M237" i="5"/>
  <c r="L237" i="5"/>
  <c r="K237" i="5"/>
  <c r="J237" i="5"/>
  <c r="I237" i="5"/>
  <c r="H237" i="5"/>
  <c r="G237" i="5"/>
  <c r="F237" i="5"/>
  <c r="E237" i="5"/>
  <c r="D237" i="5"/>
  <c r="C237" i="5"/>
  <c r="B237" i="5" s="1"/>
  <c r="T236" i="5"/>
  <c r="S236" i="5"/>
  <c r="R236" i="5"/>
  <c r="Q236" i="5"/>
  <c r="P236" i="5"/>
  <c r="O236" i="5"/>
  <c r="N236" i="5"/>
  <c r="M236" i="5"/>
  <c r="L236" i="5"/>
  <c r="K236" i="5"/>
  <c r="J236" i="5"/>
  <c r="I236" i="5"/>
  <c r="H236" i="5"/>
  <c r="G236" i="5"/>
  <c r="F236" i="5"/>
  <c r="E236" i="5"/>
  <c r="D236" i="5"/>
  <c r="C236" i="5"/>
  <c r="B236" i="5" s="1"/>
  <c r="T235" i="5"/>
  <c r="S235" i="5"/>
  <c r="R235" i="5"/>
  <c r="Q235" i="5"/>
  <c r="P235" i="5"/>
  <c r="O235" i="5"/>
  <c r="N235" i="5"/>
  <c r="M235" i="5"/>
  <c r="L235" i="5"/>
  <c r="K235" i="5"/>
  <c r="J235" i="5"/>
  <c r="I235" i="5"/>
  <c r="H235" i="5"/>
  <c r="G235" i="5"/>
  <c r="F235" i="5"/>
  <c r="E235" i="5"/>
  <c r="D235" i="5"/>
  <c r="C235" i="5"/>
  <c r="B235" i="5" s="1"/>
  <c r="T234" i="5"/>
  <c r="S234" i="5"/>
  <c r="R234" i="5"/>
  <c r="Q234" i="5"/>
  <c r="P234" i="5"/>
  <c r="O234" i="5"/>
  <c r="N234" i="5"/>
  <c r="M234" i="5"/>
  <c r="L234" i="5"/>
  <c r="K234" i="5"/>
  <c r="J234" i="5"/>
  <c r="I234" i="5"/>
  <c r="H234" i="5"/>
  <c r="G234" i="5"/>
  <c r="F234" i="5"/>
  <c r="E234" i="5"/>
  <c r="D234" i="5"/>
  <c r="C234" i="5"/>
  <c r="B234" i="5" s="1"/>
  <c r="T233" i="5"/>
  <c r="S233" i="5"/>
  <c r="R233" i="5"/>
  <c r="Q233" i="5"/>
  <c r="P233" i="5"/>
  <c r="O233" i="5"/>
  <c r="N233" i="5"/>
  <c r="M233" i="5"/>
  <c r="L233" i="5"/>
  <c r="K233" i="5"/>
  <c r="J233" i="5"/>
  <c r="I233" i="5"/>
  <c r="H233" i="5"/>
  <c r="G233" i="5"/>
  <c r="F233" i="5"/>
  <c r="E233" i="5"/>
  <c r="D233" i="5"/>
  <c r="C233" i="5"/>
  <c r="B233" i="5" s="1"/>
  <c r="T232" i="5"/>
  <c r="S232" i="5"/>
  <c r="R232" i="5"/>
  <c r="Q232" i="5"/>
  <c r="P232" i="5"/>
  <c r="O232" i="5"/>
  <c r="N232" i="5"/>
  <c r="M232" i="5"/>
  <c r="L232" i="5"/>
  <c r="K232" i="5"/>
  <c r="J232" i="5"/>
  <c r="I232" i="5"/>
  <c r="H232" i="5"/>
  <c r="G232" i="5"/>
  <c r="F232" i="5"/>
  <c r="E232" i="5"/>
  <c r="D232" i="5"/>
  <c r="C232" i="5"/>
  <c r="B232" i="5" s="1"/>
  <c r="T231" i="5"/>
  <c r="S231" i="5"/>
  <c r="R231" i="5"/>
  <c r="Q231" i="5"/>
  <c r="P231" i="5"/>
  <c r="O231" i="5"/>
  <c r="N231" i="5"/>
  <c r="M231" i="5"/>
  <c r="L231" i="5"/>
  <c r="K231" i="5"/>
  <c r="J231" i="5"/>
  <c r="I231" i="5"/>
  <c r="H231" i="5"/>
  <c r="G231" i="5"/>
  <c r="F231" i="5"/>
  <c r="E231" i="5"/>
  <c r="D231" i="5"/>
  <c r="C231" i="5"/>
  <c r="B231" i="5" s="1"/>
  <c r="T230" i="5"/>
  <c r="S230" i="5"/>
  <c r="R230" i="5"/>
  <c r="Q230" i="5"/>
  <c r="P230" i="5"/>
  <c r="O230" i="5"/>
  <c r="N230" i="5"/>
  <c r="M230" i="5"/>
  <c r="L230" i="5"/>
  <c r="K230" i="5"/>
  <c r="J230" i="5"/>
  <c r="I230" i="5"/>
  <c r="H230" i="5"/>
  <c r="G230" i="5"/>
  <c r="F230" i="5"/>
  <c r="E230" i="5"/>
  <c r="D230" i="5"/>
  <c r="C230" i="5"/>
  <c r="B230" i="5" s="1"/>
  <c r="T229" i="5"/>
  <c r="S229" i="5"/>
  <c r="R229" i="5"/>
  <c r="Q229" i="5"/>
  <c r="P229" i="5"/>
  <c r="O229" i="5"/>
  <c r="N229" i="5"/>
  <c r="M229" i="5"/>
  <c r="L229" i="5"/>
  <c r="K229" i="5"/>
  <c r="J229" i="5"/>
  <c r="I229" i="5"/>
  <c r="H229" i="5"/>
  <c r="G229" i="5"/>
  <c r="F229" i="5"/>
  <c r="E229" i="5"/>
  <c r="D229" i="5"/>
  <c r="C229" i="5"/>
  <c r="B229" i="5" s="1"/>
  <c r="T228" i="5"/>
  <c r="S228" i="5"/>
  <c r="R228" i="5"/>
  <c r="Q228" i="5"/>
  <c r="P228" i="5"/>
  <c r="O228" i="5"/>
  <c r="N228" i="5"/>
  <c r="M228" i="5"/>
  <c r="L228" i="5"/>
  <c r="K228" i="5"/>
  <c r="J228" i="5"/>
  <c r="I228" i="5"/>
  <c r="H228" i="5"/>
  <c r="G228" i="5"/>
  <c r="F228" i="5"/>
  <c r="E228" i="5"/>
  <c r="D228" i="5"/>
  <c r="C228" i="5"/>
  <c r="B228" i="5" s="1"/>
  <c r="T227" i="5"/>
  <c r="S227" i="5"/>
  <c r="R227" i="5"/>
  <c r="Q227" i="5"/>
  <c r="P227" i="5"/>
  <c r="O227" i="5"/>
  <c r="N227" i="5"/>
  <c r="M227" i="5"/>
  <c r="L227" i="5"/>
  <c r="K227" i="5"/>
  <c r="J227" i="5"/>
  <c r="I227" i="5"/>
  <c r="H227" i="5"/>
  <c r="G227" i="5"/>
  <c r="F227" i="5"/>
  <c r="E227" i="5"/>
  <c r="D227" i="5"/>
  <c r="C227" i="5"/>
  <c r="B227" i="5" s="1"/>
  <c r="T226" i="5"/>
  <c r="S226" i="5"/>
  <c r="R226" i="5"/>
  <c r="Q226" i="5"/>
  <c r="P226" i="5"/>
  <c r="O226" i="5"/>
  <c r="N226" i="5"/>
  <c r="M226" i="5"/>
  <c r="L226" i="5"/>
  <c r="K226" i="5"/>
  <c r="J226" i="5"/>
  <c r="I226" i="5"/>
  <c r="H226" i="5"/>
  <c r="G226" i="5"/>
  <c r="F226" i="5"/>
  <c r="E226" i="5"/>
  <c r="D226" i="5"/>
  <c r="C226" i="5"/>
  <c r="B226" i="5" s="1"/>
  <c r="T225" i="5"/>
  <c r="S225" i="5"/>
  <c r="R225" i="5"/>
  <c r="Q225" i="5"/>
  <c r="P225" i="5"/>
  <c r="O225" i="5"/>
  <c r="N225" i="5"/>
  <c r="M225" i="5"/>
  <c r="L225" i="5"/>
  <c r="K225" i="5"/>
  <c r="J225" i="5"/>
  <c r="I225" i="5"/>
  <c r="H225" i="5"/>
  <c r="G225" i="5"/>
  <c r="F225" i="5"/>
  <c r="E225" i="5"/>
  <c r="D225" i="5"/>
  <c r="C225" i="5"/>
  <c r="B225" i="5" s="1"/>
  <c r="T224" i="5"/>
  <c r="S224" i="5"/>
  <c r="R224" i="5"/>
  <c r="Q224" i="5"/>
  <c r="P224" i="5"/>
  <c r="O224" i="5"/>
  <c r="N224" i="5"/>
  <c r="M224" i="5"/>
  <c r="L224" i="5"/>
  <c r="K224" i="5"/>
  <c r="J224" i="5"/>
  <c r="I224" i="5"/>
  <c r="H224" i="5"/>
  <c r="G224" i="5"/>
  <c r="F224" i="5"/>
  <c r="E224" i="5"/>
  <c r="D224" i="5"/>
  <c r="C224" i="5"/>
  <c r="B224" i="5" s="1"/>
  <c r="T223" i="5"/>
  <c r="S223" i="5"/>
  <c r="R223" i="5"/>
  <c r="Q223" i="5"/>
  <c r="P223" i="5"/>
  <c r="O223" i="5"/>
  <c r="N223" i="5"/>
  <c r="M223" i="5"/>
  <c r="L223" i="5"/>
  <c r="K223" i="5"/>
  <c r="J223" i="5"/>
  <c r="I223" i="5"/>
  <c r="H223" i="5"/>
  <c r="G223" i="5"/>
  <c r="F223" i="5"/>
  <c r="E223" i="5"/>
  <c r="D223" i="5"/>
  <c r="C223" i="5"/>
  <c r="B223" i="5" s="1"/>
  <c r="T222" i="5"/>
  <c r="S222" i="5"/>
  <c r="R222" i="5"/>
  <c r="Q222" i="5"/>
  <c r="P222" i="5"/>
  <c r="O222" i="5"/>
  <c r="N222" i="5"/>
  <c r="M222" i="5"/>
  <c r="L222" i="5"/>
  <c r="K222" i="5"/>
  <c r="J222" i="5"/>
  <c r="I222" i="5"/>
  <c r="H222" i="5"/>
  <c r="G222" i="5"/>
  <c r="F222" i="5"/>
  <c r="E222" i="5"/>
  <c r="D222" i="5"/>
  <c r="C222" i="5"/>
  <c r="B222" i="5" s="1"/>
  <c r="T221" i="5"/>
  <c r="S221" i="5"/>
  <c r="R221" i="5"/>
  <c r="Q221" i="5"/>
  <c r="P221" i="5"/>
  <c r="O221" i="5"/>
  <c r="N221" i="5"/>
  <c r="M221" i="5"/>
  <c r="L221" i="5"/>
  <c r="K221" i="5"/>
  <c r="J221" i="5"/>
  <c r="I221" i="5"/>
  <c r="H221" i="5"/>
  <c r="G221" i="5"/>
  <c r="F221" i="5"/>
  <c r="E221" i="5"/>
  <c r="D221" i="5"/>
  <c r="C221" i="5"/>
  <c r="B221" i="5" s="1"/>
  <c r="T220" i="5"/>
  <c r="S220" i="5"/>
  <c r="R220" i="5"/>
  <c r="Q220" i="5"/>
  <c r="P220" i="5"/>
  <c r="O220" i="5"/>
  <c r="N220" i="5"/>
  <c r="M220" i="5"/>
  <c r="L220" i="5"/>
  <c r="K220" i="5"/>
  <c r="J220" i="5"/>
  <c r="I220" i="5"/>
  <c r="H220" i="5"/>
  <c r="G220" i="5"/>
  <c r="F220" i="5"/>
  <c r="E220" i="5"/>
  <c r="D220" i="5"/>
  <c r="C220" i="5"/>
  <c r="B220" i="5" s="1"/>
  <c r="T219" i="5"/>
  <c r="S219" i="5"/>
  <c r="R219" i="5"/>
  <c r="Q219" i="5"/>
  <c r="P219" i="5"/>
  <c r="O219" i="5"/>
  <c r="N219" i="5"/>
  <c r="M219" i="5"/>
  <c r="L219" i="5"/>
  <c r="K219" i="5"/>
  <c r="J219" i="5"/>
  <c r="I219" i="5"/>
  <c r="H219" i="5"/>
  <c r="G219" i="5"/>
  <c r="F219" i="5"/>
  <c r="E219" i="5"/>
  <c r="D219" i="5"/>
  <c r="C219" i="5"/>
  <c r="B219" i="5" s="1"/>
  <c r="T218" i="5"/>
  <c r="S218" i="5"/>
  <c r="R218" i="5"/>
  <c r="Q218" i="5"/>
  <c r="P218" i="5"/>
  <c r="O218" i="5"/>
  <c r="N218" i="5"/>
  <c r="M218" i="5"/>
  <c r="L218" i="5"/>
  <c r="K218" i="5"/>
  <c r="J218" i="5"/>
  <c r="I218" i="5"/>
  <c r="H218" i="5"/>
  <c r="G218" i="5"/>
  <c r="F218" i="5"/>
  <c r="E218" i="5"/>
  <c r="D218" i="5"/>
  <c r="C218" i="5"/>
  <c r="B218" i="5" s="1"/>
  <c r="T217" i="5"/>
  <c r="S217" i="5"/>
  <c r="R217" i="5"/>
  <c r="Q217" i="5"/>
  <c r="P217" i="5"/>
  <c r="O217" i="5"/>
  <c r="N217" i="5"/>
  <c r="M217" i="5"/>
  <c r="L217" i="5"/>
  <c r="K217" i="5"/>
  <c r="J217" i="5"/>
  <c r="I217" i="5"/>
  <c r="H217" i="5"/>
  <c r="G217" i="5"/>
  <c r="F217" i="5"/>
  <c r="E217" i="5"/>
  <c r="D217" i="5"/>
  <c r="C217" i="5"/>
  <c r="B217" i="5" s="1"/>
  <c r="T216" i="5"/>
  <c r="S216" i="5"/>
  <c r="R216" i="5"/>
  <c r="Q216" i="5"/>
  <c r="P216" i="5"/>
  <c r="O216" i="5"/>
  <c r="N216" i="5"/>
  <c r="M216" i="5"/>
  <c r="L216" i="5"/>
  <c r="K216" i="5"/>
  <c r="J216" i="5"/>
  <c r="I216" i="5"/>
  <c r="H216" i="5"/>
  <c r="G216" i="5"/>
  <c r="F216" i="5"/>
  <c r="E216" i="5"/>
  <c r="D216" i="5"/>
  <c r="C216" i="5"/>
  <c r="B216" i="5" s="1"/>
  <c r="T215" i="5"/>
  <c r="S215" i="5"/>
  <c r="R215" i="5"/>
  <c r="Q215" i="5"/>
  <c r="P215" i="5"/>
  <c r="O215" i="5"/>
  <c r="N215" i="5"/>
  <c r="M215" i="5"/>
  <c r="L215" i="5"/>
  <c r="K215" i="5"/>
  <c r="J215" i="5"/>
  <c r="I215" i="5"/>
  <c r="H215" i="5"/>
  <c r="G215" i="5"/>
  <c r="F215" i="5"/>
  <c r="E215" i="5"/>
  <c r="D215" i="5"/>
  <c r="C215" i="5"/>
  <c r="B215" i="5" s="1"/>
  <c r="T214" i="5"/>
  <c r="S214" i="5"/>
  <c r="R214" i="5"/>
  <c r="Q214" i="5"/>
  <c r="P214" i="5"/>
  <c r="O214" i="5"/>
  <c r="N214" i="5"/>
  <c r="M214" i="5"/>
  <c r="L214" i="5"/>
  <c r="K214" i="5"/>
  <c r="J214" i="5"/>
  <c r="I214" i="5"/>
  <c r="H214" i="5"/>
  <c r="G214" i="5"/>
  <c r="F214" i="5"/>
  <c r="E214" i="5"/>
  <c r="D214" i="5"/>
  <c r="C214" i="5"/>
  <c r="B214" i="5" s="1"/>
  <c r="T213" i="5"/>
  <c r="S213" i="5"/>
  <c r="R213" i="5"/>
  <c r="Q213" i="5"/>
  <c r="P213" i="5"/>
  <c r="O213" i="5"/>
  <c r="N213" i="5"/>
  <c r="M213" i="5"/>
  <c r="L213" i="5"/>
  <c r="K213" i="5"/>
  <c r="J213" i="5"/>
  <c r="I213" i="5"/>
  <c r="H213" i="5"/>
  <c r="G213" i="5"/>
  <c r="F213" i="5"/>
  <c r="E213" i="5"/>
  <c r="D213" i="5"/>
  <c r="C213" i="5"/>
  <c r="B213" i="5" s="1"/>
  <c r="T212" i="5"/>
  <c r="S212" i="5"/>
  <c r="R212" i="5"/>
  <c r="Q212" i="5"/>
  <c r="P212" i="5"/>
  <c r="O212" i="5"/>
  <c r="N212" i="5"/>
  <c r="M212" i="5"/>
  <c r="L212" i="5"/>
  <c r="K212" i="5"/>
  <c r="J212" i="5"/>
  <c r="I212" i="5"/>
  <c r="H212" i="5"/>
  <c r="G212" i="5"/>
  <c r="F212" i="5"/>
  <c r="E212" i="5"/>
  <c r="D212" i="5"/>
  <c r="C212" i="5"/>
  <c r="B212" i="5" s="1"/>
  <c r="T211" i="5"/>
  <c r="S211" i="5"/>
  <c r="R211" i="5"/>
  <c r="Q211" i="5"/>
  <c r="P211" i="5"/>
  <c r="O211" i="5"/>
  <c r="N211" i="5"/>
  <c r="M211" i="5"/>
  <c r="L211" i="5"/>
  <c r="K211" i="5"/>
  <c r="J211" i="5"/>
  <c r="I211" i="5"/>
  <c r="H211" i="5"/>
  <c r="G211" i="5"/>
  <c r="F211" i="5"/>
  <c r="E211" i="5"/>
  <c r="D211" i="5"/>
  <c r="C211" i="5"/>
  <c r="B211" i="5" s="1"/>
  <c r="T210" i="5"/>
  <c r="S210" i="5"/>
  <c r="R210" i="5"/>
  <c r="Q210" i="5"/>
  <c r="P210" i="5"/>
  <c r="O210" i="5"/>
  <c r="N210" i="5"/>
  <c r="M210" i="5"/>
  <c r="L210" i="5"/>
  <c r="K210" i="5"/>
  <c r="J210" i="5"/>
  <c r="I210" i="5"/>
  <c r="H210" i="5"/>
  <c r="G210" i="5"/>
  <c r="F210" i="5"/>
  <c r="E210" i="5"/>
  <c r="D210" i="5"/>
  <c r="C210" i="5"/>
  <c r="B210" i="5" s="1"/>
  <c r="T209" i="5"/>
  <c r="S209" i="5"/>
  <c r="R209" i="5"/>
  <c r="Q209" i="5"/>
  <c r="P209" i="5"/>
  <c r="O209" i="5"/>
  <c r="N209" i="5"/>
  <c r="M209" i="5"/>
  <c r="L209" i="5"/>
  <c r="K209" i="5"/>
  <c r="J209" i="5"/>
  <c r="I209" i="5"/>
  <c r="H209" i="5"/>
  <c r="G209" i="5"/>
  <c r="F209" i="5"/>
  <c r="E209" i="5"/>
  <c r="D209" i="5"/>
  <c r="C209" i="5"/>
  <c r="B209" i="5" s="1"/>
  <c r="T208" i="5"/>
  <c r="S208" i="5"/>
  <c r="R208" i="5"/>
  <c r="Q208" i="5"/>
  <c r="P208" i="5"/>
  <c r="O208" i="5"/>
  <c r="N208" i="5"/>
  <c r="M208" i="5"/>
  <c r="L208" i="5"/>
  <c r="K208" i="5"/>
  <c r="J208" i="5"/>
  <c r="I208" i="5"/>
  <c r="H208" i="5"/>
  <c r="G208" i="5"/>
  <c r="F208" i="5"/>
  <c r="E208" i="5"/>
  <c r="D208" i="5"/>
  <c r="C208" i="5"/>
  <c r="B208" i="5" s="1"/>
  <c r="T207" i="5"/>
  <c r="S207" i="5"/>
  <c r="R207" i="5"/>
  <c r="Q207" i="5"/>
  <c r="P207" i="5"/>
  <c r="O207" i="5"/>
  <c r="N207" i="5"/>
  <c r="M207" i="5"/>
  <c r="L207" i="5"/>
  <c r="K207" i="5"/>
  <c r="J207" i="5"/>
  <c r="I207" i="5"/>
  <c r="H207" i="5"/>
  <c r="G207" i="5"/>
  <c r="F207" i="5"/>
  <c r="E207" i="5"/>
  <c r="D207" i="5"/>
  <c r="C207" i="5"/>
  <c r="B207" i="5" s="1"/>
  <c r="T206" i="5"/>
  <c r="S206" i="5"/>
  <c r="R206" i="5"/>
  <c r="Q206" i="5"/>
  <c r="P206" i="5"/>
  <c r="O206" i="5"/>
  <c r="N206" i="5"/>
  <c r="M206" i="5"/>
  <c r="L206" i="5"/>
  <c r="K206" i="5"/>
  <c r="J206" i="5"/>
  <c r="I206" i="5"/>
  <c r="H206" i="5"/>
  <c r="G206" i="5"/>
  <c r="F206" i="5"/>
  <c r="E206" i="5"/>
  <c r="D206" i="5"/>
  <c r="C206" i="5"/>
  <c r="B206" i="5" s="1"/>
  <c r="T205" i="5"/>
  <c r="S205" i="5"/>
  <c r="R205" i="5"/>
  <c r="Q205" i="5"/>
  <c r="P205" i="5"/>
  <c r="O205" i="5"/>
  <c r="N205" i="5"/>
  <c r="M205" i="5"/>
  <c r="L205" i="5"/>
  <c r="K205" i="5"/>
  <c r="J205" i="5"/>
  <c r="I205" i="5"/>
  <c r="H205" i="5"/>
  <c r="G205" i="5"/>
  <c r="F205" i="5"/>
  <c r="E205" i="5"/>
  <c r="D205" i="5"/>
  <c r="C205" i="5"/>
  <c r="B205" i="5" s="1"/>
  <c r="T204" i="5"/>
  <c r="S204" i="5"/>
  <c r="R204" i="5"/>
  <c r="Q204" i="5"/>
  <c r="P204" i="5"/>
  <c r="O204" i="5"/>
  <c r="N204" i="5"/>
  <c r="M204" i="5"/>
  <c r="L204" i="5"/>
  <c r="K204" i="5"/>
  <c r="J204" i="5"/>
  <c r="I204" i="5"/>
  <c r="H204" i="5"/>
  <c r="G204" i="5"/>
  <c r="F204" i="5"/>
  <c r="E204" i="5"/>
  <c r="D204" i="5"/>
  <c r="C204" i="5"/>
  <c r="B204" i="5" s="1"/>
  <c r="T203" i="5"/>
  <c r="S203" i="5"/>
  <c r="R203" i="5"/>
  <c r="Q203" i="5"/>
  <c r="P203" i="5"/>
  <c r="O203" i="5"/>
  <c r="N203" i="5"/>
  <c r="M203" i="5"/>
  <c r="L203" i="5"/>
  <c r="K203" i="5"/>
  <c r="J203" i="5"/>
  <c r="I203" i="5"/>
  <c r="H203" i="5"/>
  <c r="G203" i="5"/>
  <c r="F203" i="5"/>
  <c r="E203" i="5"/>
  <c r="D203" i="5"/>
  <c r="C203" i="5"/>
  <c r="B203" i="5" s="1"/>
  <c r="T202" i="5"/>
  <c r="S202" i="5"/>
  <c r="R202" i="5"/>
  <c r="Q202" i="5"/>
  <c r="P202" i="5"/>
  <c r="O202" i="5"/>
  <c r="N202" i="5"/>
  <c r="M202" i="5"/>
  <c r="L202" i="5"/>
  <c r="K202" i="5"/>
  <c r="J202" i="5"/>
  <c r="I202" i="5"/>
  <c r="H202" i="5"/>
  <c r="G202" i="5"/>
  <c r="F202" i="5"/>
  <c r="E202" i="5"/>
  <c r="D202" i="5"/>
  <c r="C202" i="5"/>
  <c r="B202" i="5" s="1"/>
  <c r="T201" i="5"/>
  <c r="S201" i="5"/>
  <c r="R201" i="5"/>
  <c r="Q201" i="5"/>
  <c r="P201" i="5"/>
  <c r="O201" i="5"/>
  <c r="N201" i="5"/>
  <c r="M201" i="5"/>
  <c r="L201" i="5"/>
  <c r="K201" i="5"/>
  <c r="J201" i="5"/>
  <c r="I201" i="5"/>
  <c r="H201" i="5"/>
  <c r="G201" i="5"/>
  <c r="F201" i="5"/>
  <c r="E201" i="5"/>
  <c r="D201" i="5"/>
  <c r="C201" i="5"/>
  <c r="B201" i="5" s="1"/>
  <c r="T200" i="5"/>
  <c r="S200" i="5"/>
  <c r="R200" i="5"/>
  <c r="Q200" i="5"/>
  <c r="P200" i="5"/>
  <c r="O200" i="5"/>
  <c r="N200" i="5"/>
  <c r="M200" i="5"/>
  <c r="L200" i="5"/>
  <c r="K200" i="5"/>
  <c r="J200" i="5"/>
  <c r="I200" i="5"/>
  <c r="H200" i="5"/>
  <c r="G200" i="5"/>
  <c r="F200" i="5"/>
  <c r="E200" i="5"/>
  <c r="D200" i="5"/>
  <c r="C200" i="5"/>
  <c r="B200" i="5" s="1"/>
  <c r="T199" i="5"/>
  <c r="S199" i="5"/>
  <c r="R199" i="5"/>
  <c r="Q199" i="5"/>
  <c r="P199" i="5"/>
  <c r="O199" i="5"/>
  <c r="N199" i="5"/>
  <c r="M199" i="5"/>
  <c r="L199" i="5"/>
  <c r="K199" i="5"/>
  <c r="J199" i="5"/>
  <c r="I199" i="5"/>
  <c r="H199" i="5"/>
  <c r="G199" i="5"/>
  <c r="F199" i="5"/>
  <c r="E199" i="5"/>
  <c r="D199" i="5"/>
  <c r="C199" i="5"/>
  <c r="B199" i="5" s="1"/>
  <c r="T198" i="5"/>
  <c r="S198" i="5"/>
  <c r="R198" i="5"/>
  <c r="Q198" i="5"/>
  <c r="P198" i="5"/>
  <c r="O198" i="5"/>
  <c r="N198" i="5"/>
  <c r="M198" i="5"/>
  <c r="L198" i="5"/>
  <c r="K198" i="5"/>
  <c r="J198" i="5"/>
  <c r="I198" i="5"/>
  <c r="H198" i="5"/>
  <c r="G198" i="5"/>
  <c r="F198" i="5"/>
  <c r="E198" i="5"/>
  <c r="D198" i="5"/>
  <c r="C198" i="5"/>
  <c r="B198" i="5" s="1"/>
  <c r="T197" i="5"/>
  <c r="S197" i="5"/>
  <c r="R197" i="5"/>
  <c r="Q197" i="5"/>
  <c r="P197" i="5"/>
  <c r="O197" i="5"/>
  <c r="N197" i="5"/>
  <c r="M197" i="5"/>
  <c r="L197" i="5"/>
  <c r="K197" i="5"/>
  <c r="J197" i="5"/>
  <c r="I197" i="5"/>
  <c r="H197" i="5"/>
  <c r="G197" i="5"/>
  <c r="F197" i="5"/>
  <c r="E197" i="5"/>
  <c r="D197" i="5"/>
  <c r="C197" i="5"/>
  <c r="B197" i="5" s="1"/>
  <c r="T196" i="5"/>
  <c r="S196" i="5"/>
  <c r="R196" i="5"/>
  <c r="Q196" i="5"/>
  <c r="P196" i="5"/>
  <c r="O196" i="5"/>
  <c r="N196" i="5"/>
  <c r="M196" i="5"/>
  <c r="L196" i="5"/>
  <c r="K196" i="5"/>
  <c r="J196" i="5"/>
  <c r="I196" i="5"/>
  <c r="H196" i="5"/>
  <c r="G196" i="5"/>
  <c r="F196" i="5"/>
  <c r="E196" i="5"/>
  <c r="D196" i="5"/>
  <c r="C196" i="5"/>
  <c r="B196" i="5" s="1"/>
  <c r="T195" i="5"/>
  <c r="S195" i="5"/>
  <c r="R195" i="5"/>
  <c r="Q195" i="5"/>
  <c r="P195" i="5"/>
  <c r="O195" i="5"/>
  <c r="N195" i="5"/>
  <c r="M195" i="5"/>
  <c r="L195" i="5"/>
  <c r="K195" i="5"/>
  <c r="J195" i="5"/>
  <c r="I195" i="5"/>
  <c r="H195" i="5"/>
  <c r="G195" i="5"/>
  <c r="F195" i="5"/>
  <c r="E195" i="5"/>
  <c r="D195" i="5"/>
  <c r="C195" i="5"/>
  <c r="B195" i="5" s="1"/>
  <c r="T194" i="5"/>
  <c r="S194" i="5"/>
  <c r="R194" i="5"/>
  <c r="Q194" i="5"/>
  <c r="P194" i="5"/>
  <c r="O194" i="5"/>
  <c r="N194" i="5"/>
  <c r="M194" i="5"/>
  <c r="L194" i="5"/>
  <c r="K194" i="5"/>
  <c r="J194" i="5"/>
  <c r="I194" i="5"/>
  <c r="H194" i="5"/>
  <c r="G194" i="5"/>
  <c r="F194" i="5"/>
  <c r="E194" i="5"/>
  <c r="D194" i="5"/>
  <c r="C194" i="5"/>
  <c r="B194" i="5" s="1"/>
  <c r="T193" i="5"/>
  <c r="S193" i="5"/>
  <c r="R193" i="5"/>
  <c r="Q193" i="5"/>
  <c r="P193" i="5"/>
  <c r="O193" i="5"/>
  <c r="N193" i="5"/>
  <c r="M193" i="5"/>
  <c r="L193" i="5"/>
  <c r="K193" i="5"/>
  <c r="J193" i="5"/>
  <c r="I193" i="5"/>
  <c r="H193" i="5"/>
  <c r="G193" i="5"/>
  <c r="F193" i="5"/>
  <c r="E193" i="5"/>
  <c r="D193" i="5"/>
  <c r="C193" i="5"/>
  <c r="B193" i="5" s="1"/>
  <c r="T192" i="5"/>
  <c r="S192" i="5"/>
  <c r="R192" i="5"/>
  <c r="Q192" i="5"/>
  <c r="P192" i="5"/>
  <c r="O192" i="5"/>
  <c r="N192" i="5"/>
  <c r="M192" i="5"/>
  <c r="L192" i="5"/>
  <c r="K192" i="5"/>
  <c r="J192" i="5"/>
  <c r="I192" i="5"/>
  <c r="H192" i="5"/>
  <c r="G192" i="5"/>
  <c r="F192" i="5"/>
  <c r="E192" i="5"/>
  <c r="D192" i="5"/>
  <c r="C192" i="5"/>
  <c r="B192" i="5" s="1"/>
  <c r="T191" i="5"/>
  <c r="S191" i="5"/>
  <c r="R191" i="5"/>
  <c r="Q191" i="5"/>
  <c r="P191" i="5"/>
  <c r="O191" i="5"/>
  <c r="N191" i="5"/>
  <c r="M191" i="5"/>
  <c r="L191" i="5"/>
  <c r="K191" i="5"/>
  <c r="J191" i="5"/>
  <c r="I191" i="5"/>
  <c r="H191" i="5"/>
  <c r="G191" i="5"/>
  <c r="F191" i="5"/>
  <c r="E191" i="5"/>
  <c r="D191" i="5"/>
  <c r="C191" i="5"/>
  <c r="B191" i="5" s="1"/>
  <c r="T190" i="5"/>
  <c r="S190" i="5"/>
  <c r="R190" i="5"/>
  <c r="Q190" i="5"/>
  <c r="P190" i="5"/>
  <c r="O190" i="5"/>
  <c r="N190" i="5"/>
  <c r="M190" i="5"/>
  <c r="L190" i="5"/>
  <c r="K190" i="5"/>
  <c r="J190" i="5"/>
  <c r="I190" i="5"/>
  <c r="H190" i="5"/>
  <c r="G190" i="5"/>
  <c r="F190" i="5"/>
  <c r="E190" i="5"/>
  <c r="D190" i="5"/>
  <c r="C190" i="5"/>
  <c r="B190" i="5" s="1"/>
  <c r="T189" i="5"/>
  <c r="S189" i="5"/>
  <c r="R189" i="5"/>
  <c r="Q189" i="5"/>
  <c r="P189" i="5"/>
  <c r="O189" i="5"/>
  <c r="N189" i="5"/>
  <c r="M189" i="5"/>
  <c r="L189" i="5"/>
  <c r="K189" i="5"/>
  <c r="J189" i="5"/>
  <c r="I189" i="5"/>
  <c r="H189" i="5"/>
  <c r="G189" i="5"/>
  <c r="F189" i="5"/>
  <c r="E189" i="5"/>
  <c r="D189" i="5"/>
  <c r="C189" i="5"/>
  <c r="B189" i="5" s="1"/>
  <c r="T188" i="5"/>
  <c r="S188" i="5"/>
  <c r="R188" i="5"/>
  <c r="Q188" i="5"/>
  <c r="P188" i="5"/>
  <c r="O188" i="5"/>
  <c r="N188" i="5"/>
  <c r="M188" i="5"/>
  <c r="L188" i="5"/>
  <c r="K188" i="5"/>
  <c r="J188" i="5"/>
  <c r="I188" i="5"/>
  <c r="H188" i="5"/>
  <c r="G188" i="5"/>
  <c r="F188" i="5"/>
  <c r="E188" i="5"/>
  <c r="D188" i="5"/>
  <c r="C188" i="5"/>
  <c r="B188" i="5" s="1"/>
  <c r="T187" i="5"/>
  <c r="S187" i="5"/>
  <c r="R187" i="5"/>
  <c r="Q187" i="5"/>
  <c r="P187" i="5"/>
  <c r="O187" i="5"/>
  <c r="N187" i="5"/>
  <c r="M187" i="5"/>
  <c r="L187" i="5"/>
  <c r="K187" i="5"/>
  <c r="J187" i="5"/>
  <c r="I187" i="5"/>
  <c r="H187" i="5"/>
  <c r="G187" i="5"/>
  <c r="F187" i="5"/>
  <c r="E187" i="5"/>
  <c r="D187" i="5"/>
  <c r="C187" i="5"/>
  <c r="B187" i="5" s="1"/>
  <c r="T186" i="5"/>
  <c r="S186" i="5"/>
  <c r="R186" i="5"/>
  <c r="Q186" i="5"/>
  <c r="P186" i="5"/>
  <c r="O186" i="5"/>
  <c r="N186" i="5"/>
  <c r="M186" i="5"/>
  <c r="L186" i="5"/>
  <c r="K186" i="5"/>
  <c r="J186" i="5"/>
  <c r="I186" i="5"/>
  <c r="H186" i="5"/>
  <c r="G186" i="5"/>
  <c r="F186" i="5"/>
  <c r="E186" i="5"/>
  <c r="D186" i="5"/>
  <c r="C186" i="5"/>
  <c r="B186" i="5" s="1"/>
  <c r="T185" i="5"/>
  <c r="S185" i="5"/>
  <c r="R185" i="5"/>
  <c r="Q185" i="5"/>
  <c r="P185" i="5"/>
  <c r="O185" i="5"/>
  <c r="N185" i="5"/>
  <c r="M185" i="5"/>
  <c r="L185" i="5"/>
  <c r="K185" i="5"/>
  <c r="J185" i="5"/>
  <c r="I185" i="5"/>
  <c r="H185" i="5"/>
  <c r="G185" i="5"/>
  <c r="F185" i="5"/>
  <c r="E185" i="5"/>
  <c r="D185" i="5"/>
  <c r="C185" i="5"/>
  <c r="B185" i="5" s="1"/>
  <c r="T184" i="5"/>
  <c r="S184" i="5"/>
  <c r="R184" i="5"/>
  <c r="Q184" i="5"/>
  <c r="P184" i="5"/>
  <c r="O184" i="5"/>
  <c r="N184" i="5"/>
  <c r="M184" i="5"/>
  <c r="L184" i="5"/>
  <c r="K184" i="5"/>
  <c r="J184" i="5"/>
  <c r="I184" i="5"/>
  <c r="H184" i="5"/>
  <c r="G184" i="5"/>
  <c r="F184" i="5"/>
  <c r="E184" i="5"/>
  <c r="D184" i="5"/>
  <c r="C184" i="5"/>
  <c r="B184" i="5" s="1"/>
  <c r="T183" i="5"/>
  <c r="S183" i="5"/>
  <c r="R183" i="5"/>
  <c r="Q183" i="5"/>
  <c r="P183" i="5"/>
  <c r="O183" i="5"/>
  <c r="N183" i="5"/>
  <c r="M183" i="5"/>
  <c r="L183" i="5"/>
  <c r="K183" i="5"/>
  <c r="J183" i="5"/>
  <c r="I183" i="5"/>
  <c r="H183" i="5"/>
  <c r="G183" i="5"/>
  <c r="F183" i="5"/>
  <c r="E183" i="5"/>
  <c r="D183" i="5"/>
  <c r="C183" i="5"/>
  <c r="B183" i="5" s="1"/>
  <c r="T182" i="5"/>
  <c r="S182" i="5"/>
  <c r="R182" i="5"/>
  <c r="Q182" i="5"/>
  <c r="P182" i="5"/>
  <c r="O182" i="5"/>
  <c r="N182" i="5"/>
  <c r="M182" i="5"/>
  <c r="L182" i="5"/>
  <c r="K182" i="5"/>
  <c r="J182" i="5"/>
  <c r="I182" i="5"/>
  <c r="H182" i="5"/>
  <c r="G182" i="5"/>
  <c r="F182" i="5"/>
  <c r="E182" i="5"/>
  <c r="D182" i="5"/>
  <c r="C182" i="5"/>
  <c r="B182" i="5" s="1"/>
  <c r="T181" i="5"/>
  <c r="S181" i="5"/>
  <c r="R181" i="5"/>
  <c r="Q181" i="5"/>
  <c r="P181" i="5"/>
  <c r="O181" i="5"/>
  <c r="N181" i="5"/>
  <c r="M181" i="5"/>
  <c r="L181" i="5"/>
  <c r="K181" i="5"/>
  <c r="J181" i="5"/>
  <c r="I181" i="5"/>
  <c r="H181" i="5"/>
  <c r="G181" i="5"/>
  <c r="F181" i="5"/>
  <c r="E181" i="5"/>
  <c r="D181" i="5"/>
  <c r="C181" i="5"/>
  <c r="B181" i="5" s="1"/>
  <c r="T180" i="5"/>
  <c r="S180" i="5"/>
  <c r="R180" i="5"/>
  <c r="Q180" i="5"/>
  <c r="P180" i="5"/>
  <c r="O180" i="5"/>
  <c r="N180" i="5"/>
  <c r="M180" i="5"/>
  <c r="L180" i="5"/>
  <c r="K180" i="5"/>
  <c r="J180" i="5"/>
  <c r="I180" i="5"/>
  <c r="H180" i="5"/>
  <c r="G180" i="5"/>
  <c r="F180" i="5"/>
  <c r="E180" i="5"/>
  <c r="D180" i="5"/>
  <c r="C180" i="5"/>
  <c r="B180" i="5" s="1"/>
  <c r="T179" i="5"/>
  <c r="S179" i="5"/>
  <c r="R179" i="5"/>
  <c r="Q179" i="5"/>
  <c r="P179" i="5"/>
  <c r="O179" i="5"/>
  <c r="N179" i="5"/>
  <c r="M179" i="5"/>
  <c r="L179" i="5"/>
  <c r="K179" i="5"/>
  <c r="J179" i="5"/>
  <c r="I179" i="5"/>
  <c r="H179" i="5"/>
  <c r="G179" i="5"/>
  <c r="F179" i="5"/>
  <c r="E179" i="5"/>
  <c r="D179" i="5"/>
  <c r="C179" i="5"/>
  <c r="B179" i="5" s="1"/>
  <c r="T178" i="5"/>
  <c r="S178" i="5"/>
  <c r="R178" i="5"/>
  <c r="Q178" i="5"/>
  <c r="P178" i="5"/>
  <c r="O178" i="5"/>
  <c r="N178" i="5"/>
  <c r="M178" i="5"/>
  <c r="L178" i="5"/>
  <c r="K178" i="5"/>
  <c r="J178" i="5"/>
  <c r="I178" i="5"/>
  <c r="H178" i="5"/>
  <c r="G178" i="5"/>
  <c r="F178" i="5"/>
  <c r="E178" i="5"/>
  <c r="D178" i="5"/>
  <c r="C178" i="5"/>
  <c r="B178" i="5" s="1"/>
  <c r="T177" i="5"/>
  <c r="S177" i="5"/>
  <c r="R177" i="5"/>
  <c r="Q177" i="5"/>
  <c r="P177" i="5"/>
  <c r="O177" i="5"/>
  <c r="N177" i="5"/>
  <c r="M177" i="5"/>
  <c r="L177" i="5"/>
  <c r="K177" i="5"/>
  <c r="J177" i="5"/>
  <c r="I177" i="5"/>
  <c r="H177" i="5"/>
  <c r="G177" i="5"/>
  <c r="F177" i="5"/>
  <c r="E177" i="5"/>
  <c r="D177" i="5"/>
  <c r="C177" i="5"/>
  <c r="B177" i="5" s="1"/>
  <c r="T176" i="5"/>
  <c r="S176" i="5"/>
  <c r="R176" i="5"/>
  <c r="Q176" i="5"/>
  <c r="P176" i="5"/>
  <c r="O176" i="5"/>
  <c r="N176" i="5"/>
  <c r="M176" i="5"/>
  <c r="L176" i="5"/>
  <c r="K176" i="5"/>
  <c r="J176" i="5"/>
  <c r="I176" i="5"/>
  <c r="H176" i="5"/>
  <c r="G176" i="5"/>
  <c r="F176" i="5"/>
  <c r="E176" i="5"/>
  <c r="D176" i="5"/>
  <c r="C176" i="5"/>
  <c r="B176" i="5" s="1"/>
  <c r="T175" i="5"/>
  <c r="S175" i="5"/>
  <c r="R175" i="5"/>
  <c r="Q175" i="5"/>
  <c r="P175" i="5"/>
  <c r="O175" i="5"/>
  <c r="N175" i="5"/>
  <c r="M175" i="5"/>
  <c r="L175" i="5"/>
  <c r="K175" i="5"/>
  <c r="J175" i="5"/>
  <c r="I175" i="5"/>
  <c r="H175" i="5"/>
  <c r="G175" i="5"/>
  <c r="F175" i="5"/>
  <c r="E175" i="5"/>
  <c r="D175" i="5"/>
  <c r="C175" i="5"/>
  <c r="B175" i="5" s="1"/>
  <c r="T174" i="5"/>
  <c r="S174" i="5"/>
  <c r="R174" i="5"/>
  <c r="Q174" i="5"/>
  <c r="P174" i="5"/>
  <c r="O174" i="5"/>
  <c r="N174" i="5"/>
  <c r="M174" i="5"/>
  <c r="L174" i="5"/>
  <c r="K174" i="5"/>
  <c r="J174" i="5"/>
  <c r="I174" i="5"/>
  <c r="H174" i="5"/>
  <c r="G174" i="5"/>
  <c r="F174" i="5"/>
  <c r="E174" i="5"/>
  <c r="D174" i="5"/>
  <c r="C174" i="5"/>
  <c r="B174" i="5" s="1"/>
  <c r="T173" i="5"/>
  <c r="S173" i="5"/>
  <c r="R173" i="5"/>
  <c r="Q173" i="5"/>
  <c r="P173" i="5"/>
  <c r="O173" i="5"/>
  <c r="N173" i="5"/>
  <c r="M173" i="5"/>
  <c r="L173" i="5"/>
  <c r="K173" i="5"/>
  <c r="J173" i="5"/>
  <c r="I173" i="5"/>
  <c r="H173" i="5"/>
  <c r="G173" i="5"/>
  <c r="F173" i="5"/>
  <c r="E173" i="5"/>
  <c r="D173" i="5"/>
  <c r="C173" i="5"/>
  <c r="B173" i="5" s="1"/>
  <c r="T172" i="5"/>
  <c r="S172" i="5"/>
  <c r="R172" i="5"/>
  <c r="Q172" i="5"/>
  <c r="P172" i="5"/>
  <c r="O172" i="5"/>
  <c r="N172" i="5"/>
  <c r="M172" i="5"/>
  <c r="L172" i="5"/>
  <c r="K172" i="5"/>
  <c r="J172" i="5"/>
  <c r="I172" i="5"/>
  <c r="H172" i="5"/>
  <c r="G172" i="5"/>
  <c r="F172" i="5"/>
  <c r="E172" i="5"/>
  <c r="D172" i="5"/>
  <c r="C172" i="5"/>
  <c r="B172" i="5" s="1"/>
  <c r="T171" i="5"/>
  <c r="S171" i="5"/>
  <c r="R171" i="5"/>
  <c r="Q171" i="5"/>
  <c r="P171" i="5"/>
  <c r="O171" i="5"/>
  <c r="N171" i="5"/>
  <c r="M171" i="5"/>
  <c r="L171" i="5"/>
  <c r="K171" i="5"/>
  <c r="J171" i="5"/>
  <c r="I171" i="5"/>
  <c r="H171" i="5"/>
  <c r="G171" i="5"/>
  <c r="F171" i="5"/>
  <c r="E171" i="5"/>
  <c r="D171" i="5"/>
  <c r="C171" i="5"/>
  <c r="B171" i="5" s="1"/>
  <c r="T170" i="5"/>
  <c r="S170" i="5"/>
  <c r="R170" i="5"/>
  <c r="Q170" i="5"/>
  <c r="P170" i="5"/>
  <c r="O170" i="5"/>
  <c r="N170" i="5"/>
  <c r="M170" i="5"/>
  <c r="L170" i="5"/>
  <c r="K170" i="5"/>
  <c r="J170" i="5"/>
  <c r="I170" i="5"/>
  <c r="H170" i="5"/>
  <c r="G170" i="5"/>
  <c r="F170" i="5"/>
  <c r="E170" i="5"/>
  <c r="D170" i="5"/>
  <c r="C170" i="5"/>
  <c r="B170" i="5" s="1"/>
  <c r="T169" i="5"/>
  <c r="S169" i="5"/>
  <c r="R169" i="5"/>
  <c r="Q169" i="5"/>
  <c r="P169" i="5"/>
  <c r="O169" i="5"/>
  <c r="N169" i="5"/>
  <c r="M169" i="5"/>
  <c r="L169" i="5"/>
  <c r="K169" i="5"/>
  <c r="J169" i="5"/>
  <c r="I169" i="5"/>
  <c r="H169" i="5"/>
  <c r="G169" i="5"/>
  <c r="F169" i="5"/>
  <c r="E169" i="5"/>
  <c r="D169" i="5"/>
  <c r="C169" i="5"/>
  <c r="B169" i="5" s="1"/>
  <c r="T168" i="5"/>
  <c r="S168" i="5"/>
  <c r="R168" i="5"/>
  <c r="Q168" i="5"/>
  <c r="P168" i="5"/>
  <c r="O168" i="5"/>
  <c r="N168" i="5"/>
  <c r="M168" i="5"/>
  <c r="L168" i="5"/>
  <c r="K168" i="5"/>
  <c r="J168" i="5"/>
  <c r="I168" i="5"/>
  <c r="H168" i="5"/>
  <c r="G168" i="5"/>
  <c r="F168" i="5"/>
  <c r="E168" i="5"/>
  <c r="D168" i="5"/>
  <c r="C168" i="5"/>
  <c r="B168" i="5" s="1"/>
  <c r="T167" i="5"/>
  <c r="S167" i="5"/>
  <c r="R167" i="5"/>
  <c r="Q167" i="5"/>
  <c r="P167" i="5"/>
  <c r="O167" i="5"/>
  <c r="N167" i="5"/>
  <c r="M167" i="5"/>
  <c r="L167" i="5"/>
  <c r="K167" i="5"/>
  <c r="J167" i="5"/>
  <c r="I167" i="5"/>
  <c r="H167" i="5"/>
  <c r="G167" i="5"/>
  <c r="F167" i="5"/>
  <c r="E167" i="5"/>
  <c r="D167" i="5"/>
  <c r="C167" i="5"/>
  <c r="B167" i="5" s="1"/>
  <c r="T166" i="5"/>
  <c r="S166" i="5"/>
  <c r="R166" i="5"/>
  <c r="Q166" i="5"/>
  <c r="P166" i="5"/>
  <c r="O166" i="5"/>
  <c r="N166" i="5"/>
  <c r="M166" i="5"/>
  <c r="L166" i="5"/>
  <c r="K166" i="5"/>
  <c r="J166" i="5"/>
  <c r="I166" i="5"/>
  <c r="H166" i="5"/>
  <c r="G166" i="5"/>
  <c r="F166" i="5"/>
  <c r="E166" i="5"/>
  <c r="D166" i="5"/>
  <c r="C166" i="5"/>
  <c r="B166" i="5" s="1"/>
  <c r="T165" i="5"/>
  <c r="S165" i="5"/>
  <c r="R165" i="5"/>
  <c r="Q165" i="5"/>
  <c r="P165" i="5"/>
  <c r="O165" i="5"/>
  <c r="N165" i="5"/>
  <c r="M165" i="5"/>
  <c r="L165" i="5"/>
  <c r="K165" i="5"/>
  <c r="J165" i="5"/>
  <c r="I165" i="5"/>
  <c r="H165" i="5"/>
  <c r="G165" i="5"/>
  <c r="F165" i="5"/>
  <c r="E165" i="5"/>
  <c r="D165" i="5"/>
  <c r="C165" i="5"/>
  <c r="B165" i="5" s="1"/>
  <c r="T164" i="5"/>
  <c r="S164" i="5"/>
  <c r="R164" i="5"/>
  <c r="Q164" i="5"/>
  <c r="P164" i="5"/>
  <c r="O164" i="5"/>
  <c r="N164" i="5"/>
  <c r="M164" i="5"/>
  <c r="L164" i="5"/>
  <c r="K164" i="5"/>
  <c r="J164" i="5"/>
  <c r="I164" i="5"/>
  <c r="H164" i="5"/>
  <c r="G164" i="5"/>
  <c r="F164" i="5"/>
  <c r="E164" i="5"/>
  <c r="D164" i="5"/>
  <c r="C164" i="5"/>
  <c r="B164" i="5" s="1"/>
  <c r="T163" i="5"/>
  <c r="S163" i="5"/>
  <c r="R163" i="5"/>
  <c r="Q163" i="5"/>
  <c r="P163" i="5"/>
  <c r="O163" i="5"/>
  <c r="N163" i="5"/>
  <c r="M163" i="5"/>
  <c r="L163" i="5"/>
  <c r="K163" i="5"/>
  <c r="J163" i="5"/>
  <c r="I163" i="5"/>
  <c r="H163" i="5"/>
  <c r="G163" i="5"/>
  <c r="F163" i="5"/>
  <c r="E163" i="5"/>
  <c r="D163" i="5"/>
  <c r="C163" i="5"/>
  <c r="B163" i="5" s="1"/>
  <c r="T162" i="5"/>
  <c r="S162" i="5"/>
  <c r="R162" i="5"/>
  <c r="Q162" i="5"/>
  <c r="P162" i="5"/>
  <c r="O162" i="5"/>
  <c r="N162" i="5"/>
  <c r="M162" i="5"/>
  <c r="L162" i="5"/>
  <c r="K162" i="5"/>
  <c r="J162" i="5"/>
  <c r="I162" i="5"/>
  <c r="H162" i="5"/>
  <c r="G162" i="5"/>
  <c r="F162" i="5"/>
  <c r="E162" i="5"/>
  <c r="D162" i="5"/>
  <c r="C162" i="5"/>
  <c r="B162" i="5" s="1"/>
  <c r="T161" i="5"/>
  <c r="S161" i="5"/>
  <c r="R161" i="5"/>
  <c r="Q161" i="5"/>
  <c r="P161" i="5"/>
  <c r="O161" i="5"/>
  <c r="N161" i="5"/>
  <c r="M161" i="5"/>
  <c r="L161" i="5"/>
  <c r="K161" i="5"/>
  <c r="J161" i="5"/>
  <c r="I161" i="5"/>
  <c r="H161" i="5"/>
  <c r="G161" i="5"/>
  <c r="F161" i="5"/>
  <c r="E161" i="5"/>
  <c r="D161" i="5"/>
  <c r="C161" i="5"/>
  <c r="B161" i="5" s="1"/>
  <c r="T160" i="5"/>
  <c r="S160" i="5"/>
  <c r="R160" i="5"/>
  <c r="Q160" i="5"/>
  <c r="P160" i="5"/>
  <c r="O160" i="5"/>
  <c r="N160" i="5"/>
  <c r="M160" i="5"/>
  <c r="L160" i="5"/>
  <c r="K160" i="5"/>
  <c r="J160" i="5"/>
  <c r="I160" i="5"/>
  <c r="H160" i="5"/>
  <c r="G160" i="5"/>
  <c r="F160" i="5"/>
  <c r="E160" i="5"/>
  <c r="D160" i="5"/>
  <c r="C160" i="5"/>
  <c r="B160" i="5" s="1"/>
  <c r="T159" i="5"/>
  <c r="S159" i="5"/>
  <c r="R159" i="5"/>
  <c r="Q159" i="5"/>
  <c r="P159" i="5"/>
  <c r="O159" i="5"/>
  <c r="N159" i="5"/>
  <c r="M159" i="5"/>
  <c r="L159" i="5"/>
  <c r="K159" i="5"/>
  <c r="J159" i="5"/>
  <c r="I159" i="5"/>
  <c r="H159" i="5"/>
  <c r="G159" i="5"/>
  <c r="F159" i="5"/>
  <c r="E159" i="5"/>
  <c r="D159" i="5"/>
  <c r="C159" i="5"/>
  <c r="B159" i="5" s="1"/>
  <c r="T158" i="5"/>
  <c r="S158" i="5"/>
  <c r="R158" i="5"/>
  <c r="Q158" i="5"/>
  <c r="P158" i="5"/>
  <c r="O158" i="5"/>
  <c r="N158" i="5"/>
  <c r="M158" i="5"/>
  <c r="L158" i="5"/>
  <c r="K158" i="5"/>
  <c r="J158" i="5"/>
  <c r="I158" i="5"/>
  <c r="H158" i="5"/>
  <c r="G158" i="5"/>
  <c r="F158" i="5"/>
  <c r="E158" i="5"/>
  <c r="D158" i="5"/>
  <c r="C158" i="5"/>
  <c r="B158" i="5" s="1"/>
  <c r="T157" i="5"/>
  <c r="S157" i="5"/>
  <c r="R157" i="5"/>
  <c r="Q157" i="5"/>
  <c r="P157" i="5"/>
  <c r="O157" i="5"/>
  <c r="N157" i="5"/>
  <c r="M157" i="5"/>
  <c r="L157" i="5"/>
  <c r="K157" i="5"/>
  <c r="J157" i="5"/>
  <c r="I157" i="5"/>
  <c r="H157" i="5"/>
  <c r="G157" i="5"/>
  <c r="F157" i="5"/>
  <c r="E157" i="5"/>
  <c r="D157" i="5"/>
  <c r="C157" i="5"/>
  <c r="B157" i="5" s="1"/>
  <c r="T156" i="5"/>
  <c r="S156" i="5"/>
  <c r="R156" i="5"/>
  <c r="Q156" i="5"/>
  <c r="P156" i="5"/>
  <c r="O156" i="5"/>
  <c r="N156" i="5"/>
  <c r="M156" i="5"/>
  <c r="L156" i="5"/>
  <c r="K156" i="5"/>
  <c r="J156" i="5"/>
  <c r="I156" i="5"/>
  <c r="H156" i="5"/>
  <c r="G156" i="5"/>
  <c r="F156" i="5"/>
  <c r="E156" i="5"/>
  <c r="D156" i="5"/>
  <c r="C156" i="5"/>
  <c r="B156" i="5" s="1"/>
  <c r="T155" i="5"/>
  <c r="S155" i="5"/>
  <c r="R155" i="5"/>
  <c r="Q155" i="5"/>
  <c r="P155" i="5"/>
  <c r="O155" i="5"/>
  <c r="N155" i="5"/>
  <c r="M155" i="5"/>
  <c r="L155" i="5"/>
  <c r="K155" i="5"/>
  <c r="J155" i="5"/>
  <c r="I155" i="5"/>
  <c r="H155" i="5"/>
  <c r="G155" i="5"/>
  <c r="F155" i="5"/>
  <c r="E155" i="5"/>
  <c r="D155" i="5"/>
  <c r="C155" i="5"/>
  <c r="B155" i="5" s="1"/>
  <c r="T154" i="5"/>
  <c r="S154" i="5"/>
  <c r="R154" i="5"/>
  <c r="Q154" i="5"/>
  <c r="P154" i="5"/>
  <c r="O154" i="5"/>
  <c r="N154" i="5"/>
  <c r="M154" i="5"/>
  <c r="L154" i="5"/>
  <c r="K154" i="5"/>
  <c r="J154" i="5"/>
  <c r="I154" i="5"/>
  <c r="H154" i="5"/>
  <c r="G154" i="5"/>
  <c r="F154" i="5"/>
  <c r="E154" i="5"/>
  <c r="D154" i="5"/>
  <c r="C154" i="5"/>
  <c r="B154" i="5" s="1"/>
  <c r="T153" i="5"/>
  <c r="S153" i="5"/>
  <c r="R153" i="5"/>
  <c r="Q153" i="5"/>
  <c r="P153" i="5"/>
  <c r="O153" i="5"/>
  <c r="N153" i="5"/>
  <c r="M153" i="5"/>
  <c r="L153" i="5"/>
  <c r="K153" i="5"/>
  <c r="J153" i="5"/>
  <c r="I153" i="5"/>
  <c r="H153" i="5"/>
  <c r="G153" i="5"/>
  <c r="F153" i="5"/>
  <c r="E153" i="5"/>
  <c r="D153" i="5"/>
  <c r="C153" i="5"/>
  <c r="B153" i="5" s="1"/>
  <c r="T152" i="5"/>
  <c r="S152" i="5"/>
  <c r="R152" i="5"/>
  <c r="Q152" i="5"/>
  <c r="P152" i="5"/>
  <c r="O152" i="5"/>
  <c r="N152" i="5"/>
  <c r="M152" i="5"/>
  <c r="L152" i="5"/>
  <c r="K152" i="5"/>
  <c r="J152" i="5"/>
  <c r="I152" i="5"/>
  <c r="H152" i="5"/>
  <c r="G152" i="5"/>
  <c r="F152" i="5"/>
  <c r="E152" i="5"/>
  <c r="D152" i="5"/>
  <c r="C152" i="5"/>
  <c r="B152" i="5" s="1"/>
  <c r="T151" i="5"/>
  <c r="S151" i="5"/>
  <c r="R151" i="5"/>
  <c r="Q151" i="5"/>
  <c r="P151" i="5"/>
  <c r="O151" i="5"/>
  <c r="N151" i="5"/>
  <c r="M151" i="5"/>
  <c r="L151" i="5"/>
  <c r="K151" i="5"/>
  <c r="J151" i="5"/>
  <c r="I151" i="5"/>
  <c r="H151" i="5"/>
  <c r="G151" i="5"/>
  <c r="F151" i="5"/>
  <c r="E151" i="5"/>
  <c r="D151" i="5"/>
  <c r="C151" i="5"/>
  <c r="B151" i="5" s="1"/>
  <c r="T150" i="5"/>
  <c r="S150" i="5"/>
  <c r="R150" i="5"/>
  <c r="Q150" i="5"/>
  <c r="P150" i="5"/>
  <c r="O150" i="5"/>
  <c r="N150" i="5"/>
  <c r="M150" i="5"/>
  <c r="L150" i="5"/>
  <c r="K150" i="5"/>
  <c r="J150" i="5"/>
  <c r="I150" i="5"/>
  <c r="H150" i="5"/>
  <c r="G150" i="5"/>
  <c r="F150" i="5"/>
  <c r="E150" i="5"/>
  <c r="D150" i="5"/>
  <c r="C150" i="5"/>
  <c r="B150" i="5" s="1"/>
  <c r="T149" i="5"/>
  <c r="S149" i="5"/>
  <c r="R149" i="5"/>
  <c r="Q149" i="5"/>
  <c r="P149" i="5"/>
  <c r="O149" i="5"/>
  <c r="N149" i="5"/>
  <c r="M149" i="5"/>
  <c r="L149" i="5"/>
  <c r="K149" i="5"/>
  <c r="J149" i="5"/>
  <c r="I149" i="5"/>
  <c r="H149" i="5"/>
  <c r="G149" i="5"/>
  <c r="F149" i="5"/>
  <c r="E149" i="5"/>
  <c r="D149" i="5"/>
  <c r="C149" i="5"/>
  <c r="B149" i="5" s="1"/>
  <c r="T148" i="5"/>
  <c r="S148" i="5"/>
  <c r="R148" i="5"/>
  <c r="Q148" i="5"/>
  <c r="P148" i="5"/>
  <c r="O148" i="5"/>
  <c r="N148" i="5"/>
  <c r="M148" i="5"/>
  <c r="L148" i="5"/>
  <c r="K148" i="5"/>
  <c r="J148" i="5"/>
  <c r="I148" i="5"/>
  <c r="H148" i="5"/>
  <c r="G148" i="5"/>
  <c r="F148" i="5"/>
  <c r="E148" i="5"/>
  <c r="D148" i="5"/>
  <c r="C148" i="5"/>
  <c r="B148" i="5" s="1"/>
  <c r="T147" i="5"/>
  <c r="S147" i="5"/>
  <c r="R147" i="5"/>
  <c r="Q147" i="5"/>
  <c r="P147" i="5"/>
  <c r="O147" i="5"/>
  <c r="N147" i="5"/>
  <c r="M147" i="5"/>
  <c r="L147" i="5"/>
  <c r="K147" i="5"/>
  <c r="J147" i="5"/>
  <c r="I147" i="5"/>
  <c r="H147" i="5"/>
  <c r="G147" i="5"/>
  <c r="F147" i="5"/>
  <c r="E147" i="5"/>
  <c r="D147" i="5"/>
  <c r="C147" i="5"/>
  <c r="B147" i="5" s="1"/>
  <c r="T146" i="5"/>
  <c r="S146" i="5"/>
  <c r="R146" i="5"/>
  <c r="Q146" i="5"/>
  <c r="P146" i="5"/>
  <c r="O146" i="5"/>
  <c r="N146" i="5"/>
  <c r="M146" i="5"/>
  <c r="L146" i="5"/>
  <c r="K146" i="5"/>
  <c r="J146" i="5"/>
  <c r="I146" i="5"/>
  <c r="H146" i="5"/>
  <c r="G146" i="5"/>
  <c r="F146" i="5"/>
  <c r="E146" i="5"/>
  <c r="D146" i="5"/>
  <c r="C146" i="5"/>
  <c r="B146" i="5" s="1"/>
  <c r="T145" i="5"/>
  <c r="S145" i="5"/>
  <c r="R145" i="5"/>
  <c r="Q145" i="5"/>
  <c r="P145" i="5"/>
  <c r="O145" i="5"/>
  <c r="N145" i="5"/>
  <c r="M145" i="5"/>
  <c r="L145" i="5"/>
  <c r="K145" i="5"/>
  <c r="J145" i="5"/>
  <c r="I145" i="5"/>
  <c r="H145" i="5"/>
  <c r="G145" i="5"/>
  <c r="F145" i="5"/>
  <c r="E145" i="5"/>
  <c r="D145" i="5"/>
  <c r="C145" i="5"/>
  <c r="B145" i="5" s="1"/>
  <c r="T144" i="5"/>
  <c r="S144" i="5"/>
  <c r="R144" i="5"/>
  <c r="Q144" i="5"/>
  <c r="P144" i="5"/>
  <c r="O144" i="5"/>
  <c r="N144" i="5"/>
  <c r="M144" i="5"/>
  <c r="L144" i="5"/>
  <c r="K144" i="5"/>
  <c r="J144" i="5"/>
  <c r="I144" i="5"/>
  <c r="H144" i="5"/>
  <c r="G144" i="5"/>
  <c r="F144" i="5"/>
  <c r="E144" i="5"/>
  <c r="D144" i="5"/>
  <c r="C144" i="5"/>
  <c r="B144" i="5" s="1"/>
  <c r="T143" i="5"/>
  <c r="S143" i="5"/>
  <c r="R143" i="5"/>
  <c r="Q143" i="5"/>
  <c r="P143" i="5"/>
  <c r="O143" i="5"/>
  <c r="N143" i="5"/>
  <c r="M143" i="5"/>
  <c r="L143" i="5"/>
  <c r="K143" i="5"/>
  <c r="J143" i="5"/>
  <c r="I143" i="5"/>
  <c r="H143" i="5"/>
  <c r="G143" i="5"/>
  <c r="F143" i="5"/>
  <c r="E143" i="5"/>
  <c r="D143" i="5"/>
  <c r="C143" i="5"/>
  <c r="B143" i="5" s="1"/>
  <c r="T142" i="5"/>
  <c r="S142" i="5"/>
  <c r="R142" i="5"/>
  <c r="Q142" i="5"/>
  <c r="P142" i="5"/>
  <c r="O142" i="5"/>
  <c r="N142" i="5"/>
  <c r="M142" i="5"/>
  <c r="L142" i="5"/>
  <c r="K142" i="5"/>
  <c r="J142" i="5"/>
  <c r="I142" i="5"/>
  <c r="H142" i="5"/>
  <c r="G142" i="5"/>
  <c r="F142" i="5"/>
  <c r="E142" i="5"/>
  <c r="D142" i="5"/>
  <c r="C142" i="5"/>
  <c r="B142" i="5" s="1"/>
  <c r="T141" i="5"/>
  <c r="S141" i="5"/>
  <c r="R141" i="5"/>
  <c r="Q141" i="5"/>
  <c r="P141" i="5"/>
  <c r="O141" i="5"/>
  <c r="N141" i="5"/>
  <c r="M141" i="5"/>
  <c r="L141" i="5"/>
  <c r="K141" i="5"/>
  <c r="J141" i="5"/>
  <c r="I141" i="5"/>
  <c r="H141" i="5"/>
  <c r="G141" i="5"/>
  <c r="F141" i="5"/>
  <c r="E141" i="5"/>
  <c r="D141" i="5"/>
  <c r="C141" i="5"/>
  <c r="B141" i="5" s="1"/>
  <c r="T140" i="5"/>
  <c r="S140" i="5"/>
  <c r="R140" i="5"/>
  <c r="Q140" i="5"/>
  <c r="P140" i="5"/>
  <c r="O140" i="5"/>
  <c r="N140" i="5"/>
  <c r="M140" i="5"/>
  <c r="L140" i="5"/>
  <c r="K140" i="5"/>
  <c r="J140" i="5"/>
  <c r="I140" i="5"/>
  <c r="H140" i="5"/>
  <c r="G140" i="5"/>
  <c r="F140" i="5"/>
  <c r="E140" i="5"/>
  <c r="D140" i="5"/>
  <c r="C140" i="5"/>
  <c r="B140" i="5" s="1"/>
  <c r="T139" i="5"/>
  <c r="S139" i="5"/>
  <c r="R139" i="5"/>
  <c r="Q139" i="5"/>
  <c r="P139" i="5"/>
  <c r="O139" i="5"/>
  <c r="N139" i="5"/>
  <c r="M139" i="5"/>
  <c r="L139" i="5"/>
  <c r="K139" i="5"/>
  <c r="J139" i="5"/>
  <c r="I139" i="5"/>
  <c r="H139" i="5"/>
  <c r="G139" i="5"/>
  <c r="F139" i="5"/>
  <c r="E139" i="5"/>
  <c r="D139" i="5"/>
  <c r="C139" i="5"/>
  <c r="B139" i="5" s="1"/>
  <c r="T138" i="5"/>
  <c r="S138" i="5"/>
  <c r="R138" i="5"/>
  <c r="Q138" i="5"/>
  <c r="P138" i="5"/>
  <c r="O138" i="5"/>
  <c r="N138" i="5"/>
  <c r="M138" i="5"/>
  <c r="L138" i="5"/>
  <c r="K138" i="5"/>
  <c r="J138" i="5"/>
  <c r="I138" i="5"/>
  <c r="H138" i="5"/>
  <c r="G138" i="5"/>
  <c r="F138" i="5"/>
  <c r="E138" i="5"/>
  <c r="D138" i="5"/>
  <c r="C138" i="5"/>
  <c r="B138" i="5" s="1"/>
  <c r="T137" i="5"/>
  <c r="S137" i="5"/>
  <c r="R137" i="5"/>
  <c r="Q137" i="5"/>
  <c r="P137" i="5"/>
  <c r="O137" i="5"/>
  <c r="N137" i="5"/>
  <c r="M137" i="5"/>
  <c r="L137" i="5"/>
  <c r="K137" i="5"/>
  <c r="J137" i="5"/>
  <c r="I137" i="5"/>
  <c r="H137" i="5"/>
  <c r="G137" i="5"/>
  <c r="F137" i="5"/>
  <c r="E137" i="5"/>
  <c r="D137" i="5"/>
  <c r="C137" i="5"/>
  <c r="B137" i="5" s="1"/>
  <c r="T136" i="5"/>
  <c r="S136" i="5"/>
  <c r="R136" i="5"/>
  <c r="Q136" i="5"/>
  <c r="P136" i="5"/>
  <c r="O136" i="5"/>
  <c r="N136" i="5"/>
  <c r="M136" i="5"/>
  <c r="L136" i="5"/>
  <c r="K136" i="5"/>
  <c r="J136" i="5"/>
  <c r="I136" i="5"/>
  <c r="H136" i="5"/>
  <c r="G136" i="5"/>
  <c r="F136" i="5"/>
  <c r="E136" i="5"/>
  <c r="D136" i="5"/>
  <c r="C136" i="5"/>
  <c r="B136" i="5" s="1"/>
  <c r="T135" i="5"/>
  <c r="S135" i="5"/>
  <c r="R135" i="5"/>
  <c r="Q135" i="5"/>
  <c r="P135" i="5"/>
  <c r="O135" i="5"/>
  <c r="N135" i="5"/>
  <c r="M135" i="5"/>
  <c r="L135" i="5"/>
  <c r="K135" i="5"/>
  <c r="J135" i="5"/>
  <c r="I135" i="5"/>
  <c r="H135" i="5"/>
  <c r="G135" i="5"/>
  <c r="F135" i="5"/>
  <c r="E135" i="5"/>
  <c r="D135" i="5"/>
  <c r="C135" i="5"/>
  <c r="B135" i="5" s="1"/>
  <c r="T134" i="5"/>
  <c r="S134" i="5"/>
  <c r="R134" i="5"/>
  <c r="Q134" i="5"/>
  <c r="P134" i="5"/>
  <c r="O134" i="5"/>
  <c r="N134" i="5"/>
  <c r="M134" i="5"/>
  <c r="L134" i="5"/>
  <c r="K134" i="5"/>
  <c r="J134" i="5"/>
  <c r="I134" i="5"/>
  <c r="H134" i="5"/>
  <c r="G134" i="5"/>
  <c r="F134" i="5"/>
  <c r="E134" i="5"/>
  <c r="D134" i="5"/>
  <c r="C134" i="5"/>
  <c r="B134" i="5" s="1"/>
  <c r="T133" i="5"/>
  <c r="S133" i="5"/>
  <c r="R133" i="5"/>
  <c r="Q133" i="5"/>
  <c r="P133" i="5"/>
  <c r="O133" i="5"/>
  <c r="N133" i="5"/>
  <c r="M133" i="5"/>
  <c r="L133" i="5"/>
  <c r="K133" i="5"/>
  <c r="J133" i="5"/>
  <c r="I133" i="5"/>
  <c r="H133" i="5"/>
  <c r="G133" i="5"/>
  <c r="F133" i="5"/>
  <c r="E133" i="5"/>
  <c r="D133" i="5"/>
  <c r="C133" i="5"/>
  <c r="B133" i="5" s="1"/>
  <c r="T132" i="5"/>
  <c r="S132" i="5"/>
  <c r="R132" i="5"/>
  <c r="Q132" i="5"/>
  <c r="P132" i="5"/>
  <c r="O132" i="5"/>
  <c r="N132" i="5"/>
  <c r="M132" i="5"/>
  <c r="L132" i="5"/>
  <c r="K132" i="5"/>
  <c r="J132" i="5"/>
  <c r="I132" i="5"/>
  <c r="H132" i="5"/>
  <c r="G132" i="5"/>
  <c r="F132" i="5"/>
  <c r="E132" i="5"/>
  <c r="D132" i="5"/>
  <c r="C132" i="5"/>
  <c r="B132" i="5" s="1"/>
  <c r="T131" i="5"/>
  <c r="S131" i="5"/>
  <c r="R131" i="5"/>
  <c r="Q131" i="5"/>
  <c r="P131" i="5"/>
  <c r="O131" i="5"/>
  <c r="N131" i="5"/>
  <c r="M131" i="5"/>
  <c r="L131" i="5"/>
  <c r="K131" i="5"/>
  <c r="J131" i="5"/>
  <c r="I131" i="5"/>
  <c r="H131" i="5"/>
  <c r="G131" i="5"/>
  <c r="F131" i="5"/>
  <c r="E131" i="5"/>
  <c r="D131" i="5"/>
  <c r="C131" i="5"/>
  <c r="B131" i="5" s="1"/>
  <c r="T130" i="5"/>
  <c r="S130" i="5"/>
  <c r="R130" i="5"/>
  <c r="Q130" i="5"/>
  <c r="P130" i="5"/>
  <c r="O130" i="5"/>
  <c r="N130" i="5"/>
  <c r="M130" i="5"/>
  <c r="L130" i="5"/>
  <c r="K130" i="5"/>
  <c r="J130" i="5"/>
  <c r="I130" i="5"/>
  <c r="H130" i="5"/>
  <c r="G130" i="5"/>
  <c r="F130" i="5"/>
  <c r="E130" i="5"/>
  <c r="D130" i="5"/>
  <c r="C130" i="5"/>
  <c r="B130" i="5" s="1"/>
  <c r="T129" i="5"/>
  <c r="S129" i="5"/>
  <c r="R129" i="5"/>
  <c r="Q129" i="5"/>
  <c r="P129" i="5"/>
  <c r="O129" i="5"/>
  <c r="N129" i="5"/>
  <c r="M129" i="5"/>
  <c r="L129" i="5"/>
  <c r="K129" i="5"/>
  <c r="J129" i="5"/>
  <c r="I129" i="5"/>
  <c r="H129" i="5"/>
  <c r="G129" i="5"/>
  <c r="F129" i="5"/>
  <c r="E129" i="5"/>
  <c r="D129" i="5"/>
  <c r="C129" i="5"/>
  <c r="B129" i="5" s="1"/>
  <c r="T128" i="5"/>
  <c r="S128" i="5"/>
  <c r="R128" i="5"/>
  <c r="Q128" i="5"/>
  <c r="P128" i="5"/>
  <c r="O128" i="5"/>
  <c r="N128" i="5"/>
  <c r="M128" i="5"/>
  <c r="L128" i="5"/>
  <c r="K128" i="5"/>
  <c r="J128" i="5"/>
  <c r="I128" i="5"/>
  <c r="H128" i="5"/>
  <c r="G128" i="5"/>
  <c r="F128" i="5"/>
  <c r="E128" i="5"/>
  <c r="D128" i="5"/>
  <c r="C128" i="5"/>
  <c r="B128" i="5" s="1"/>
  <c r="T127" i="5"/>
  <c r="S127" i="5"/>
  <c r="R127" i="5"/>
  <c r="Q127" i="5"/>
  <c r="P127" i="5"/>
  <c r="O127" i="5"/>
  <c r="N127" i="5"/>
  <c r="M127" i="5"/>
  <c r="L127" i="5"/>
  <c r="K127" i="5"/>
  <c r="J127" i="5"/>
  <c r="I127" i="5"/>
  <c r="H127" i="5"/>
  <c r="G127" i="5"/>
  <c r="F127" i="5"/>
  <c r="E127" i="5"/>
  <c r="D127" i="5"/>
  <c r="C127" i="5"/>
  <c r="B127" i="5" s="1"/>
  <c r="T126" i="5"/>
  <c r="S126" i="5"/>
  <c r="R126" i="5"/>
  <c r="Q126" i="5"/>
  <c r="P126" i="5"/>
  <c r="O126" i="5"/>
  <c r="N126" i="5"/>
  <c r="M126" i="5"/>
  <c r="L126" i="5"/>
  <c r="K126" i="5"/>
  <c r="J126" i="5"/>
  <c r="I126" i="5"/>
  <c r="H126" i="5"/>
  <c r="G126" i="5"/>
  <c r="F126" i="5"/>
  <c r="E126" i="5"/>
  <c r="D126" i="5"/>
  <c r="C126" i="5"/>
  <c r="B126" i="5" s="1"/>
  <c r="T125" i="5"/>
  <c r="S125" i="5"/>
  <c r="R125" i="5"/>
  <c r="Q125" i="5"/>
  <c r="P125" i="5"/>
  <c r="O125" i="5"/>
  <c r="N125" i="5"/>
  <c r="M125" i="5"/>
  <c r="L125" i="5"/>
  <c r="K125" i="5"/>
  <c r="J125" i="5"/>
  <c r="I125" i="5"/>
  <c r="H125" i="5"/>
  <c r="G125" i="5"/>
  <c r="F125" i="5"/>
  <c r="E125" i="5"/>
  <c r="D125" i="5"/>
  <c r="C125" i="5"/>
  <c r="B125" i="5" s="1"/>
  <c r="T124" i="5"/>
  <c r="S124" i="5"/>
  <c r="R124" i="5"/>
  <c r="Q124" i="5"/>
  <c r="P124" i="5"/>
  <c r="O124" i="5"/>
  <c r="N124" i="5"/>
  <c r="M124" i="5"/>
  <c r="L124" i="5"/>
  <c r="K124" i="5"/>
  <c r="J124" i="5"/>
  <c r="I124" i="5"/>
  <c r="H124" i="5"/>
  <c r="G124" i="5"/>
  <c r="F124" i="5"/>
  <c r="E124" i="5"/>
  <c r="D124" i="5"/>
  <c r="C124" i="5"/>
  <c r="B124" i="5" s="1"/>
  <c r="T123" i="5"/>
  <c r="S123" i="5"/>
  <c r="R123" i="5"/>
  <c r="Q123" i="5"/>
  <c r="P123" i="5"/>
  <c r="O123" i="5"/>
  <c r="N123" i="5"/>
  <c r="M123" i="5"/>
  <c r="L123" i="5"/>
  <c r="K123" i="5"/>
  <c r="J123" i="5"/>
  <c r="I123" i="5"/>
  <c r="H123" i="5"/>
  <c r="G123" i="5"/>
  <c r="F123" i="5"/>
  <c r="E123" i="5"/>
  <c r="D123" i="5"/>
  <c r="C123" i="5"/>
  <c r="B123" i="5" s="1"/>
  <c r="T122" i="5"/>
  <c r="S122" i="5"/>
  <c r="R122" i="5"/>
  <c r="Q122" i="5"/>
  <c r="P122" i="5"/>
  <c r="O122" i="5"/>
  <c r="N122" i="5"/>
  <c r="M122" i="5"/>
  <c r="L122" i="5"/>
  <c r="K122" i="5"/>
  <c r="J122" i="5"/>
  <c r="I122" i="5"/>
  <c r="H122" i="5"/>
  <c r="G122" i="5"/>
  <c r="F122" i="5"/>
  <c r="E122" i="5"/>
  <c r="D122" i="5"/>
  <c r="C122" i="5"/>
  <c r="B122" i="5" s="1"/>
  <c r="T121" i="5"/>
  <c r="S121" i="5"/>
  <c r="R121" i="5"/>
  <c r="Q121" i="5"/>
  <c r="P121" i="5"/>
  <c r="O121" i="5"/>
  <c r="N121" i="5"/>
  <c r="M121" i="5"/>
  <c r="L121" i="5"/>
  <c r="K121" i="5"/>
  <c r="J121" i="5"/>
  <c r="I121" i="5"/>
  <c r="H121" i="5"/>
  <c r="G121" i="5"/>
  <c r="F121" i="5"/>
  <c r="E121" i="5"/>
  <c r="D121" i="5"/>
  <c r="C121" i="5"/>
  <c r="B121" i="5" s="1"/>
  <c r="T120" i="5"/>
  <c r="S120" i="5"/>
  <c r="R120" i="5"/>
  <c r="Q120" i="5"/>
  <c r="P120" i="5"/>
  <c r="O120" i="5"/>
  <c r="N120" i="5"/>
  <c r="M120" i="5"/>
  <c r="L120" i="5"/>
  <c r="K120" i="5"/>
  <c r="J120" i="5"/>
  <c r="I120" i="5"/>
  <c r="H120" i="5"/>
  <c r="G120" i="5"/>
  <c r="F120" i="5"/>
  <c r="E120" i="5"/>
  <c r="D120" i="5"/>
  <c r="C120" i="5"/>
  <c r="B120" i="5" s="1"/>
  <c r="T119" i="5"/>
  <c r="S119" i="5"/>
  <c r="R119" i="5"/>
  <c r="Q119" i="5"/>
  <c r="P119" i="5"/>
  <c r="O119" i="5"/>
  <c r="N119" i="5"/>
  <c r="M119" i="5"/>
  <c r="L119" i="5"/>
  <c r="K119" i="5"/>
  <c r="J119" i="5"/>
  <c r="I119" i="5"/>
  <c r="H119" i="5"/>
  <c r="G119" i="5"/>
  <c r="F119" i="5"/>
  <c r="E119" i="5"/>
  <c r="D119" i="5"/>
  <c r="C119" i="5"/>
  <c r="B119" i="5" s="1"/>
  <c r="T118" i="5"/>
  <c r="S118" i="5"/>
  <c r="R118" i="5"/>
  <c r="Q118" i="5"/>
  <c r="P118" i="5"/>
  <c r="O118" i="5"/>
  <c r="N118" i="5"/>
  <c r="M118" i="5"/>
  <c r="L118" i="5"/>
  <c r="K118" i="5"/>
  <c r="J118" i="5"/>
  <c r="I118" i="5"/>
  <c r="H118" i="5"/>
  <c r="G118" i="5"/>
  <c r="F118" i="5"/>
  <c r="E118" i="5"/>
  <c r="D118" i="5"/>
  <c r="C118" i="5"/>
  <c r="B118" i="5" s="1"/>
  <c r="T117" i="5"/>
  <c r="S117" i="5"/>
  <c r="R117" i="5"/>
  <c r="Q117" i="5"/>
  <c r="P117" i="5"/>
  <c r="O117" i="5"/>
  <c r="N117" i="5"/>
  <c r="M117" i="5"/>
  <c r="L117" i="5"/>
  <c r="K117" i="5"/>
  <c r="J117" i="5"/>
  <c r="I117" i="5"/>
  <c r="H117" i="5"/>
  <c r="G117" i="5"/>
  <c r="F117" i="5"/>
  <c r="E117" i="5"/>
  <c r="D117" i="5"/>
  <c r="C117" i="5"/>
  <c r="B117" i="5" s="1"/>
  <c r="T116" i="5"/>
  <c r="S116" i="5"/>
  <c r="R116" i="5"/>
  <c r="Q116" i="5"/>
  <c r="P116" i="5"/>
  <c r="O116" i="5"/>
  <c r="N116" i="5"/>
  <c r="M116" i="5"/>
  <c r="L116" i="5"/>
  <c r="K116" i="5"/>
  <c r="J116" i="5"/>
  <c r="I116" i="5"/>
  <c r="H116" i="5"/>
  <c r="G116" i="5"/>
  <c r="F116" i="5"/>
  <c r="E116" i="5"/>
  <c r="D116" i="5"/>
  <c r="C116" i="5"/>
  <c r="B116" i="5" s="1"/>
  <c r="T115" i="5"/>
  <c r="S115" i="5"/>
  <c r="R115" i="5"/>
  <c r="Q115" i="5"/>
  <c r="P115" i="5"/>
  <c r="O115" i="5"/>
  <c r="N115" i="5"/>
  <c r="M115" i="5"/>
  <c r="L115" i="5"/>
  <c r="K115" i="5"/>
  <c r="J115" i="5"/>
  <c r="I115" i="5"/>
  <c r="H115" i="5"/>
  <c r="G115" i="5"/>
  <c r="F115" i="5"/>
  <c r="E115" i="5"/>
  <c r="D115" i="5"/>
  <c r="C115" i="5"/>
  <c r="B115" i="5" s="1"/>
  <c r="T114" i="5"/>
  <c r="S114" i="5"/>
  <c r="R114" i="5"/>
  <c r="Q114" i="5"/>
  <c r="P114" i="5"/>
  <c r="O114" i="5"/>
  <c r="N114" i="5"/>
  <c r="M114" i="5"/>
  <c r="L114" i="5"/>
  <c r="K114" i="5"/>
  <c r="J114" i="5"/>
  <c r="I114" i="5"/>
  <c r="H114" i="5"/>
  <c r="G114" i="5"/>
  <c r="F114" i="5"/>
  <c r="E114" i="5"/>
  <c r="D114" i="5"/>
  <c r="C114" i="5"/>
  <c r="B114" i="5" s="1"/>
  <c r="T113" i="5"/>
  <c r="S113" i="5"/>
  <c r="R113" i="5"/>
  <c r="Q113" i="5"/>
  <c r="P113" i="5"/>
  <c r="O113" i="5"/>
  <c r="N113" i="5"/>
  <c r="M113" i="5"/>
  <c r="L113" i="5"/>
  <c r="K113" i="5"/>
  <c r="J113" i="5"/>
  <c r="I113" i="5"/>
  <c r="H113" i="5"/>
  <c r="G113" i="5"/>
  <c r="F113" i="5"/>
  <c r="E113" i="5"/>
  <c r="D113" i="5"/>
  <c r="C113" i="5"/>
  <c r="B113" i="5" s="1"/>
  <c r="T112" i="5"/>
  <c r="S112" i="5"/>
  <c r="R112" i="5"/>
  <c r="Q112" i="5"/>
  <c r="P112" i="5"/>
  <c r="O112" i="5"/>
  <c r="N112" i="5"/>
  <c r="M112" i="5"/>
  <c r="L112" i="5"/>
  <c r="K112" i="5"/>
  <c r="J112" i="5"/>
  <c r="I112" i="5"/>
  <c r="H112" i="5"/>
  <c r="G112" i="5"/>
  <c r="F112" i="5"/>
  <c r="E112" i="5"/>
  <c r="D112" i="5"/>
  <c r="C112" i="5"/>
  <c r="B112" i="5" s="1"/>
  <c r="T111" i="5"/>
  <c r="S111" i="5"/>
  <c r="R111" i="5"/>
  <c r="Q111" i="5"/>
  <c r="P111" i="5"/>
  <c r="O111" i="5"/>
  <c r="N111" i="5"/>
  <c r="M111" i="5"/>
  <c r="L111" i="5"/>
  <c r="K111" i="5"/>
  <c r="J111" i="5"/>
  <c r="I111" i="5"/>
  <c r="H111" i="5"/>
  <c r="G111" i="5"/>
  <c r="F111" i="5"/>
  <c r="E111" i="5"/>
  <c r="D111" i="5"/>
  <c r="C111" i="5"/>
  <c r="B111" i="5" s="1"/>
  <c r="T110" i="5"/>
  <c r="S110" i="5"/>
  <c r="R110" i="5"/>
  <c r="Q110" i="5"/>
  <c r="P110" i="5"/>
  <c r="O110" i="5"/>
  <c r="N110" i="5"/>
  <c r="M110" i="5"/>
  <c r="L110" i="5"/>
  <c r="K110" i="5"/>
  <c r="J110" i="5"/>
  <c r="I110" i="5"/>
  <c r="H110" i="5"/>
  <c r="G110" i="5"/>
  <c r="F110" i="5"/>
  <c r="E110" i="5"/>
  <c r="D110" i="5"/>
  <c r="C110" i="5"/>
  <c r="B110" i="5" s="1"/>
  <c r="T109" i="5"/>
  <c r="S109" i="5"/>
  <c r="R109" i="5"/>
  <c r="Q109" i="5"/>
  <c r="P109" i="5"/>
  <c r="O109" i="5"/>
  <c r="N109" i="5"/>
  <c r="M109" i="5"/>
  <c r="L109" i="5"/>
  <c r="K109" i="5"/>
  <c r="J109" i="5"/>
  <c r="I109" i="5"/>
  <c r="H109" i="5"/>
  <c r="G109" i="5"/>
  <c r="F109" i="5"/>
  <c r="E109" i="5"/>
  <c r="D109" i="5"/>
  <c r="C109" i="5"/>
  <c r="B109" i="5" s="1"/>
  <c r="T108" i="5"/>
  <c r="S108" i="5"/>
  <c r="R108" i="5"/>
  <c r="Q108" i="5"/>
  <c r="P108" i="5"/>
  <c r="O108" i="5"/>
  <c r="N108" i="5"/>
  <c r="M108" i="5"/>
  <c r="L108" i="5"/>
  <c r="K108" i="5"/>
  <c r="J108" i="5"/>
  <c r="I108" i="5"/>
  <c r="H108" i="5"/>
  <c r="G108" i="5"/>
  <c r="F108" i="5"/>
  <c r="E108" i="5"/>
  <c r="D108" i="5"/>
  <c r="C108" i="5"/>
  <c r="B108" i="5" s="1"/>
  <c r="T107" i="5"/>
  <c r="S107" i="5"/>
  <c r="R107" i="5"/>
  <c r="Q107" i="5"/>
  <c r="P107" i="5"/>
  <c r="O107" i="5"/>
  <c r="N107" i="5"/>
  <c r="M107" i="5"/>
  <c r="L107" i="5"/>
  <c r="K107" i="5"/>
  <c r="J107" i="5"/>
  <c r="I107" i="5"/>
  <c r="H107" i="5"/>
  <c r="G107" i="5"/>
  <c r="F107" i="5"/>
  <c r="E107" i="5"/>
  <c r="D107" i="5"/>
  <c r="C107" i="5"/>
  <c r="B107" i="5" s="1"/>
  <c r="T106" i="5"/>
  <c r="S106" i="5"/>
  <c r="R106" i="5"/>
  <c r="Q106" i="5"/>
  <c r="P106" i="5"/>
  <c r="O106" i="5"/>
  <c r="N106" i="5"/>
  <c r="M106" i="5"/>
  <c r="L106" i="5"/>
  <c r="K106" i="5"/>
  <c r="J106" i="5"/>
  <c r="I106" i="5"/>
  <c r="H106" i="5"/>
  <c r="G106" i="5"/>
  <c r="F106" i="5"/>
  <c r="E106" i="5"/>
  <c r="D106" i="5"/>
  <c r="C106" i="5"/>
  <c r="B106" i="5" s="1"/>
  <c r="T105" i="5"/>
  <c r="S105" i="5"/>
  <c r="R105" i="5"/>
  <c r="Q105" i="5"/>
  <c r="P105" i="5"/>
  <c r="O105" i="5"/>
  <c r="N105" i="5"/>
  <c r="M105" i="5"/>
  <c r="L105" i="5"/>
  <c r="K105" i="5"/>
  <c r="J105" i="5"/>
  <c r="I105" i="5"/>
  <c r="H105" i="5"/>
  <c r="G105" i="5"/>
  <c r="F105" i="5"/>
  <c r="E105" i="5"/>
  <c r="D105" i="5"/>
  <c r="C105" i="5"/>
  <c r="B105" i="5" s="1"/>
  <c r="T104" i="5"/>
  <c r="S104" i="5"/>
  <c r="R104" i="5"/>
  <c r="Q104" i="5"/>
  <c r="P104" i="5"/>
  <c r="O104" i="5"/>
  <c r="N104" i="5"/>
  <c r="M104" i="5"/>
  <c r="L104" i="5"/>
  <c r="K104" i="5"/>
  <c r="J104" i="5"/>
  <c r="I104" i="5"/>
  <c r="H104" i="5"/>
  <c r="G104" i="5"/>
  <c r="F104" i="5"/>
  <c r="E104" i="5"/>
  <c r="D104" i="5"/>
  <c r="C104" i="5"/>
  <c r="B104" i="5" s="1"/>
  <c r="T103" i="5"/>
  <c r="S103" i="5"/>
  <c r="R103" i="5"/>
  <c r="Q103" i="5"/>
  <c r="P103" i="5"/>
  <c r="O103" i="5"/>
  <c r="N103" i="5"/>
  <c r="M103" i="5"/>
  <c r="L103" i="5"/>
  <c r="K103" i="5"/>
  <c r="J103" i="5"/>
  <c r="I103" i="5"/>
  <c r="H103" i="5"/>
  <c r="G103" i="5"/>
  <c r="F103" i="5"/>
  <c r="E103" i="5"/>
  <c r="D103" i="5"/>
  <c r="C103" i="5"/>
  <c r="B103" i="5" s="1"/>
  <c r="T102" i="5"/>
  <c r="S102" i="5"/>
  <c r="R102" i="5"/>
  <c r="Q102" i="5"/>
  <c r="P102" i="5"/>
  <c r="O102" i="5"/>
  <c r="N102" i="5"/>
  <c r="M102" i="5"/>
  <c r="L102" i="5"/>
  <c r="K102" i="5"/>
  <c r="J102" i="5"/>
  <c r="I102" i="5"/>
  <c r="H102" i="5"/>
  <c r="G102" i="5"/>
  <c r="F102" i="5"/>
  <c r="E102" i="5"/>
  <c r="D102" i="5"/>
  <c r="C102" i="5"/>
  <c r="B102" i="5" s="1"/>
  <c r="T101" i="5"/>
  <c r="S101" i="5"/>
  <c r="R101" i="5"/>
  <c r="Q101" i="5"/>
  <c r="P101" i="5"/>
  <c r="O101" i="5"/>
  <c r="N101" i="5"/>
  <c r="M101" i="5"/>
  <c r="L101" i="5"/>
  <c r="K101" i="5"/>
  <c r="J101" i="5"/>
  <c r="I101" i="5"/>
  <c r="H101" i="5"/>
  <c r="G101" i="5"/>
  <c r="F101" i="5"/>
  <c r="E101" i="5"/>
  <c r="D101" i="5"/>
  <c r="C101" i="5"/>
  <c r="B101" i="5" s="1"/>
  <c r="T100" i="5"/>
  <c r="S100" i="5"/>
  <c r="R100" i="5"/>
  <c r="Q100" i="5"/>
  <c r="P100" i="5"/>
  <c r="O100" i="5"/>
  <c r="N100" i="5"/>
  <c r="M100" i="5"/>
  <c r="L100" i="5"/>
  <c r="K100" i="5"/>
  <c r="J100" i="5"/>
  <c r="I100" i="5"/>
  <c r="H100" i="5"/>
  <c r="G100" i="5"/>
  <c r="F100" i="5"/>
  <c r="E100" i="5"/>
  <c r="D100" i="5"/>
  <c r="C100" i="5"/>
  <c r="B100" i="5" s="1"/>
  <c r="T99" i="5"/>
  <c r="S99" i="5"/>
  <c r="R99" i="5"/>
  <c r="Q99" i="5"/>
  <c r="P99" i="5"/>
  <c r="O99" i="5"/>
  <c r="N99" i="5"/>
  <c r="M99" i="5"/>
  <c r="L99" i="5"/>
  <c r="K99" i="5"/>
  <c r="J99" i="5"/>
  <c r="I99" i="5"/>
  <c r="H99" i="5"/>
  <c r="G99" i="5"/>
  <c r="F99" i="5"/>
  <c r="E99" i="5"/>
  <c r="D99" i="5"/>
  <c r="C99" i="5"/>
  <c r="B99" i="5" s="1"/>
  <c r="T98" i="5"/>
  <c r="S98" i="5"/>
  <c r="R98" i="5"/>
  <c r="Q98" i="5"/>
  <c r="P98" i="5"/>
  <c r="O98" i="5"/>
  <c r="N98" i="5"/>
  <c r="M98" i="5"/>
  <c r="L98" i="5"/>
  <c r="K98" i="5"/>
  <c r="J98" i="5"/>
  <c r="I98" i="5"/>
  <c r="H98" i="5"/>
  <c r="G98" i="5"/>
  <c r="F98" i="5"/>
  <c r="E98" i="5"/>
  <c r="D98" i="5"/>
  <c r="C98" i="5"/>
  <c r="B98" i="5" s="1"/>
  <c r="T97" i="5"/>
  <c r="S97" i="5"/>
  <c r="R97" i="5"/>
  <c r="Q97" i="5"/>
  <c r="P97" i="5"/>
  <c r="O97" i="5"/>
  <c r="N97" i="5"/>
  <c r="M97" i="5"/>
  <c r="L97" i="5"/>
  <c r="K97" i="5"/>
  <c r="J97" i="5"/>
  <c r="I97" i="5"/>
  <c r="H97" i="5"/>
  <c r="G97" i="5"/>
  <c r="F97" i="5"/>
  <c r="E97" i="5"/>
  <c r="D97" i="5"/>
  <c r="C97" i="5"/>
  <c r="B97" i="5" s="1"/>
  <c r="T96" i="5"/>
  <c r="S96" i="5"/>
  <c r="R96" i="5"/>
  <c r="Q96" i="5"/>
  <c r="P96" i="5"/>
  <c r="O96" i="5"/>
  <c r="N96" i="5"/>
  <c r="M96" i="5"/>
  <c r="L96" i="5"/>
  <c r="K96" i="5"/>
  <c r="J96" i="5"/>
  <c r="I96" i="5"/>
  <c r="H96" i="5"/>
  <c r="G96" i="5"/>
  <c r="F96" i="5"/>
  <c r="E96" i="5"/>
  <c r="D96" i="5"/>
  <c r="C96" i="5"/>
  <c r="B96" i="5" s="1"/>
  <c r="T95" i="5"/>
  <c r="S95" i="5"/>
  <c r="R95" i="5"/>
  <c r="Q95" i="5"/>
  <c r="P95" i="5"/>
  <c r="O95" i="5"/>
  <c r="N95" i="5"/>
  <c r="M95" i="5"/>
  <c r="L95" i="5"/>
  <c r="K95" i="5"/>
  <c r="J95" i="5"/>
  <c r="I95" i="5"/>
  <c r="H95" i="5"/>
  <c r="G95" i="5"/>
  <c r="F95" i="5"/>
  <c r="E95" i="5"/>
  <c r="D95" i="5"/>
  <c r="C95" i="5"/>
  <c r="B95" i="5" s="1"/>
  <c r="T94" i="5"/>
  <c r="S94" i="5"/>
  <c r="R94" i="5"/>
  <c r="Q94" i="5"/>
  <c r="P94" i="5"/>
  <c r="O94" i="5"/>
  <c r="N94" i="5"/>
  <c r="M94" i="5"/>
  <c r="L94" i="5"/>
  <c r="K94" i="5"/>
  <c r="J94" i="5"/>
  <c r="I94" i="5"/>
  <c r="H94" i="5"/>
  <c r="G94" i="5"/>
  <c r="F94" i="5"/>
  <c r="E94" i="5"/>
  <c r="D94" i="5"/>
  <c r="C94" i="5"/>
  <c r="B94" i="5" s="1"/>
  <c r="T93" i="5"/>
  <c r="S93" i="5"/>
  <c r="R93" i="5"/>
  <c r="Q93" i="5"/>
  <c r="P93" i="5"/>
  <c r="O93" i="5"/>
  <c r="N93" i="5"/>
  <c r="M93" i="5"/>
  <c r="L93" i="5"/>
  <c r="K93" i="5"/>
  <c r="J93" i="5"/>
  <c r="I93" i="5"/>
  <c r="H93" i="5"/>
  <c r="G93" i="5"/>
  <c r="F93" i="5"/>
  <c r="E93" i="5"/>
  <c r="D93" i="5"/>
  <c r="C93" i="5"/>
  <c r="B93" i="5" s="1"/>
  <c r="T92" i="5"/>
  <c r="S92" i="5"/>
  <c r="R92" i="5"/>
  <c r="Q92" i="5"/>
  <c r="P92" i="5"/>
  <c r="O92" i="5"/>
  <c r="N92" i="5"/>
  <c r="M92" i="5"/>
  <c r="L92" i="5"/>
  <c r="K92" i="5"/>
  <c r="J92" i="5"/>
  <c r="I92" i="5"/>
  <c r="H92" i="5"/>
  <c r="G92" i="5"/>
  <c r="F92" i="5"/>
  <c r="E92" i="5"/>
  <c r="D92" i="5"/>
  <c r="C92" i="5"/>
  <c r="B92" i="5" s="1"/>
  <c r="T91" i="5"/>
  <c r="S91" i="5"/>
  <c r="R91" i="5"/>
  <c r="Q91" i="5"/>
  <c r="P91" i="5"/>
  <c r="O91" i="5"/>
  <c r="N91" i="5"/>
  <c r="M91" i="5"/>
  <c r="L91" i="5"/>
  <c r="K91" i="5"/>
  <c r="J91" i="5"/>
  <c r="I91" i="5"/>
  <c r="H91" i="5"/>
  <c r="G91" i="5"/>
  <c r="F91" i="5"/>
  <c r="E91" i="5"/>
  <c r="D91" i="5"/>
  <c r="C91" i="5"/>
  <c r="B91" i="5" s="1"/>
  <c r="T90" i="5"/>
  <c r="S90" i="5"/>
  <c r="R90" i="5"/>
  <c r="Q90" i="5"/>
  <c r="P90" i="5"/>
  <c r="O90" i="5"/>
  <c r="N90" i="5"/>
  <c r="M90" i="5"/>
  <c r="L90" i="5"/>
  <c r="K90" i="5"/>
  <c r="J90" i="5"/>
  <c r="I90" i="5"/>
  <c r="H90" i="5"/>
  <c r="G90" i="5"/>
  <c r="F90" i="5"/>
  <c r="E90" i="5"/>
  <c r="D90" i="5"/>
  <c r="C90" i="5"/>
  <c r="B90" i="5" s="1"/>
  <c r="T89" i="5"/>
  <c r="S89" i="5"/>
  <c r="R89" i="5"/>
  <c r="Q89" i="5"/>
  <c r="P89" i="5"/>
  <c r="O89" i="5"/>
  <c r="N89" i="5"/>
  <c r="M89" i="5"/>
  <c r="L89" i="5"/>
  <c r="K89" i="5"/>
  <c r="J89" i="5"/>
  <c r="I89" i="5"/>
  <c r="H89" i="5"/>
  <c r="G89" i="5"/>
  <c r="F89" i="5"/>
  <c r="E89" i="5"/>
  <c r="D89" i="5"/>
  <c r="C89" i="5"/>
  <c r="B89" i="5" s="1"/>
  <c r="T88" i="5"/>
  <c r="S88" i="5"/>
  <c r="R88" i="5"/>
  <c r="Q88" i="5"/>
  <c r="P88" i="5"/>
  <c r="O88" i="5"/>
  <c r="N88" i="5"/>
  <c r="M88" i="5"/>
  <c r="L88" i="5"/>
  <c r="K88" i="5"/>
  <c r="J88" i="5"/>
  <c r="I88" i="5"/>
  <c r="H88" i="5"/>
  <c r="G88" i="5"/>
  <c r="F88" i="5"/>
  <c r="E88" i="5"/>
  <c r="D88" i="5"/>
  <c r="C88" i="5"/>
  <c r="B88" i="5" s="1"/>
  <c r="T87" i="5"/>
  <c r="S87" i="5"/>
  <c r="R87" i="5"/>
  <c r="Q87" i="5"/>
  <c r="P87" i="5"/>
  <c r="O87" i="5"/>
  <c r="N87" i="5"/>
  <c r="M87" i="5"/>
  <c r="L87" i="5"/>
  <c r="K87" i="5"/>
  <c r="J87" i="5"/>
  <c r="I87" i="5"/>
  <c r="H87" i="5"/>
  <c r="G87" i="5"/>
  <c r="F87" i="5"/>
  <c r="E87" i="5"/>
  <c r="D87" i="5"/>
  <c r="C87" i="5"/>
  <c r="B87" i="5" s="1"/>
  <c r="T86" i="5"/>
  <c r="S86" i="5"/>
  <c r="R86" i="5"/>
  <c r="Q86" i="5"/>
  <c r="P86" i="5"/>
  <c r="O86" i="5"/>
  <c r="N86" i="5"/>
  <c r="M86" i="5"/>
  <c r="L86" i="5"/>
  <c r="K86" i="5"/>
  <c r="J86" i="5"/>
  <c r="I86" i="5"/>
  <c r="H86" i="5"/>
  <c r="G86" i="5"/>
  <c r="F86" i="5"/>
  <c r="E86" i="5"/>
  <c r="D86" i="5"/>
  <c r="C86" i="5"/>
  <c r="B86" i="5" s="1"/>
  <c r="T85" i="5"/>
  <c r="S85" i="5"/>
  <c r="R85" i="5"/>
  <c r="Q85" i="5"/>
  <c r="P85" i="5"/>
  <c r="O85" i="5"/>
  <c r="N85" i="5"/>
  <c r="M85" i="5"/>
  <c r="L85" i="5"/>
  <c r="K85" i="5"/>
  <c r="J85" i="5"/>
  <c r="I85" i="5"/>
  <c r="H85" i="5"/>
  <c r="G85" i="5"/>
  <c r="F85" i="5"/>
  <c r="E85" i="5"/>
  <c r="D85" i="5"/>
  <c r="C85" i="5"/>
  <c r="B85" i="5" s="1"/>
  <c r="T84" i="5"/>
  <c r="S84" i="5"/>
  <c r="R84" i="5"/>
  <c r="Q84" i="5"/>
  <c r="P84" i="5"/>
  <c r="O84" i="5"/>
  <c r="N84" i="5"/>
  <c r="M84" i="5"/>
  <c r="L84" i="5"/>
  <c r="K84" i="5"/>
  <c r="J84" i="5"/>
  <c r="I84" i="5"/>
  <c r="H84" i="5"/>
  <c r="G84" i="5"/>
  <c r="F84" i="5"/>
  <c r="E84" i="5"/>
  <c r="D84" i="5"/>
  <c r="C84" i="5"/>
  <c r="B84" i="5" s="1"/>
  <c r="T83" i="5"/>
  <c r="S83" i="5"/>
  <c r="R83" i="5"/>
  <c r="Q83" i="5"/>
  <c r="P83" i="5"/>
  <c r="O83" i="5"/>
  <c r="N83" i="5"/>
  <c r="M83" i="5"/>
  <c r="L83" i="5"/>
  <c r="K83" i="5"/>
  <c r="J83" i="5"/>
  <c r="I83" i="5"/>
  <c r="H83" i="5"/>
  <c r="G83" i="5"/>
  <c r="F83" i="5"/>
  <c r="E83" i="5"/>
  <c r="D83" i="5"/>
  <c r="C83" i="5"/>
  <c r="B83" i="5" s="1"/>
  <c r="T82" i="5"/>
  <c r="S82" i="5"/>
  <c r="R82" i="5"/>
  <c r="Q82" i="5"/>
  <c r="P82" i="5"/>
  <c r="O82" i="5"/>
  <c r="N82" i="5"/>
  <c r="M82" i="5"/>
  <c r="L82" i="5"/>
  <c r="K82" i="5"/>
  <c r="J82" i="5"/>
  <c r="I82" i="5"/>
  <c r="H82" i="5"/>
  <c r="G82" i="5"/>
  <c r="F82" i="5"/>
  <c r="E82" i="5"/>
  <c r="D82" i="5"/>
  <c r="C82" i="5"/>
  <c r="B82" i="5" s="1"/>
  <c r="T81" i="5"/>
  <c r="S81" i="5"/>
  <c r="R81" i="5"/>
  <c r="Q81" i="5"/>
  <c r="P81" i="5"/>
  <c r="O81" i="5"/>
  <c r="N81" i="5"/>
  <c r="M81" i="5"/>
  <c r="L81" i="5"/>
  <c r="K81" i="5"/>
  <c r="J81" i="5"/>
  <c r="I81" i="5"/>
  <c r="H81" i="5"/>
  <c r="G81" i="5"/>
  <c r="F81" i="5"/>
  <c r="E81" i="5"/>
  <c r="D81" i="5"/>
  <c r="C81" i="5"/>
  <c r="B81" i="5" s="1"/>
  <c r="T80" i="5"/>
  <c r="S80" i="5"/>
  <c r="R80" i="5"/>
  <c r="Q80" i="5"/>
  <c r="P80" i="5"/>
  <c r="O80" i="5"/>
  <c r="N80" i="5"/>
  <c r="M80" i="5"/>
  <c r="L80" i="5"/>
  <c r="K80" i="5"/>
  <c r="J80" i="5"/>
  <c r="I80" i="5"/>
  <c r="H80" i="5"/>
  <c r="G80" i="5"/>
  <c r="F80" i="5"/>
  <c r="E80" i="5"/>
  <c r="D80" i="5"/>
  <c r="C80" i="5"/>
  <c r="B80" i="5" s="1"/>
  <c r="T79" i="5"/>
  <c r="S79" i="5"/>
  <c r="R79" i="5"/>
  <c r="Q79" i="5"/>
  <c r="P79" i="5"/>
  <c r="O79" i="5"/>
  <c r="N79" i="5"/>
  <c r="M79" i="5"/>
  <c r="L79" i="5"/>
  <c r="K79" i="5"/>
  <c r="J79" i="5"/>
  <c r="I79" i="5"/>
  <c r="H79" i="5"/>
  <c r="G79" i="5"/>
  <c r="F79" i="5"/>
  <c r="E79" i="5"/>
  <c r="D79" i="5"/>
  <c r="C79" i="5"/>
  <c r="B79" i="5" s="1"/>
  <c r="T78" i="5"/>
  <c r="S78" i="5"/>
  <c r="R78" i="5"/>
  <c r="Q78" i="5"/>
  <c r="P78" i="5"/>
  <c r="O78" i="5"/>
  <c r="N78" i="5"/>
  <c r="M78" i="5"/>
  <c r="L78" i="5"/>
  <c r="K78" i="5"/>
  <c r="J78" i="5"/>
  <c r="I78" i="5"/>
  <c r="H78" i="5"/>
  <c r="G78" i="5"/>
  <c r="F78" i="5"/>
  <c r="E78" i="5"/>
  <c r="D78" i="5"/>
  <c r="C78" i="5"/>
  <c r="B78" i="5" s="1"/>
  <c r="T77" i="5"/>
  <c r="S77" i="5"/>
  <c r="R77" i="5"/>
  <c r="Q77" i="5"/>
  <c r="P77" i="5"/>
  <c r="O77" i="5"/>
  <c r="N77" i="5"/>
  <c r="M77" i="5"/>
  <c r="L77" i="5"/>
  <c r="K77" i="5"/>
  <c r="J77" i="5"/>
  <c r="I77" i="5"/>
  <c r="H77" i="5"/>
  <c r="G77" i="5"/>
  <c r="F77" i="5"/>
  <c r="E77" i="5"/>
  <c r="D77" i="5"/>
  <c r="C77" i="5"/>
  <c r="B77" i="5" s="1"/>
  <c r="T76" i="5"/>
  <c r="S76" i="5"/>
  <c r="R76" i="5"/>
  <c r="Q76" i="5"/>
  <c r="P76" i="5"/>
  <c r="O76" i="5"/>
  <c r="N76" i="5"/>
  <c r="M76" i="5"/>
  <c r="L76" i="5"/>
  <c r="K76" i="5"/>
  <c r="J76" i="5"/>
  <c r="I76" i="5"/>
  <c r="H76" i="5"/>
  <c r="G76" i="5"/>
  <c r="F76" i="5"/>
  <c r="E76" i="5"/>
  <c r="D76" i="5"/>
  <c r="C76" i="5"/>
  <c r="B76" i="5" s="1"/>
  <c r="T75" i="5"/>
  <c r="S75" i="5"/>
  <c r="R75" i="5"/>
  <c r="Q75" i="5"/>
  <c r="P75" i="5"/>
  <c r="O75" i="5"/>
  <c r="N75" i="5"/>
  <c r="M75" i="5"/>
  <c r="L75" i="5"/>
  <c r="K75" i="5"/>
  <c r="J75" i="5"/>
  <c r="I75" i="5"/>
  <c r="H75" i="5"/>
  <c r="G75" i="5"/>
  <c r="F75" i="5"/>
  <c r="E75" i="5"/>
  <c r="D75" i="5"/>
  <c r="C75" i="5"/>
  <c r="B75" i="5" s="1"/>
  <c r="T74" i="5"/>
  <c r="S74" i="5"/>
  <c r="R74" i="5"/>
  <c r="Q74" i="5"/>
  <c r="P74" i="5"/>
  <c r="O74" i="5"/>
  <c r="N74" i="5"/>
  <c r="M74" i="5"/>
  <c r="L74" i="5"/>
  <c r="K74" i="5"/>
  <c r="J74" i="5"/>
  <c r="I74" i="5"/>
  <c r="H74" i="5"/>
  <c r="G74" i="5"/>
  <c r="F74" i="5"/>
  <c r="E74" i="5"/>
  <c r="D74" i="5"/>
  <c r="C74" i="5"/>
  <c r="B74" i="5" s="1"/>
  <c r="T73" i="5"/>
  <c r="S73" i="5"/>
  <c r="R73" i="5"/>
  <c r="Q73" i="5"/>
  <c r="P73" i="5"/>
  <c r="O73" i="5"/>
  <c r="N73" i="5"/>
  <c r="M73" i="5"/>
  <c r="L73" i="5"/>
  <c r="K73" i="5"/>
  <c r="J73" i="5"/>
  <c r="I73" i="5"/>
  <c r="H73" i="5"/>
  <c r="G73" i="5"/>
  <c r="F73" i="5"/>
  <c r="E73" i="5"/>
  <c r="D73" i="5"/>
  <c r="C73" i="5"/>
  <c r="B73" i="5" s="1"/>
  <c r="T72" i="5"/>
  <c r="S72" i="5"/>
  <c r="R72" i="5"/>
  <c r="Q72" i="5"/>
  <c r="P72" i="5"/>
  <c r="O72" i="5"/>
  <c r="N72" i="5"/>
  <c r="M72" i="5"/>
  <c r="L72" i="5"/>
  <c r="K72" i="5"/>
  <c r="J72" i="5"/>
  <c r="I72" i="5"/>
  <c r="H72" i="5"/>
  <c r="G72" i="5"/>
  <c r="F72" i="5"/>
  <c r="E72" i="5"/>
  <c r="D72" i="5"/>
  <c r="C72" i="5"/>
  <c r="B72" i="5" s="1"/>
  <c r="T71" i="5"/>
  <c r="S71" i="5"/>
  <c r="R71" i="5"/>
  <c r="Q71" i="5"/>
  <c r="P71" i="5"/>
  <c r="O71" i="5"/>
  <c r="N71" i="5"/>
  <c r="M71" i="5"/>
  <c r="L71" i="5"/>
  <c r="K71" i="5"/>
  <c r="J71" i="5"/>
  <c r="I71" i="5"/>
  <c r="H71" i="5"/>
  <c r="G71" i="5"/>
  <c r="F71" i="5"/>
  <c r="E71" i="5"/>
  <c r="D71" i="5"/>
  <c r="C71" i="5"/>
  <c r="B71" i="5" s="1"/>
  <c r="T70" i="5"/>
  <c r="S70" i="5"/>
  <c r="R70" i="5"/>
  <c r="Q70" i="5"/>
  <c r="P70" i="5"/>
  <c r="O70" i="5"/>
  <c r="N70" i="5"/>
  <c r="M70" i="5"/>
  <c r="L70" i="5"/>
  <c r="K70" i="5"/>
  <c r="J70" i="5"/>
  <c r="I70" i="5"/>
  <c r="H70" i="5"/>
  <c r="G70" i="5"/>
  <c r="F70" i="5"/>
  <c r="E70" i="5"/>
  <c r="D70" i="5"/>
  <c r="C70" i="5"/>
  <c r="B70" i="5" s="1"/>
  <c r="T69" i="5"/>
  <c r="S69" i="5"/>
  <c r="R69" i="5"/>
  <c r="Q69" i="5"/>
  <c r="P69" i="5"/>
  <c r="O69" i="5"/>
  <c r="N69" i="5"/>
  <c r="M69" i="5"/>
  <c r="L69" i="5"/>
  <c r="K69" i="5"/>
  <c r="J69" i="5"/>
  <c r="I69" i="5"/>
  <c r="H69" i="5"/>
  <c r="G69" i="5"/>
  <c r="F69" i="5"/>
  <c r="E69" i="5"/>
  <c r="D69" i="5"/>
  <c r="C69" i="5"/>
  <c r="B69" i="5" s="1"/>
  <c r="T68" i="5"/>
  <c r="S68" i="5"/>
  <c r="R68" i="5"/>
  <c r="Q68" i="5"/>
  <c r="P68" i="5"/>
  <c r="O68" i="5"/>
  <c r="N68" i="5"/>
  <c r="M68" i="5"/>
  <c r="L68" i="5"/>
  <c r="K68" i="5"/>
  <c r="J68" i="5"/>
  <c r="I68" i="5"/>
  <c r="H68" i="5"/>
  <c r="G68" i="5"/>
  <c r="F68" i="5"/>
  <c r="E68" i="5"/>
  <c r="D68" i="5"/>
  <c r="C68" i="5"/>
  <c r="B68" i="5" s="1"/>
  <c r="T67" i="5"/>
  <c r="S67" i="5"/>
  <c r="R67" i="5"/>
  <c r="Q67" i="5"/>
  <c r="P67" i="5"/>
  <c r="O67" i="5"/>
  <c r="N67" i="5"/>
  <c r="M67" i="5"/>
  <c r="L67" i="5"/>
  <c r="K67" i="5"/>
  <c r="J67" i="5"/>
  <c r="I67" i="5"/>
  <c r="H67" i="5"/>
  <c r="G67" i="5"/>
  <c r="F67" i="5"/>
  <c r="E67" i="5"/>
  <c r="D67" i="5"/>
  <c r="C67" i="5"/>
  <c r="B67" i="5" s="1"/>
  <c r="T66" i="5"/>
  <c r="S66" i="5"/>
  <c r="R66" i="5"/>
  <c r="Q66" i="5"/>
  <c r="P66" i="5"/>
  <c r="O66" i="5"/>
  <c r="N66" i="5"/>
  <c r="M66" i="5"/>
  <c r="L66" i="5"/>
  <c r="K66" i="5"/>
  <c r="J66" i="5"/>
  <c r="I66" i="5"/>
  <c r="H66" i="5"/>
  <c r="G66" i="5"/>
  <c r="F66" i="5"/>
  <c r="E66" i="5"/>
  <c r="D66" i="5"/>
  <c r="C66" i="5"/>
  <c r="B66" i="5" s="1"/>
  <c r="T65" i="5"/>
  <c r="S65" i="5"/>
  <c r="R65" i="5"/>
  <c r="Q65" i="5"/>
  <c r="P65" i="5"/>
  <c r="O65" i="5"/>
  <c r="N65" i="5"/>
  <c r="M65" i="5"/>
  <c r="L65" i="5"/>
  <c r="K65" i="5"/>
  <c r="J65" i="5"/>
  <c r="I65" i="5"/>
  <c r="H65" i="5"/>
  <c r="G65" i="5"/>
  <c r="F65" i="5"/>
  <c r="E65" i="5"/>
  <c r="D65" i="5"/>
  <c r="C65" i="5"/>
  <c r="B65" i="5" s="1"/>
  <c r="T64" i="5"/>
  <c r="S64" i="5"/>
  <c r="R64" i="5"/>
  <c r="Q64" i="5"/>
  <c r="P64" i="5"/>
  <c r="O64" i="5"/>
  <c r="N64" i="5"/>
  <c r="M64" i="5"/>
  <c r="L64" i="5"/>
  <c r="K64" i="5"/>
  <c r="J64" i="5"/>
  <c r="I64" i="5"/>
  <c r="H64" i="5"/>
  <c r="G64" i="5"/>
  <c r="F64" i="5"/>
  <c r="E64" i="5"/>
  <c r="D64" i="5"/>
  <c r="C64" i="5"/>
  <c r="B64" i="5" s="1"/>
  <c r="T63" i="5"/>
  <c r="S63" i="5"/>
  <c r="R63" i="5"/>
  <c r="Q63" i="5"/>
  <c r="P63" i="5"/>
  <c r="O63" i="5"/>
  <c r="N63" i="5"/>
  <c r="M63" i="5"/>
  <c r="L63" i="5"/>
  <c r="K63" i="5"/>
  <c r="J63" i="5"/>
  <c r="I63" i="5"/>
  <c r="H63" i="5"/>
  <c r="G63" i="5"/>
  <c r="F63" i="5"/>
  <c r="E63" i="5"/>
  <c r="D63" i="5"/>
  <c r="C63" i="5"/>
  <c r="B63" i="5" s="1"/>
  <c r="T62" i="5"/>
  <c r="S62" i="5"/>
  <c r="R62" i="5"/>
  <c r="Q62" i="5"/>
  <c r="P62" i="5"/>
  <c r="O62" i="5"/>
  <c r="N62" i="5"/>
  <c r="M62" i="5"/>
  <c r="L62" i="5"/>
  <c r="K62" i="5"/>
  <c r="J62" i="5"/>
  <c r="I62" i="5"/>
  <c r="H62" i="5"/>
  <c r="G62" i="5"/>
  <c r="F62" i="5"/>
  <c r="E62" i="5"/>
  <c r="D62" i="5"/>
  <c r="C62" i="5"/>
  <c r="B62" i="5" s="1"/>
  <c r="T61" i="5"/>
  <c r="S61" i="5"/>
  <c r="R61" i="5"/>
  <c r="Q61" i="5"/>
  <c r="P61" i="5"/>
  <c r="O61" i="5"/>
  <c r="N61" i="5"/>
  <c r="M61" i="5"/>
  <c r="L61" i="5"/>
  <c r="K61" i="5"/>
  <c r="J61" i="5"/>
  <c r="I61" i="5"/>
  <c r="H61" i="5"/>
  <c r="G61" i="5"/>
  <c r="F61" i="5"/>
  <c r="E61" i="5"/>
  <c r="D61" i="5"/>
  <c r="C61" i="5"/>
  <c r="B61" i="5" s="1"/>
  <c r="T60" i="5"/>
  <c r="S60" i="5"/>
  <c r="R60" i="5"/>
  <c r="Q60" i="5"/>
  <c r="P60" i="5"/>
  <c r="O60" i="5"/>
  <c r="N60" i="5"/>
  <c r="M60" i="5"/>
  <c r="L60" i="5"/>
  <c r="K60" i="5"/>
  <c r="J60" i="5"/>
  <c r="I60" i="5"/>
  <c r="H60" i="5"/>
  <c r="G60" i="5"/>
  <c r="F60" i="5"/>
  <c r="E60" i="5"/>
  <c r="D60" i="5"/>
  <c r="C60" i="5"/>
  <c r="B60" i="5" s="1"/>
  <c r="T59" i="5"/>
  <c r="S59" i="5"/>
  <c r="R59" i="5"/>
  <c r="Q59" i="5"/>
  <c r="P59" i="5"/>
  <c r="O59" i="5"/>
  <c r="N59" i="5"/>
  <c r="M59" i="5"/>
  <c r="L59" i="5"/>
  <c r="K59" i="5"/>
  <c r="J59" i="5"/>
  <c r="I59" i="5"/>
  <c r="H59" i="5"/>
  <c r="G59" i="5"/>
  <c r="F59" i="5"/>
  <c r="E59" i="5"/>
  <c r="D59" i="5"/>
  <c r="C59" i="5"/>
  <c r="B59" i="5" s="1"/>
  <c r="T58" i="5"/>
  <c r="S58" i="5"/>
  <c r="R58" i="5"/>
  <c r="Q58" i="5"/>
  <c r="P58" i="5"/>
  <c r="O58" i="5"/>
  <c r="N58" i="5"/>
  <c r="M58" i="5"/>
  <c r="L58" i="5"/>
  <c r="K58" i="5"/>
  <c r="J58" i="5"/>
  <c r="I58" i="5"/>
  <c r="H58" i="5"/>
  <c r="G58" i="5"/>
  <c r="F58" i="5"/>
  <c r="E58" i="5"/>
  <c r="D58" i="5"/>
  <c r="C58" i="5"/>
  <c r="B58" i="5" s="1"/>
  <c r="T57" i="5"/>
  <c r="S57" i="5"/>
  <c r="R57" i="5"/>
  <c r="Q57" i="5"/>
  <c r="P57" i="5"/>
  <c r="O57" i="5"/>
  <c r="N57" i="5"/>
  <c r="M57" i="5"/>
  <c r="L57" i="5"/>
  <c r="K57" i="5"/>
  <c r="J57" i="5"/>
  <c r="I57" i="5"/>
  <c r="H57" i="5"/>
  <c r="G57" i="5"/>
  <c r="F57" i="5"/>
  <c r="E57" i="5"/>
  <c r="D57" i="5"/>
  <c r="C57" i="5"/>
  <c r="B57" i="5" s="1"/>
  <c r="T56" i="5"/>
  <c r="S56" i="5"/>
  <c r="R56" i="5"/>
  <c r="Q56" i="5"/>
  <c r="P56" i="5"/>
  <c r="O56" i="5"/>
  <c r="N56" i="5"/>
  <c r="M56" i="5"/>
  <c r="L56" i="5"/>
  <c r="K56" i="5"/>
  <c r="J56" i="5"/>
  <c r="I56" i="5"/>
  <c r="H56" i="5"/>
  <c r="G56" i="5"/>
  <c r="F56" i="5"/>
  <c r="E56" i="5"/>
  <c r="D56" i="5"/>
  <c r="C56" i="5"/>
  <c r="B56" i="5" s="1"/>
  <c r="T55" i="5"/>
  <c r="S55" i="5"/>
  <c r="R55" i="5"/>
  <c r="Q55" i="5"/>
  <c r="P55" i="5"/>
  <c r="O55" i="5"/>
  <c r="N55" i="5"/>
  <c r="M55" i="5"/>
  <c r="L55" i="5"/>
  <c r="K55" i="5"/>
  <c r="J55" i="5"/>
  <c r="I55" i="5"/>
  <c r="H55" i="5"/>
  <c r="G55" i="5"/>
  <c r="F55" i="5"/>
  <c r="E55" i="5"/>
  <c r="D55" i="5"/>
  <c r="C55" i="5"/>
  <c r="B55" i="5" s="1"/>
  <c r="T54" i="5"/>
  <c r="S54" i="5"/>
  <c r="R54" i="5"/>
  <c r="Q54" i="5"/>
  <c r="P54" i="5"/>
  <c r="O54" i="5"/>
  <c r="N54" i="5"/>
  <c r="M54" i="5"/>
  <c r="L54" i="5"/>
  <c r="K54" i="5"/>
  <c r="J54" i="5"/>
  <c r="I54" i="5"/>
  <c r="H54" i="5"/>
  <c r="G54" i="5"/>
  <c r="F54" i="5"/>
  <c r="E54" i="5"/>
  <c r="D54" i="5"/>
  <c r="C54" i="5"/>
  <c r="B54" i="5" s="1"/>
  <c r="T53" i="5"/>
  <c r="S53" i="5"/>
  <c r="R53" i="5"/>
  <c r="Q53" i="5"/>
  <c r="P53" i="5"/>
  <c r="O53" i="5"/>
  <c r="N53" i="5"/>
  <c r="M53" i="5"/>
  <c r="L53" i="5"/>
  <c r="K53" i="5"/>
  <c r="J53" i="5"/>
  <c r="I53" i="5"/>
  <c r="H53" i="5"/>
  <c r="G53" i="5"/>
  <c r="F53" i="5"/>
  <c r="E53" i="5"/>
  <c r="D53" i="5"/>
  <c r="C53" i="5"/>
  <c r="B53" i="5" s="1"/>
  <c r="T52" i="5"/>
  <c r="S52" i="5"/>
  <c r="R52" i="5"/>
  <c r="Q52" i="5"/>
  <c r="P52" i="5"/>
  <c r="O52" i="5"/>
  <c r="N52" i="5"/>
  <c r="M52" i="5"/>
  <c r="L52" i="5"/>
  <c r="K52" i="5"/>
  <c r="J52" i="5"/>
  <c r="I52" i="5"/>
  <c r="H52" i="5"/>
  <c r="G52" i="5"/>
  <c r="F52" i="5"/>
  <c r="E52" i="5"/>
  <c r="D52" i="5"/>
  <c r="C52" i="5"/>
  <c r="B52" i="5" s="1"/>
  <c r="T51" i="5"/>
  <c r="S51" i="5"/>
  <c r="R51" i="5"/>
  <c r="Q51" i="5"/>
  <c r="P51" i="5"/>
  <c r="O51" i="5"/>
  <c r="N51" i="5"/>
  <c r="M51" i="5"/>
  <c r="L51" i="5"/>
  <c r="K51" i="5"/>
  <c r="J51" i="5"/>
  <c r="I51" i="5"/>
  <c r="H51" i="5"/>
  <c r="G51" i="5"/>
  <c r="F51" i="5"/>
  <c r="E51" i="5"/>
  <c r="D51" i="5"/>
  <c r="C51" i="5"/>
  <c r="B51" i="5" s="1"/>
  <c r="T50" i="5"/>
  <c r="S50" i="5"/>
  <c r="R50" i="5"/>
  <c r="Q50" i="5"/>
  <c r="P50" i="5"/>
  <c r="O50" i="5"/>
  <c r="N50" i="5"/>
  <c r="M50" i="5"/>
  <c r="L50" i="5"/>
  <c r="K50" i="5"/>
  <c r="J50" i="5"/>
  <c r="I50" i="5"/>
  <c r="H50" i="5"/>
  <c r="G50" i="5"/>
  <c r="F50" i="5"/>
  <c r="E50" i="5"/>
  <c r="D50" i="5"/>
  <c r="C50" i="5"/>
  <c r="B50" i="5" s="1"/>
  <c r="T49" i="5"/>
  <c r="S49" i="5"/>
  <c r="R49" i="5"/>
  <c r="Q49" i="5"/>
  <c r="P49" i="5"/>
  <c r="O49" i="5"/>
  <c r="N49" i="5"/>
  <c r="M49" i="5"/>
  <c r="L49" i="5"/>
  <c r="K49" i="5"/>
  <c r="J49" i="5"/>
  <c r="I49" i="5"/>
  <c r="H49" i="5"/>
  <c r="G49" i="5"/>
  <c r="F49" i="5"/>
  <c r="E49" i="5"/>
  <c r="D49" i="5"/>
  <c r="C49" i="5"/>
  <c r="B49" i="5" s="1"/>
  <c r="T48" i="5"/>
  <c r="S48" i="5"/>
  <c r="R48" i="5"/>
  <c r="Q48" i="5"/>
  <c r="P48" i="5"/>
  <c r="O48" i="5"/>
  <c r="N48" i="5"/>
  <c r="M48" i="5"/>
  <c r="L48" i="5"/>
  <c r="K48" i="5"/>
  <c r="J48" i="5"/>
  <c r="I48" i="5"/>
  <c r="H48" i="5"/>
  <c r="G48" i="5"/>
  <c r="F48" i="5"/>
  <c r="E48" i="5"/>
  <c r="D48" i="5"/>
  <c r="C48" i="5"/>
  <c r="B48" i="5" s="1"/>
  <c r="T47" i="5"/>
  <c r="S47" i="5"/>
  <c r="R47" i="5"/>
  <c r="Q47" i="5"/>
  <c r="P47" i="5"/>
  <c r="O47" i="5"/>
  <c r="N47" i="5"/>
  <c r="M47" i="5"/>
  <c r="L47" i="5"/>
  <c r="K47" i="5"/>
  <c r="J47" i="5"/>
  <c r="I47" i="5"/>
  <c r="H47" i="5"/>
  <c r="G47" i="5"/>
  <c r="F47" i="5"/>
  <c r="E47" i="5"/>
  <c r="D47" i="5"/>
  <c r="C47" i="5"/>
  <c r="B47" i="5" s="1"/>
  <c r="T46" i="5"/>
  <c r="S46" i="5"/>
  <c r="R46" i="5"/>
  <c r="Q46" i="5"/>
  <c r="P46" i="5"/>
  <c r="O46" i="5"/>
  <c r="N46" i="5"/>
  <c r="M46" i="5"/>
  <c r="L46" i="5"/>
  <c r="K46" i="5"/>
  <c r="J46" i="5"/>
  <c r="I46" i="5"/>
  <c r="H46" i="5"/>
  <c r="G46" i="5"/>
  <c r="F46" i="5"/>
  <c r="E46" i="5"/>
  <c r="D46" i="5"/>
  <c r="C46" i="5"/>
  <c r="B46" i="5" s="1"/>
  <c r="T45" i="5"/>
  <c r="S45" i="5"/>
  <c r="R45" i="5"/>
  <c r="Q45" i="5"/>
  <c r="P45" i="5"/>
  <c r="O45" i="5"/>
  <c r="N45" i="5"/>
  <c r="M45" i="5"/>
  <c r="L45" i="5"/>
  <c r="K45" i="5"/>
  <c r="J45" i="5"/>
  <c r="I45" i="5"/>
  <c r="H45" i="5"/>
  <c r="G45" i="5"/>
  <c r="F45" i="5"/>
  <c r="E45" i="5"/>
  <c r="D45" i="5"/>
  <c r="C45" i="5"/>
  <c r="B45" i="5" s="1"/>
  <c r="T44" i="5"/>
  <c r="S44" i="5"/>
  <c r="R44" i="5"/>
  <c r="Q44" i="5"/>
  <c r="P44" i="5"/>
  <c r="O44" i="5"/>
  <c r="N44" i="5"/>
  <c r="M44" i="5"/>
  <c r="L44" i="5"/>
  <c r="K44" i="5"/>
  <c r="J44" i="5"/>
  <c r="I44" i="5"/>
  <c r="H44" i="5"/>
  <c r="G44" i="5"/>
  <c r="F44" i="5"/>
  <c r="E44" i="5"/>
  <c r="D44" i="5"/>
  <c r="C44" i="5"/>
  <c r="B44" i="5" s="1"/>
  <c r="T43" i="5"/>
  <c r="S43" i="5"/>
  <c r="R43" i="5"/>
  <c r="Q43" i="5"/>
  <c r="P43" i="5"/>
  <c r="O43" i="5"/>
  <c r="N43" i="5"/>
  <c r="M43" i="5"/>
  <c r="L43" i="5"/>
  <c r="K43" i="5"/>
  <c r="J43" i="5"/>
  <c r="I43" i="5"/>
  <c r="H43" i="5"/>
  <c r="G43" i="5"/>
  <c r="F43" i="5"/>
  <c r="E43" i="5"/>
  <c r="D43" i="5"/>
  <c r="C43" i="5"/>
  <c r="B43" i="5" s="1"/>
  <c r="T42" i="5"/>
  <c r="S42" i="5"/>
  <c r="R42" i="5"/>
  <c r="Q42" i="5"/>
  <c r="P42" i="5"/>
  <c r="O42" i="5"/>
  <c r="N42" i="5"/>
  <c r="M42" i="5"/>
  <c r="L42" i="5"/>
  <c r="K42" i="5"/>
  <c r="J42" i="5"/>
  <c r="I42" i="5"/>
  <c r="H42" i="5"/>
  <c r="G42" i="5"/>
  <c r="F42" i="5"/>
  <c r="E42" i="5"/>
  <c r="D42" i="5"/>
  <c r="C42" i="5"/>
  <c r="B42" i="5" s="1"/>
  <c r="T41" i="5"/>
  <c r="S41" i="5"/>
  <c r="R41" i="5"/>
  <c r="Q41" i="5"/>
  <c r="P41" i="5"/>
  <c r="O41" i="5"/>
  <c r="N41" i="5"/>
  <c r="M41" i="5"/>
  <c r="L41" i="5"/>
  <c r="K41" i="5"/>
  <c r="J41" i="5"/>
  <c r="I41" i="5"/>
  <c r="H41" i="5"/>
  <c r="G41" i="5"/>
  <c r="F41" i="5"/>
  <c r="E41" i="5"/>
  <c r="D41" i="5"/>
  <c r="C41" i="5"/>
  <c r="B41" i="5" s="1"/>
  <c r="T40" i="5"/>
  <c r="S40" i="5"/>
  <c r="R40" i="5"/>
  <c r="Q40" i="5"/>
  <c r="P40" i="5"/>
  <c r="O40" i="5"/>
  <c r="N40" i="5"/>
  <c r="M40" i="5"/>
  <c r="L40" i="5"/>
  <c r="K40" i="5"/>
  <c r="J40" i="5"/>
  <c r="I40" i="5"/>
  <c r="H40" i="5"/>
  <c r="G40" i="5"/>
  <c r="F40" i="5"/>
  <c r="E40" i="5"/>
  <c r="D40" i="5"/>
  <c r="C40" i="5"/>
  <c r="B40" i="5" s="1"/>
  <c r="T39" i="5"/>
  <c r="S39" i="5"/>
  <c r="R39" i="5"/>
  <c r="Q39" i="5"/>
  <c r="P39" i="5"/>
  <c r="O39" i="5"/>
  <c r="N39" i="5"/>
  <c r="M39" i="5"/>
  <c r="L39" i="5"/>
  <c r="K39" i="5"/>
  <c r="J39" i="5"/>
  <c r="I39" i="5"/>
  <c r="H39" i="5"/>
  <c r="G39" i="5"/>
  <c r="F39" i="5"/>
  <c r="E39" i="5"/>
  <c r="D39" i="5"/>
  <c r="C39" i="5"/>
  <c r="B39" i="5" s="1"/>
  <c r="T38" i="5"/>
  <c r="S38" i="5"/>
  <c r="R38" i="5"/>
  <c r="Q38" i="5"/>
  <c r="P38" i="5"/>
  <c r="O38" i="5"/>
  <c r="N38" i="5"/>
  <c r="M38" i="5"/>
  <c r="L38" i="5"/>
  <c r="K38" i="5"/>
  <c r="J38" i="5"/>
  <c r="I38" i="5"/>
  <c r="H38" i="5"/>
  <c r="G38" i="5"/>
  <c r="F38" i="5"/>
  <c r="E38" i="5"/>
  <c r="D38" i="5"/>
  <c r="C38" i="5"/>
  <c r="B38" i="5" s="1"/>
  <c r="T37" i="5"/>
  <c r="S37" i="5"/>
  <c r="R37" i="5"/>
  <c r="Q37" i="5"/>
  <c r="P37" i="5"/>
  <c r="O37" i="5"/>
  <c r="N37" i="5"/>
  <c r="M37" i="5"/>
  <c r="L37" i="5"/>
  <c r="K37" i="5"/>
  <c r="J37" i="5"/>
  <c r="I37" i="5"/>
  <c r="H37" i="5"/>
  <c r="G37" i="5"/>
  <c r="F37" i="5"/>
  <c r="E37" i="5"/>
  <c r="D37" i="5"/>
  <c r="C37" i="5"/>
  <c r="B37" i="5" s="1"/>
  <c r="T36" i="5"/>
  <c r="S36" i="5"/>
  <c r="R36" i="5"/>
  <c r="Q36" i="5"/>
  <c r="P36" i="5"/>
  <c r="O36" i="5"/>
  <c r="N36" i="5"/>
  <c r="M36" i="5"/>
  <c r="L36" i="5"/>
  <c r="K36" i="5"/>
  <c r="J36" i="5"/>
  <c r="I36" i="5"/>
  <c r="H36" i="5"/>
  <c r="G36" i="5"/>
  <c r="F36" i="5"/>
  <c r="E36" i="5"/>
  <c r="D36" i="5"/>
  <c r="C36" i="5"/>
  <c r="B36" i="5" s="1"/>
  <c r="T35" i="5"/>
  <c r="S35" i="5"/>
  <c r="R35" i="5"/>
  <c r="Q35" i="5"/>
  <c r="P35" i="5"/>
  <c r="O35" i="5"/>
  <c r="N35" i="5"/>
  <c r="M35" i="5"/>
  <c r="L35" i="5"/>
  <c r="K35" i="5"/>
  <c r="J35" i="5"/>
  <c r="I35" i="5"/>
  <c r="H35" i="5"/>
  <c r="G35" i="5"/>
  <c r="F35" i="5"/>
  <c r="E35" i="5"/>
  <c r="D35" i="5"/>
  <c r="C35" i="5"/>
  <c r="B35" i="5" s="1"/>
  <c r="T34" i="5"/>
  <c r="S34" i="5"/>
  <c r="R34" i="5"/>
  <c r="Q34" i="5"/>
  <c r="P34" i="5"/>
  <c r="O34" i="5"/>
  <c r="N34" i="5"/>
  <c r="M34" i="5"/>
  <c r="L34" i="5"/>
  <c r="K34" i="5"/>
  <c r="J34" i="5"/>
  <c r="I34" i="5"/>
  <c r="H34" i="5"/>
  <c r="G34" i="5"/>
  <c r="F34" i="5"/>
  <c r="E34" i="5"/>
  <c r="D34" i="5"/>
  <c r="C34" i="5"/>
  <c r="B34" i="5" s="1"/>
  <c r="T33" i="5"/>
  <c r="S33" i="5"/>
  <c r="R33" i="5"/>
  <c r="Q33" i="5"/>
  <c r="P33" i="5"/>
  <c r="O33" i="5"/>
  <c r="N33" i="5"/>
  <c r="M33" i="5"/>
  <c r="L33" i="5"/>
  <c r="K33" i="5"/>
  <c r="J33" i="5"/>
  <c r="I33" i="5"/>
  <c r="H33" i="5"/>
  <c r="G33" i="5"/>
  <c r="F33" i="5"/>
  <c r="E33" i="5"/>
  <c r="D33" i="5"/>
  <c r="C33" i="5"/>
  <c r="B33" i="5" s="1"/>
  <c r="T32" i="5"/>
  <c r="S32" i="5"/>
  <c r="R32" i="5"/>
  <c r="Q32" i="5"/>
  <c r="P32" i="5"/>
  <c r="O32" i="5"/>
  <c r="N32" i="5"/>
  <c r="M32" i="5"/>
  <c r="L32" i="5"/>
  <c r="K32" i="5"/>
  <c r="J32" i="5"/>
  <c r="I32" i="5"/>
  <c r="H32" i="5"/>
  <c r="G32" i="5"/>
  <c r="F32" i="5"/>
  <c r="E32" i="5"/>
  <c r="D32" i="5"/>
  <c r="C32" i="5"/>
  <c r="B32" i="5" s="1"/>
  <c r="T31" i="5"/>
  <c r="S31" i="5"/>
  <c r="R31" i="5"/>
  <c r="Q31" i="5"/>
  <c r="P31" i="5"/>
  <c r="O31" i="5"/>
  <c r="N31" i="5"/>
  <c r="M31" i="5"/>
  <c r="L31" i="5"/>
  <c r="K31" i="5"/>
  <c r="J31" i="5"/>
  <c r="I31" i="5"/>
  <c r="H31" i="5"/>
  <c r="G31" i="5"/>
  <c r="F31" i="5"/>
  <c r="E31" i="5"/>
  <c r="D31" i="5"/>
  <c r="C31" i="5"/>
  <c r="B31" i="5" s="1"/>
  <c r="T30" i="5"/>
  <c r="S30" i="5"/>
  <c r="R30" i="5"/>
  <c r="Q30" i="5"/>
  <c r="P30" i="5"/>
  <c r="O30" i="5"/>
  <c r="N30" i="5"/>
  <c r="M30" i="5"/>
  <c r="L30" i="5"/>
  <c r="K30" i="5"/>
  <c r="J30" i="5"/>
  <c r="I30" i="5"/>
  <c r="H30" i="5"/>
  <c r="G30" i="5"/>
  <c r="F30" i="5"/>
  <c r="E30" i="5"/>
  <c r="D30" i="5"/>
  <c r="C30" i="5"/>
  <c r="B30" i="5" s="1"/>
  <c r="T29" i="5"/>
  <c r="S29" i="5"/>
  <c r="R29" i="5"/>
  <c r="Q29" i="5"/>
  <c r="P29" i="5"/>
  <c r="O29" i="5"/>
  <c r="N29" i="5"/>
  <c r="M29" i="5"/>
  <c r="L29" i="5"/>
  <c r="K29" i="5"/>
  <c r="J29" i="5"/>
  <c r="I29" i="5"/>
  <c r="H29" i="5"/>
  <c r="G29" i="5"/>
  <c r="F29" i="5"/>
  <c r="E29" i="5"/>
  <c r="D29" i="5"/>
  <c r="C29" i="5"/>
  <c r="B29" i="5" s="1"/>
  <c r="T28" i="5"/>
  <c r="S28" i="5"/>
  <c r="R28" i="5"/>
  <c r="Q28" i="5"/>
  <c r="P28" i="5"/>
  <c r="O28" i="5"/>
  <c r="N28" i="5"/>
  <c r="M28" i="5"/>
  <c r="L28" i="5"/>
  <c r="K28" i="5"/>
  <c r="J28" i="5"/>
  <c r="I28" i="5"/>
  <c r="H28" i="5"/>
  <c r="G28" i="5"/>
  <c r="F28" i="5"/>
  <c r="E28" i="5"/>
  <c r="D28" i="5"/>
  <c r="C28" i="5"/>
  <c r="B28" i="5" s="1"/>
  <c r="T27" i="5"/>
  <c r="S27" i="5"/>
  <c r="R27" i="5"/>
  <c r="Q27" i="5"/>
  <c r="P27" i="5"/>
  <c r="O27" i="5"/>
  <c r="N27" i="5"/>
  <c r="M27" i="5"/>
  <c r="L27" i="5"/>
  <c r="K27" i="5"/>
  <c r="J27" i="5"/>
  <c r="I27" i="5"/>
  <c r="H27" i="5"/>
  <c r="G27" i="5"/>
  <c r="F27" i="5"/>
  <c r="E27" i="5"/>
  <c r="D27" i="5"/>
  <c r="C27" i="5"/>
  <c r="B27" i="5" s="1"/>
  <c r="T26" i="5"/>
  <c r="S26" i="5"/>
  <c r="R26" i="5"/>
  <c r="Q26" i="5"/>
  <c r="P26" i="5"/>
  <c r="O26" i="5"/>
  <c r="N26" i="5"/>
  <c r="M26" i="5"/>
  <c r="L26" i="5"/>
  <c r="K26" i="5"/>
  <c r="J26" i="5"/>
  <c r="I26" i="5"/>
  <c r="H26" i="5"/>
  <c r="G26" i="5"/>
  <c r="F26" i="5"/>
  <c r="E26" i="5"/>
  <c r="D26" i="5"/>
  <c r="C26" i="5"/>
  <c r="B26" i="5" s="1"/>
  <c r="T25" i="5"/>
  <c r="S25" i="5"/>
  <c r="R25" i="5"/>
  <c r="Q25" i="5"/>
  <c r="P25" i="5"/>
  <c r="O25" i="5"/>
  <c r="N25" i="5"/>
  <c r="M25" i="5"/>
  <c r="L25" i="5"/>
  <c r="K25" i="5"/>
  <c r="J25" i="5"/>
  <c r="I25" i="5"/>
  <c r="H25" i="5"/>
  <c r="G25" i="5"/>
  <c r="F25" i="5"/>
  <c r="E25" i="5"/>
  <c r="D25" i="5"/>
  <c r="C25" i="5"/>
  <c r="B25" i="5" s="1"/>
  <c r="T24" i="5"/>
  <c r="S24" i="5"/>
  <c r="R24" i="5"/>
  <c r="Q24" i="5"/>
  <c r="P24" i="5"/>
  <c r="O24" i="5"/>
  <c r="N24" i="5"/>
  <c r="M24" i="5"/>
  <c r="L24" i="5"/>
  <c r="K24" i="5"/>
  <c r="J24" i="5"/>
  <c r="I24" i="5"/>
  <c r="H24" i="5"/>
  <c r="G24" i="5"/>
  <c r="F24" i="5"/>
  <c r="E24" i="5"/>
  <c r="D24" i="5"/>
  <c r="C24" i="5"/>
  <c r="B24" i="5" s="1"/>
  <c r="T23" i="5"/>
  <c r="S23" i="5"/>
  <c r="R23" i="5"/>
  <c r="Q23" i="5"/>
  <c r="P23" i="5"/>
  <c r="O23" i="5"/>
  <c r="N23" i="5"/>
  <c r="M23" i="5"/>
  <c r="L23" i="5"/>
  <c r="K23" i="5"/>
  <c r="J23" i="5"/>
  <c r="I23" i="5"/>
  <c r="H23" i="5"/>
  <c r="G23" i="5"/>
  <c r="F23" i="5"/>
  <c r="E23" i="5"/>
  <c r="D23" i="5"/>
  <c r="C23" i="5"/>
  <c r="B23" i="5" s="1"/>
  <c r="T22" i="5"/>
  <c r="S22" i="5"/>
  <c r="R22" i="5"/>
  <c r="Q22" i="5"/>
  <c r="P22" i="5"/>
  <c r="O22" i="5"/>
  <c r="N22" i="5"/>
  <c r="M22" i="5"/>
  <c r="L22" i="5"/>
  <c r="K22" i="5"/>
  <c r="J22" i="5"/>
  <c r="I22" i="5"/>
  <c r="H22" i="5"/>
  <c r="G22" i="5"/>
  <c r="F22" i="5"/>
  <c r="E22" i="5"/>
  <c r="D22" i="5"/>
  <c r="C22" i="5"/>
  <c r="B22" i="5" s="1"/>
  <c r="T21" i="5"/>
  <c r="S21" i="5"/>
  <c r="R21" i="5"/>
  <c r="Q21" i="5"/>
  <c r="P21" i="5"/>
  <c r="O21" i="5"/>
  <c r="N21" i="5"/>
  <c r="M21" i="5"/>
  <c r="L21" i="5"/>
  <c r="K21" i="5"/>
  <c r="J21" i="5"/>
  <c r="I21" i="5"/>
  <c r="H21" i="5"/>
  <c r="G21" i="5"/>
  <c r="F21" i="5"/>
  <c r="E21" i="5"/>
  <c r="D21" i="5"/>
  <c r="C21" i="5"/>
  <c r="B21" i="5" s="1"/>
  <c r="T20" i="5"/>
  <c r="S20" i="5"/>
  <c r="R20" i="5"/>
  <c r="Q20" i="5"/>
  <c r="P20" i="5"/>
  <c r="O20" i="5"/>
  <c r="N20" i="5"/>
  <c r="M20" i="5"/>
  <c r="L20" i="5"/>
  <c r="K20" i="5"/>
  <c r="J20" i="5"/>
  <c r="I20" i="5"/>
  <c r="H20" i="5"/>
  <c r="G20" i="5"/>
  <c r="F20" i="5"/>
  <c r="E20" i="5"/>
  <c r="D20" i="5"/>
  <c r="C20" i="5"/>
  <c r="B20" i="5" s="1"/>
  <c r="T19" i="5"/>
  <c r="S19" i="5"/>
  <c r="R19" i="5"/>
  <c r="Q19" i="5"/>
  <c r="P19" i="5"/>
  <c r="O19" i="5"/>
  <c r="N19" i="5"/>
  <c r="M19" i="5"/>
  <c r="L19" i="5"/>
  <c r="K19" i="5"/>
  <c r="J19" i="5"/>
  <c r="I19" i="5"/>
  <c r="H19" i="5"/>
  <c r="G19" i="5"/>
  <c r="F19" i="5"/>
  <c r="E19" i="5"/>
  <c r="D19" i="5"/>
  <c r="C19" i="5"/>
  <c r="B19" i="5" s="1"/>
  <c r="T18" i="5"/>
  <c r="S18" i="5"/>
  <c r="R18" i="5"/>
  <c r="Q18" i="5"/>
  <c r="P18" i="5"/>
  <c r="O18" i="5"/>
  <c r="N18" i="5"/>
  <c r="M18" i="5"/>
  <c r="L18" i="5"/>
  <c r="K18" i="5"/>
  <c r="J18" i="5"/>
  <c r="I18" i="5"/>
  <c r="H18" i="5"/>
  <c r="G18" i="5"/>
  <c r="F18" i="5"/>
  <c r="E18" i="5"/>
  <c r="D18" i="5"/>
  <c r="C18" i="5"/>
  <c r="B18" i="5" s="1"/>
  <c r="T17" i="5"/>
  <c r="S17" i="5"/>
  <c r="R17" i="5"/>
  <c r="Q17" i="5"/>
  <c r="P17" i="5"/>
  <c r="O17" i="5"/>
  <c r="N17" i="5"/>
  <c r="M17" i="5"/>
  <c r="L17" i="5"/>
  <c r="K17" i="5"/>
  <c r="J17" i="5"/>
  <c r="I17" i="5"/>
  <c r="H17" i="5"/>
  <c r="G17" i="5"/>
  <c r="F17" i="5"/>
  <c r="E17" i="5"/>
  <c r="D17" i="5"/>
  <c r="C17" i="5"/>
  <c r="B17" i="5" s="1"/>
  <c r="T16" i="5"/>
  <c r="S16" i="5"/>
  <c r="R16" i="5"/>
  <c r="Q16" i="5"/>
  <c r="P16" i="5"/>
  <c r="O16" i="5"/>
  <c r="N16" i="5"/>
  <c r="M16" i="5"/>
  <c r="L16" i="5"/>
  <c r="K16" i="5"/>
  <c r="J16" i="5"/>
  <c r="I16" i="5"/>
  <c r="H16" i="5"/>
  <c r="G16" i="5"/>
  <c r="F16" i="5"/>
  <c r="E16" i="5"/>
  <c r="D16" i="5"/>
  <c r="C16" i="5"/>
  <c r="B16" i="5" s="1"/>
  <c r="T15" i="5"/>
  <c r="S15" i="5"/>
  <c r="R15" i="5"/>
  <c r="Q15" i="5"/>
  <c r="P15" i="5"/>
  <c r="O15" i="5"/>
  <c r="N15" i="5"/>
  <c r="M15" i="5"/>
  <c r="L15" i="5"/>
  <c r="K15" i="5"/>
  <c r="J15" i="5"/>
  <c r="I15" i="5"/>
  <c r="H15" i="5"/>
  <c r="G15" i="5"/>
  <c r="F15" i="5"/>
  <c r="E15" i="5"/>
  <c r="D15" i="5"/>
  <c r="C15" i="5"/>
  <c r="B15" i="5" s="1"/>
  <c r="T14" i="5"/>
  <c r="S14" i="5"/>
  <c r="R14" i="5"/>
  <c r="Q14" i="5"/>
  <c r="P14" i="5"/>
  <c r="O14" i="5"/>
  <c r="N14" i="5"/>
  <c r="M14" i="5"/>
  <c r="L14" i="5"/>
  <c r="K14" i="5"/>
  <c r="J14" i="5"/>
  <c r="I14" i="5"/>
  <c r="H14" i="5"/>
  <c r="G14" i="5"/>
  <c r="F14" i="5"/>
  <c r="E14" i="5"/>
  <c r="D14" i="5"/>
  <c r="C14" i="5"/>
  <c r="B14" i="5" s="1"/>
  <c r="T13" i="5"/>
  <c r="S13" i="5"/>
  <c r="R13" i="5"/>
  <c r="Q13" i="5"/>
  <c r="P13" i="5"/>
  <c r="O13" i="5"/>
  <c r="N13" i="5"/>
  <c r="M13" i="5"/>
  <c r="L13" i="5"/>
  <c r="K13" i="5"/>
  <c r="J13" i="5"/>
  <c r="I13" i="5"/>
  <c r="H13" i="5"/>
  <c r="G13" i="5"/>
  <c r="F13" i="5"/>
  <c r="E13" i="5"/>
  <c r="D13" i="5"/>
  <c r="C13" i="5"/>
  <c r="B13" i="5" s="1"/>
  <c r="T12" i="5"/>
  <c r="S12" i="5"/>
  <c r="R12" i="5"/>
  <c r="Q12" i="5"/>
  <c r="P12" i="5"/>
  <c r="O12" i="5"/>
  <c r="N12" i="5"/>
  <c r="M12" i="5"/>
  <c r="L12" i="5"/>
  <c r="K12" i="5"/>
  <c r="J12" i="5"/>
  <c r="I12" i="5"/>
  <c r="H12" i="5"/>
  <c r="G12" i="5"/>
  <c r="F12" i="5"/>
  <c r="E12" i="5"/>
  <c r="D12" i="5"/>
  <c r="C12" i="5"/>
  <c r="B12" i="5" s="1"/>
  <c r="T11" i="5"/>
  <c r="S11" i="5"/>
  <c r="R11" i="5"/>
  <c r="Q11" i="5"/>
  <c r="P11" i="5"/>
  <c r="O11" i="5"/>
  <c r="N11" i="5"/>
  <c r="M11" i="5"/>
  <c r="L11" i="5"/>
  <c r="K11" i="5"/>
  <c r="J11" i="5"/>
  <c r="I11" i="5"/>
  <c r="H11" i="5"/>
  <c r="G11" i="5"/>
  <c r="F11" i="5"/>
  <c r="E11" i="5"/>
  <c r="D11" i="5"/>
  <c r="C11" i="5"/>
  <c r="B11" i="5" s="1"/>
  <c r="T10" i="5"/>
  <c r="S10" i="5"/>
  <c r="R10" i="5"/>
  <c r="Q10" i="5"/>
  <c r="P10" i="5"/>
  <c r="O10" i="5"/>
  <c r="N10" i="5"/>
  <c r="M10" i="5"/>
  <c r="L10" i="5"/>
  <c r="K10" i="5"/>
  <c r="J10" i="5"/>
  <c r="I10" i="5"/>
  <c r="H10" i="5"/>
  <c r="G10" i="5"/>
  <c r="F10" i="5"/>
  <c r="E10" i="5"/>
  <c r="D10" i="5"/>
  <c r="C10" i="5"/>
  <c r="B10" i="5" s="1"/>
  <c r="T9" i="5"/>
  <c r="S9" i="5"/>
  <c r="R9" i="5"/>
  <c r="Q9" i="5"/>
  <c r="P9" i="5"/>
  <c r="O9" i="5"/>
  <c r="N9" i="5"/>
  <c r="M9" i="5"/>
  <c r="L9" i="5"/>
  <c r="K9" i="5"/>
  <c r="J9" i="5"/>
  <c r="I9" i="5"/>
  <c r="H9" i="5"/>
  <c r="G9" i="5"/>
  <c r="F9" i="5"/>
  <c r="E9" i="5"/>
  <c r="D9" i="5"/>
  <c r="C9" i="5"/>
  <c r="B9" i="5" s="1"/>
  <c r="T8" i="5"/>
  <c r="S8" i="5"/>
  <c r="R8" i="5"/>
  <c r="Q8" i="5"/>
  <c r="P8" i="5"/>
  <c r="O8" i="5"/>
  <c r="N8" i="5"/>
  <c r="M8" i="5"/>
  <c r="L8" i="5"/>
  <c r="K8" i="5"/>
  <c r="J8" i="5"/>
  <c r="I8" i="5"/>
  <c r="H8" i="5"/>
  <c r="G8" i="5"/>
  <c r="F8" i="5"/>
  <c r="E8" i="5"/>
  <c r="D8" i="5"/>
  <c r="C8" i="5"/>
  <c r="B8" i="5" s="1"/>
  <c r="T7" i="5"/>
  <c r="S7" i="5"/>
  <c r="R7" i="5"/>
  <c r="Q7" i="5"/>
  <c r="P7" i="5"/>
  <c r="O7" i="5"/>
  <c r="N7" i="5"/>
  <c r="M7" i="5"/>
  <c r="L7" i="5"/>
  <c r="K7" i="5"/>
  <c r="J7" i="5"/>
  <c r="I7" i="5"/>
  <c r="H7" i="5"/>
  <c r="G7" i="5"/>
  <c r="F7" i="5"/>
  <c r="E7" i="5"/>
  <c r="D7" i="5"/>
  <c r="C7" i="5"/>
  <c r="B7" i="5" s="1"/>
  <c r="T6" i="5"/>
  <c r="S6" i="5"/>
  <c r="R6" i="5"/>
  <c r="Q6" i="5"/>
  <c r="P6" i="5"/>
  <c r="O6" i="5"/>
  <c r="N6" i="5"/>
  <c r="M6" i="5"/>
  <c r="L6" i="5"/>
  <c r="K6" i="5"/>
  <c r="J6" i="5"/>
  <c r="I6" i="5"/>
  <c r="H6" i="5"/>
  <c r="G6" i="5"/>
  <c r="F6" i="5"/>
  <c r="E6" i="5"/>
  <c r="D6" i="5"/>
  <c r="C6" i="5"/>
  <c r="B6" i="5" s="1"/>
  <c r="T5" i="5"/>
  <c r="S5" i="5"/>
  <c r="R5" i="5"/>
  <c r="Q5" i="5"/>
  <c r="P5" i="5"/>
  <c r="O5" i="5"/>
  <c r="N5" i="5"/>
  <c r="M5" i="5"/>
  <c r="L5" i="5"/>
  <c r="K5" i="5"/>
  <c r="J5" i="5"/>
  <c r="I5" i="5"/>
  <c r="H5" i="5"/>
  <c r="G5" i="5"/>
  <c r="F5" i="5"/>
  <c r="E5" i="5"/>
  <c r="D5" i="5"/>
  <c r="C5" i="5"/>
  <c r="B5" i="5" s="1"/>
  <c r="T4" i="5"/>
  <c r="S4" i="5"/>
  <c r="R4" i="5"/>
  <c r="Q4" i="5"/>
  <c r="P4" i="5"/>
  <c r="O4" i="5"/>
  <c r="N4" i="5"/>
  <c r="M4" i="5"/>
  <c r="L4" i="5"/>
  <c r="K4" i="5"/>
  <c r="J4" i="5"/>
  <c r="I4" i="5"/>
  <c r="H4" i="5"/>
  <c r="G4" i="5"/>
  <c r="F4" i="5"/>
  <c r="E4" i="5"/>
  <c r="D4" i="5"/>
  <c r="C4" i="5"/>
  <c r="B4" i="5" s="1"/>
  <c r="T3" i="5"/>
  <c r="S3" i="5"/>
  <c r="R3" i="5"/>
  <c r="Q3" i="5"/>
  <c r="P3" i="5"/>
  <c r="O3" i="5"/>
  <c r="N3" i="5"/>
  <c r="M3" i="5"/>
  <c r="L3" i="5"/>
  <c r="K3" i="5"/>
  <c r="J3" i="5"/>
  <c r="I3" i="5"/>
  <c r="H3" i="5"/>
  <c r="G3" i="5"/>
  <c r="F3" i="5"/>
  <c r="E3" i="5"/>
  <c r="D3" i="5"/>
  <c r="C3" i="5"/>
  <c r="B3" i="5" s="1"/>
  <c r="D139" i="1" l="1"/>
  <c r="G138" i="1"/>
  <c r="C12" i="4"/>
  <c r="D14" i="1"/>
  <c r="D140" i="1" l="1"/>
  <c r="G139" i="1"/>
  <c r="C120" i="4"/>
  <c r="AL183" i="3"/>
  <c r="AE156" i="3"/>
  <c r="X156" i="3"/>
  <c r="Q156" i="3"/>
  <c r="J156" i="3"/>
  <c r="C156" i="3"/>
  <c r="AL55" i="3"/>
  <c r="AL81" i="3" s="1"/>
  <c r="AL107" i="3" s="1"/>
  <c r="AL133" i="3" s="1"/>
  <c r="AL160" i="3" s="1"/>
  <c r="AL186" i="3" s="1"/>
  <c r="AE55" i="3"/>
  <c r="AE81" i="3" s="1"/>
  <c r="AE107" i="3" s="1"/>
  <c r="AE133" i="3" s="1"/>
  <c r="AE160" i="3" s="1"/>
  <c r="AE186" i="3" s="1"/>
  <c r="X55" i="3"/>
  <c r="X81" i="3" s="1"/>
  <c r="X107" i="3" s="1"/>
  <c r="X133" i="3" s="1"/>
  <c r="X160" i="3" s="1"/>
  <c r="X186" i="3" s="1"/>
  <c r="Q55" i="3"/>
  <c r="Q81" i="3" s="1"/>
  <c r="Q107" i="3" s="1"/>
  <c r="Q133" i="3" s="1"/>
  <c r="Q160" i="3" s="1"/>
  <c r="Q186" i="3" s="1"/>
  <c r="J55" i="3"/>
  <c r="J81" i="3" s="1"/>
  <c r="J107" i="3" s="1"/>
  <c r="J133" i="3" s="1"/>
  <c r="J160" i="3" s="1"/>
  <c r="J186" i="3" s="1"/>
  <c r="C55" i="3"/>
  <c r="C81" i="3" s="1"/>
  <c r="C107" i="3" s="1"/>
  <c r="C133" i="3" s="1"/>
  <c r="C160" i="3" s="1"/>
  <c r="D141" i="1" l="1"/>
  <c r="G140" i="1"/>
  <c r="C108" i="3"/>
  <c r="C186" i="3"/>
  <c r="B78" i="1"/>
  <c r="B79" i="1"/>
  <c r="B80" i="1"/>
  <c r="B81" i="1"/>
  <c r="B82" i="1"/>
  <c r="B83" i="1"/>
  <c r="B84" i="1"/>
  <c r="B85" i="1"/>
  <c r="B86" i="1"/>
  <c r="B87" i="1"/>
  <c r="B88" i="1"/>
  <c r="B89" i="1"/>
  <c r="B90" i="1"/>
  <c r="B91" i="1"/>
  <c r="B92" i="1"/>
  <c r="B93" i="1"/>
  <c r="B94" i="1"/>
  <c r="B95" i="1"/>
  <c r="B96" i="1"/>
  <c r="B97" i="1"/>
  <c r="B98" i="1"/>
  <c r="J98" i="1" s="1"/>
  <c r="B99" i="1"/>
  <c r="J99" i="1" s="1"/>
  <c r="B100" i="1"/>
  <c r="J100" i="1" s="1"/>
  <c r="B101" i="1"/>
  <c r="B102" i="1"/>
  <c r="J102" i="1" s="1"/>
  <c r="B103" i="1"/>
  <c r="J103" i="1" s="1"/>
  <c r="B104" i="1"/>
  <c r="J104" i="1" s="1"/>
  <c r="B105" i="1"/>
  <c r="B106" i="1"/>
  <c r="J106" i="1" s="1"/>
  <c r="B107" i="1"/>
  <c r="J107" i="1" s="1"/>
  <c r="B108" i="1"/>
  <c r="J108" i="1" s="1"/>
  <c r="B109" i="1"/>
  <c r="B110" i="1"/>
  <c r="J110" i="1" s="1"/>
  <c r="B111" i="1"/>
  <c r="J111" i="1" s="1"/>
  <c r="B112" i="1"/>
  <c r="J112" i="1" s="1"/>
  <c r="B113" i="1"/>
  <c r="B114" i="1"/>
  <c r="J114" i="1" s="1"/>
  <c r="B115" i="1"/>
  <c r="J115" i="1" s="1"/>
  <c r="B116" i="1"/>
  <c r="J116" i="1" s="1"/>
  <c r="B117" i="1"/>
  <c r="B118" i="1"/>
  <c r="J118" i="1" s="1"/>
  <c r="B119" i="1"/>
  <c r="J119" i="1" s="1"/>
  <c r="B120" i="1"/>
  <c r="J120" i="1" s="1"/>
  <c r="B121" i="1"/>
  <c r="B122" i="1"/>
  <c r="J122" i="1" s="1"/>
  <c r="B123" i="1"/>
  <c r="J123" i="1" s="1"/>
  <c r="B124" i="1"/>
  <c r="J124" i="1" s="1"/>
  <c r="B125" i="1"/>
  <c r="B126" i="1"/>
  <c r="J126" i="1" s="1"/>
  <c r="B77" i="1"/>
  <c r="B34" i="1"/>
  <c r="H34" i="1" s="1"/>
  <c r="C44" i="1"/>
  <c r="C54" i="1" s="1"/>
  <c r="AL156" i="3" s="1"/>
  <c r="AO164" i="3" s="1"/>
  <c r="AU159" i="3" s="1"/>
  <c r="B33" i="1"/>
  <c r="H33" i="1" s="1"/>
  <c r="B32" i="1"/>
  <c r="B42" i="1" s="1"/>
  <c r="B31" i="1"/>
  <c r="H31" i="1" s="1"/>
  <c r="B30" i="1"/>
  <c r="H30" i="1" s="1"/>
  <c r="B29" i="1"/>
  <c r="H29" i="1" s="1"/>
  <c r="J7" i="3"/>
  <c r="J5" i="3"/>
  <c r="F34" i="1"/>
  <c r="AL78" i="3" s="1"/>
  <c r="AO86" i="3" s="1"/>
  <c r="AW80" i="3" s="1"/>
  <c r="D5" i="4"/>
  <c r="D6" i="4"/>
  <c r="E18" i="1"/>
  <c r="C29" i="3" s="1"/>
  <c r="C31" i="3" s="1"/>
  <c r="E19" i="1"/>
  <c r="J29" i="3" s="1"/>
  <c r="J39" i="3" s="1"/>
  <c r="E20" i="1"/>
  <c r="Q29" i="3" s="1"/>
  <c r="Q42" i="3" s="1"/>
  <c r="F29" i="1"/>
  <c r="C78" i="3" s="1"/>
  <c r="F86" i="3" s="1"/>
  <c r="AW75" i="3" s="1"/>
  <c r="F30" i="1"/>
  <c r="J78" i="3" s="1"/>
  <c r="M86" i="3" s="1"/>
  <c r="AW76" i="3" s="1"/>
  <c r="F31" i="1"/>
  <c r="Q78" i="3" s="1"/>
  <c r="T86" i="3" s="1"/>
  <c r="AW77" i="3" s="1"/>
  <c r="F32" i="1"/>
  <c r="X78" i="3" s="1"/>
  <c r="AA86" i="3" s="1"/>
  <c r="AW78" i="3" s="1"/>
  <c r="F33" i="1"/>
  <c r="AE78" i="3" s="1"/>
  <c r="AH86" i="3" s="1"/>
  <c r="AW79" i="3" s="1"/>
  <c r="C39" i="1"/>
  <c r="C49" i="1" s="1"/>
  <c r="C93" i="3"/>
  <c r="C94" i="3"/>
  <c r="C95" i="3"/>
  <c r="C40" i="1"/>
  <c r="C50" i="1" s="1"/>
  <c r="J93" i="3"/>
  <c r="J94" i="3"/>
  <c r="J95" i="3"/>
  <c r="C41" i="1"/>
  <c r="C51" i="1" s="1"/>
  <c r="Q93" i="3"/>
  <c r="Q94" i="3"/>
  <c r="Q95" i="3"/>
  <c r="C42" i="1"/>
  <c r="C52" i="1" s="1"/>
  <c r="X93" i="3"/>
  <c r="X94" i="3"/>
  <c r="X95" i="3"/>
  <c r="C43" i="1"/>
  <c r="C53" i="1" s="1"/>
  <c r="AE93" i="3"/>
  <c r="AE94" i="3"/>
  <c r="AE95" i="3"/>
  <c r="AL93" i="3"/>
  <c r="AL94" i="3"/>
  <c r="AL95" i="3"/>
  <c r="F39" i="1"/>
  <c r="C130" i="3" s="1"/>
  <c r="F138" i="3" s="1"/>
  <c r="AW127" i="3" s="1"/>
  <c r="F40" i="1"/>
  <c r="J130" i="3" s="1"/>
  <c r="M138" i="3" s="1"/>
  <c r="AW128" i="3" s="1"/>
  <c r="F41" i="1"/>
  <c r="Q130" i="3" s="1"/>
  <c r="T138" i="3" s="1"/>
  <c r="AW129" i="3" s="1"/>
  <c r="F42" i="1"/>
  <c r="X130" i="3" s="1"/>
  <c r="AA138" i="3" s="1"/>
  <c r="AW130" i="3" s="1"/>
  <c r="F43" i="1"/>
  <c r="AE130" i="3" s="1"/>
  <c r="AH138" i="3" s="1"/>
  <c r="AW131" i="3" s="1"/>
  <c r="F44" i="1"/>
  <c r="AL130" i="3" s="1"/>
  <c r="AO138" i="3" s="1"/>
  <c r="AW132" i="3" s="1"/>
  <c r="C145" i="3"/>
  <c r="C146" i="3"/>
  <c r="C147" i="3"/>
  <c r="J145" i="3"/>
  <c r="J146" i="3"/>
  <c r="J147" i="3"/>
  <c r="Q145" i="3"/>
  <c r="Q146" i="3"/>
  <c r="Q147" i="3"/>
  <c r="X145" i="3"/>
  <c r="X146" i="3"/>
  <c r="X147" i="3"/>
  <c r="AE145" i="3"/>
  <c r="AE146" i="3"/>
  <c r="AE147" i="3"/>
  <c r="AL145" i="3"/>
  <c r="AL146" i="3"/>
  <c r="AL147" i="3"/>
  <c r="F49" i="1"/>
  <c r="C183" i="3" s="1"/>
  <c r="F191" i="3" s="1"/>
  <c r="AW180" i="3" s="1"/>
  <c r="F50" i="1"/>
  <c r="J183" i="3" s="1"/>
  <c r="M191" i="3" s="1"/>
  <c r="AW181" i="3" s="1"/>
  <c r="F51" i="1"/>
  <c r="Q183" i="3" s="1"/>
  <c r="T191" i="3" s="1"/>
  <c r="AW182" i="3" s="1"/>
  <c r="F52" i="1"/>
  <c r="X183" i="3" s="1"/>
  <c r="AA191" i="3" s="1"/>
  <c r="AW183" i="3" s="1"/>
  <c r="F53" i="1"/>
  <c r="AE183" i="3" s="1"/>
  <c r="AH191" i="3" s="1"/>
  <c r="AW184" i="3" s="1"/>
  <c r="AO191" i="3"/>
  <c r="AW185" i="3" s="1"/>
  <c r="C198" i="3"/>
  <c r="C199" i="3"/>
  <c r="C200" i="3"/>
  <c r="J198" i="3"/>
  <c r="J199" i="3"/>
  <c r="J200" i="3"/>
  <c r="Q198" i="3"/>
  <c r="Q199" i="3"/>
  <c r="Q200" i="3"/>
  <c r="X198" i="3"/>
  <c r="X199" i="3"/>
  <c r="X200" i="3"/>
  <c r="AE198" i="3"/>
  <c r="AE199" i="3"/>
  <c r="AE200" i="3"/>
  <c r="AL198" i="3"/>
  <c r="AM183" i="3" s="1"/>
  <c r="AL199" i="3"/>
  <c r="AN183" i="3" s="1"/>
  <c r="AL200" i="3"/>
  <c r="AO183" i="3" s="1"/>
  <c r="AE230" i="3"/>
  <c r="AF230" i="3"/>
  <c r="AP230" i="3" s="1"/>
  <c r="AE231" i="3"/>
  <c r="AF231" i="3"/>
  <c r="AP231" i="3" s="1"/>
  <c r="AE232" i="3"/>
  <c r="AF232" i="3"/>
  <c r="AP232" i="3" s="1"/>
  <c r="AE233" i="3"/>
  <c r="AF233" i="3"/>
  <c r="AP233" i="3" s="1"/>
  <c r="AE234" i="3"/>
  <c r="AO234" i="3" s="1"/>
  <c r="AF234" i="3"/>
  <c r="AP234" i="3" s="1"/>
  <c r="AE235" i="3"/>
  <c r="AO235" i="3" s="1"/>
  <c r="AF235" i="3"/>
  <c r="AP235" i="3" s="1"/>
  <c r="AE236" i="3"/>
  <c r="AO236" i="3" s="1"/>
  <c r="AF236" i="3"/>
  <c r="AP236" i="3" s="1"/>
  <c r="AE237" i="3"/>
  <c r="AF237" i="3"/>
  <c r="AP237" i="3" s="1"/>
  <c r="AE238" i="3"/>
  <c r="AO238" i="3" s="1"/>
  <c r="AF238" i="3"/>
  <c r="AP238" i="3" s="1"/>
  <c r="AE239" i="3"/>
  <c r="AF239" i="3"/>
  <c r="AP239" i="3" s="1"/>
  <c r="AE240" i="3"/>
  <c r="AF240" i="3"/>
  <c r="AP240" i="3" s="1"/>
  <c r="AE241" i="3"/>
  <c r="AF241" i="3"/>
  <c r="AP241" i="3" s="1"/>
  <c r="AE242" i="3"/>
  <c r="AO242" i="3" s="1"/>
  <c r="AF242" i="3"/>
  <c r="AP242" i="3" s="1"/>
  <c r="AE243" i="3"/>
  <c r="AO243" i="3" s="1"/>
  <c r="AF243" i="3"/>
  <c r="AP243" i="3" s="1"/>
  <c r="AE244" i="3"/>
  <c r="AF244" i="3"/>
  <c r="AP244" i="3" s="1"/>
  <c r="AE245" i="3"/>
  <c r="AF245" i="3"/>
  <c r="AP245" i="3" s="1"/>
  <c r="AE246" i="3"/>
  <c r="AF246" i="3"/>
  <c r="AP246" i="3" s="1"/>
  <c r="AE247" i="3"/>
  <c r="AO247" i="3" s="1"/>
  <c r="AF247" i="3"/>
  <c r="AP247" i="3" s="1"/>
  <c r="AE248" i="3"/>
  <c r="AF248" i="3"/>
  <c r="AP248" i="3" s="1"/>
  <c r="AE249" i="3"/>
  <c r="AO249" i="3" s="1"/>
  <c r="AF249" i="3"/>
  <c r="AP249" i="3" s="1"/>
  <c r="AE250" i="3"/>
  <c r="AO250" i="3" s="1"/>
  <c r="AF250" i="3"/>
  <c r="AP250" i="3" s="1"/>
  <c r="AE251" i="3"/>
  <c r="AO251" i="3" s="1"/>
  <c r="AF251" i="3"/>
  <c r="AP251" i="3" s="1"/>
  <c r="AE252" i="3"/>
  <c r="AF252" i="3"/>
  <c r="AP252" i="3" s="1"/>
  <c r="AE253" i="3"/>
  <c r="AF253" i="3"/>
  <c r="AP253" i="3" s="1"/>
  <c r="AE254" i="3"/>
  <c r="AF254" i="3"/>
  <c r="AP254" i="3" s="1"/>
  <c r="AE255" i="3"/>
  <c r="AF255" i="3"/>
  <c r="AP255" i="3" s="1"/>
  <c r="AE256" i="3"/>
  <c r="AF256" i="3"/>
  <c r="AP256" i="3" s="1"/>
  <c r="AE257" i="3"/>
  <c r="AO257" i="3" s="1"/>
  <c r="AF257" i="3"/>
  <c r="AP257" i="3" s="1"/>
  <c r="AE258" i="3"/>
  <c r="AF258" i="3"/>
  <c r="AP258" i="3" s="1"/>
  <c r="AE259" i="3"/>
  <c r="AF259" i="3"/>
  <c r="AP259" i="3" s="1"/>
  <c r="G77" i="1"/>
  <c r="G97" i="1"/>
  <c r="G98" i="1"/>
  <c r="G99" i="1"/>
  <c r="G100" i="1"/>
  <c r="G101" i="1"/>
  <c r="G102" i="1"/>
  <c r="G103" i="1"/>
  <c r="G104" i="1"/>
  <c r="G105" i="1"/>
  <c r="G106" i="1"/>
  <c r="G107" i="1"/>
  <c r="G108" i="1"/>
  <c r="G109" i="1"/>
  <c r="G110" i="1"/>
  <c r="G111" i="1"/>
  <c r="G112" i="1"/>
  <c r="G113" i="1"/>
  <c r="G114" i="1"/>
  <c r="G115" i="1"/>
  <c r="G116" i="1"/>
  <c r="G117" i="1"/>
  <c r="G118" i="1"/>
  <c r="G119" i="1"/>
  <c r="G120" i="1"/>
  <c r="G121" i="1"/>
  <c r="G122" i="1"/>
  <c r="G123" i="1"/>
  <c r="G124" i="1"/>
  <c r="G125" i="1"/>
  <c r="G126" i="1"/>
  <c r="C217" i="3"/>
  <c r="C229" i="3"/>
  <c r="G229" i="3"/>
  <c r="K229" i="3"/>
  <c r="AI230" i="3"/>
  <c r="AS230" i="3" s="1"/>
  <c r="AI231" i="3"/>
  <c r="AS231" i="3" s="1"/>
  <c r="AI232" i="3"/>
  <c r="AS232" i="3" s="1"/>
  <c r="AI233" i="3"/>
  <c r="AS233" i="3" s="1"/>
  <c r="AI234" i="3"/>
  <c r="AS234" i="3" s="1"/>
  <c r="AI235" i="3"/>
  <c r="AI236" i="3"/>
  <c r="AS236" i="3" s="1"/>
  <c r="AI237" i="3"/>
  <c r="AS237" i="3" s="1"/>
  <c r="AI238" i="3"/>
  <c r="AS238" i="3" s="1"/>
  <c r="AI239" i="3"/>
  <c r="AS239" i="3" s="1"/>
  <c r="AI240" i="3"/>
  <c r="AS240" i="3" s="1"/>
  <c r="AI241" i="3"/>
  <c r="AS241" i="3" s="1"/>
  <c r="AI242" i="3"/>
  <c r="AS242" i="3" s="1"/>
  <c r="AI243" i="3"/>
  <c r="AS243" i="3" s="1"/>
  <c r="AI244" i="3"/>
  <c r="AS244" i="3" s="1"/>
  <c r="AI245" i="3"/>
  <c r="AS245" i="3" s="1"/>
  <c r="AI246" i="3"/>
  <c r="AS246" i="3" s="1"/>
  <c r="AI247" i="3"/>
  <c r="AS247" i="3" s="1"/>
  <c r="AI248" i="3"/>
  <c r="AS248" i="3" s="1"/>
  <c r="AI249" i="3"/>
  <c r="AS249" i="3" s="1"/>
  <c r="AI250" i="3"/>
  <c r="AS250" i="3" s="1"/>
  <c r="AI251" i="3"/>
  <c r="AI252" i="3"/>
  <c r="AS252" i="3" s="1"/>
  <c r="AI253" i="3"/>
  <c r="AS253" i="3" s="1"/>
  <c r="AI254" i="3"/>
  <c r="AS254" i="3" s="1"/>
  <c r="AI255" i="3"/>
  <c r="AS255" i="3" s="1"/>
  <c r="AI256" i="3"/>
  <c r="AS256" i="3" s="1"/>
  <c r="AI257" i="3"/>
  <c r="AS257" i="3" s="1"/>
  <c r="AI258" i="3"/>
  <c r="AS258" i="3" s="1"/>
  <c r="AI259" i="3"/>
  <c r="AS259" i="3" s="1"/>
  <c r="AJ230" i="3"/>
  <c r="AT230" i="3" s="1"/>
  <c r="AJ231" i="3"/>
  <c r="AT231" i="3" s="1"/>
  <c r="AJ232" i="3"/>
  <c r="AT232" i="3" s="1"/>
  <c r="AJ233" i="3"/>
  <c r="AT233" i="3" s="1"/>
  <c r="AJ234" i="3"/>
  <c r="AT234" i="3" s="1"/>
  <c r="AJ235" i="3"/>
  <c r="AT235" i="3" s="1"/>
  <c r="AJ236" i="3"/>
  <c r="AT236" i="3" s="1"/>
  <c r="AJ237" i="3"/>
  <c r="AT237" i="3" s="1"/>
  <c r="AJ238" i="3"/>
  <c r="AT238" i="3" s="1"/>
  <c r="AJ239" i="3"/>
  <c r="AT239" i="3" s="1"/>
  <c r="AJ240" i="3"/>
  <c r="AT240" i="3" s="1"/>
  <c r="AJ241" i="3"/>
  <c r="AT241" i="3" s="1"/>
  <c r="AJ242" i="3"/>
  <c r="AT242" i="3" s="1"/>
  <c r="AJ243" i="3"/>
  <c r="AT243" i="3" s="1"/>
  <c r="AJ244" i="3"/>
  <c r="AT244" i="3" s="1"/>
  <c r="AJ245" i="3"/>
  <c r="AT245" i="3" s="1"/>
  <c r="AJ246" i="3"/>
  <c r="AT246" i="3" s="1"/>
  <c r="AJ247" i="3"/>
  <c r="AT247" i="3" s="1"/>
  <c r="AJ248" i="3"/>
  <c r="AT248" i="3" s="1"/>
  <c r="AJ249" i="3"/>
  <c r="AT249" i="3" s="1"/>
  <c r="AJ250" i="3"/>
  <c r="AT250" i="3" s="1"/>
  <c r="AJ251" i="3"/>
  <c r="AT251" i="3" s="1"/>
  <c r="AJ252" i="3"/>
  <c r="AT252" i="3" s="1"/>
  <c r="AJ253" i="3"/>
  <c r="AT253" i="3" s="1"/>
  <c r="AJ254" i="3"/>
  <c r="AT254" i="3" s="1"/>
  <c r="AJ255" i="3"/>
  <c r="AT255" i="3" s="1"/>
  <c r="AJ256" i="3"/>
  <c r="AT256" i="3" s="1"/>
  <c r="AJ257" i="3"/>
  <c r="AT257" i="3" s="1"/>
  <c r="AJ258" i="3"/>
  <c r="AT258" i="3" s="1"/>
  <c r="AJ259" i="3"/>
  <c r="AT259" i="3" s="1"/>
  <c r="H92" i="1"/>
  <c r="H93" i="1"/>
  <c r="AY226" i="3" s="1"/>
  <c r="H94" i="1"/>
  <c r="AY227" i="3" s="1"/>
  <c r="H95" i="1"/>
  <c r="AY228" i="3" s="1"/>
  <c r="H96" i="1"/>
  <c r="AY229" i="3" s="1"/>
  <c r="H97" i="1"/>
  <c r="AY230" i="3" s="1"/>
  <c r="H98" i="1"/>
  <c r="AY231" i="3" s="1"/>
  <c r="H99" i="1"/>
  <c r="AY232" i="3" s="1"/>
  <c r="H100" i="1"/>
  <c r="AY233" i="3" s="1"/>
  <c r="H101" i="1"/>
  <c r="AY234" i="3" s="1"/>
  <c r="H102" i="1"/>
  <c r="AY235" i="3" s="1"/>
  <c r="H103" i="1"/>
  <c r="AY236" i="3" s="1"/>
  <c r="H104" i="1"/>
  <c r="AY237" i="3" s="1"/>
  <c r="H105" i="1"/>
  <c r="AY238" i="3" s="1"/>
  <c r="H106" i="1"/>
  <c r="AY239" i="3" s="1"/>
  <c r="H107" i="1"/>
  <c r="AY240" i="3" s="1"/>
  <c r="H108" i="1"/>
  <c r="AY241" i="3" s="1"/>
  <c r="H109" i="1"/>
  <c r="AY242" i="3" s="1"/>
  <c r="H110" i="1"/>
  <c r="AY243" i="3" s="1"/>
  <c r="H111" i="1"/>
  <c r="AY244" i="3" s="1"/>
  <c r="H112" i="1"/>
  <c r="AY245" i="3" s="1"/>
  <c r="H113" i="1"/>
  <c r="AY246" i="3" s="1"/>
  <c r="H114" i="1"/>
  <c r="AY247" i="3" s="1"/>
  <c r="H115" i="1"/>
  <c r="AY248" i="3" s="1"/>
  <c r="H116" i="1"/>
  <c r="AY249" i="3" s="1"/>
  <c r="H117" i="1"/>
  <c r="AY250" i="3" s="1"/>
  <c r="H118" i="1"/>
  <c r="AY251" i="3" s="1"/>
  <c r="H119" i="1"/>
  <c r="AY252" i="3" s="1"/>
  <c r="H120" i="1"/>
  <c r="AY253" i="3" s="1"/>
  <c r="H121" i="1"/>
  <c r="AY254" i="3" s="1"/>
  <c r="H122" i="1"/>
  <c r="AY255" i="3" s="1"/>
  <c r="H123" i="1"/>
  <c r="AY256" i="3" s="1"/>
  <c r="H124" i="1"/>
  <c r="AY257" i="3" s="1"/>
  <c r="H125" i="1"/>
  <c r="AY258" i="3" s="1"/>
  <c r="H126" i="1"/>
  <c r="AY259" i="3" s="1"/>
  <c r="D66" i="1"/>
  <c r="F75" i="4" s="1"/>
  <c r="H75" i="4" s="1"/>
  <c r="D70" i="1"/>
  <c r="F79" i="4" s="1"/>
  <c r="H79" i="4" s="1"/>
  <c r="D67" i="1"/>
  <c r="F76" i="4" s="1"/>
  <c r="H76" i="4" s="1"/>
  <c r="D71" i="1"/>
  <c r="F80" i="4" s="1"/>
  <c r="H80" i="4" s="1"/>
  <c r="F74" i="4"/>
  <c r="H74" i="4" s="1"/>
  <c r="F78" i="4"/>
  <c r="H78" i="4" s="1"/>
  <c r="C51" i="3"/>
  <c r="F59" i="3" s="1"/>
  <c r="AU49" i="3" s="1"/>
  <c r="J51" i="3"/>
  <c r="M59" i="3" s="1"/>
  <c r="AU50" i="3" s="1"/>
  <c r="Q51" i="3"/>
  <c r="T59" i="3" s="1"/>
  <c r="AU51" i="3" s="1"/>
  <c r="X51" i="3"/>
  <c r="AA59" i="3" s="1"/>
  <c r="AU52" i="3" s="1"/>
  <c r="AE51" i="3"/>
  <c r="AH59" i="3" s="1"/>
  <c r="AU53" i="3" s="1"/>
  <c r="AL51" i="3"/>
  <c r="C64" i="3"/>
  <c r="C65" i="3"/>
  <c r="C66" i="3"/>
  <c r="J64" i="3"/>
  <c r="J65" i="3"/>
  <c r="Q64" i="3"/>
  <c r="Q65" i="3"/>
  <c r="S51" i="3" s="1"/>
  <c r="Q66" i="3"/>
  <c r="T51" i="3" s="1"/>
  <c r="X64" i="3"/>
  <c r="X65" i="3"/>
  <c r="X66" i="3"/>
  <c r="AE64" i="3"/>
  <c r="AE65" i="3"/>
  <c r="AE66" i="3"/>
  <c r="AL64" i="3"/>
  <c r="AL65" i="3"/>
  <c r="AL66" i="3"/>
  <c r="F164" i="3"/>
  <c r="AU154" i="3" s="1"/>
  <c r="M164" i="3"/>
  <c r="AU155" i="3" s="1"/>
  <c r="T164" i="3"/>
  <c r="AU156" i="3" s="1"/>
  <c r="AA164" i="3"/>
  <c r="AU157" i="3" s="1"/>
  <c r="AH164" i="3"/>
  <c r="AU158" i="3" s="1"/>
  <c r="C169" i="3"/>
  <c r="D156" i="3" s="1"/>
  <c r="C170" i="3"/>
  <c r="E156" i="3" s="1"/>
  <c r="C171" i="3"/>
  <c r="F156" i="3" s="1"/>
  <c r="J169" i="3"/>
  <c r="K156" i="3" s="1"/>
  <c r="J170" i="3"/>
  <c r="L156" i="3" s="1"/>
  <c r="Q169" i="3"/>
  <c r="R156" i="3" s="1"/>
  <c r="Q170" i="3"/>
  <c r="S156" i="3" s="1"/>
  <c r="Q171" i="3"/>
  <c r="T156" i="3" s="1"/>
  <c r="X169" i="3"/>
  <c r="Y156" i="3" s="1"/>
  <c r="X170" i="3"/>
  <c r="Z156" i="3" s="1"/>
  <c r="X171" i="3"/>
  <c r="AA156" i="3" s="1"/>
  <c r="AE169" i="3"/>
  <c r="AF156" i="3" s="1"/>
  <c r="AE170" i="3"/>
  <c r="AG156" i="3" s="1"/>
  <c r="AE171" i="3"/>
  <c r="AH156" i="3" s="1"/>
  <c r="AL169" i="3"/>
  <c r="AL170" i="3"/>
  <c r="AL171" i="3"/>
  <c r="C83" i="3"/>
  <c r="J83" i="3"/>
  <c r="Q83" i="3"/>
  <c r="X83" i="3"/>
  <c r="AE83" i="3"/>
  <c r="AL83" i="3"/>
  <c r="C135" i="3"/>
  <c r="J135" i="3"/>
  <c r="Q135" i="3"/>
  <c r="X135" i="3"/>
  <c r="AE135" i="3"/>
  <c r="AL135" i="3"/>
  <c r="C188" i="3"/>
  <c r="J188" i="3"/>
  <c r="Q188" i="3"/>
  <c r="X188" i="3"/>
  <c r="AE188" i="3"/>
  <c r="AL188" i="3"/>
  <c r="AL184" i="3" s="1"/>
  <c r="C87" i="3"/>
  <c r="C88" i="3"/>
  <c r="C89" i="3"/>
  <c r="J87" i="3"/>
  <c r="J88" i="3"/>
  <c r="J89" i="3"/>
  <c r="Q87" i="3"/>
  <c r="Q88" i="3"/>
  <c r="Q89" i="3"/>
  <c r="X87" i="3"/>
  <c r="X88" i="3"/>
  <c r="X89" i="3"/>
  <c r="AE87" i="3"/>
  <c r="AE88" i="3"/>
  <c r="AE89" i="3"/>
  <c r="AL87" i="3"/>
  <c r="AL88" i="3"/>
  <c r="AL89" i="3"/>
  <c r="C139" i="3"/>
  <c r="C140" i="3"/>
  <c r="C141" i="3"/>
  <c r="J139" i="3"/>
  <c r="J140" i="3"/>
  <c r="J141" i="3"/>
  <c r="Q139" i="3"/>
  <c r="Q140" i="3"/>
  <c r="Q141" i="3"/>
  <c r="X139" i="3"/>
  <c r="X140" i="3"/>
  <c r="X141" i="3"/>
  <c r="AE139" i="3"/>
  <c r="AE140" i="3"/>
  <c r="AE141" i="3"/>
  <c r="AL139" i="3"/>
  <c r="AL140" i="3"/>
  <c r="AL141" i="3"/>
  <c r="C192" i="3"/>
  <c r="C193" i="3"/>
  <c r="C194" i="3"/>
  <c r="J192" i="3"/>
  <c r="J193" i="3"/>
  <c r="J194" i="3"/>
  <c r="Q192" i="3"/>
  <c r="Q193" i="3"/>
  <c r="Q194" i="3"/>
  <c r="X192" i="3"/>
  <c r="X193" i="3"/>
  <c r="X194" i="3"/>
  <c r="AE192" i="3"/>
  <c r="AE193" i="3"/>
  <c r="AE194" i="3"/>
  <c r="AL192" i="3"/>
  <c r="AL193" i="3"/>
  <c r="AL194" i="3"/>
  <c r="AB230" i="3"/>
  <c r="AL230" i="3" s="1"/>
  <c r="AC230" i="3"/>
  <c r="AM230" i="3" s="1"/>
  <c r="AB231" i="3"/>
  <c r="AL231" i="3" s="1"/>
  <c r="AC231" i="3"/>
  <c r="AM231" i="3" s="1"/>
  <c r="AB232" i="3"/>
  <c r="AL232" i="3" s="1"/>
  <c r="AC232" i="3"/>
  <c r="AM232" i="3" s="1"/>
  <c r="AB233" i="3"/>
  <c r="AL233" i="3" s="1"/>
  <c r="AC233" i="3"/>
  <c r="AM233" i="3" s="1"/>
  <c r="AB234" i="3"/>
  <c r="AL234" i="3" s="1"/>
  <c r="AC234" i="3"/>
  <c r="AM234" i="3" s="1"/>
  <c r="AB235" i="3"/>
  <c r="AL235" i="3" s="1"/>
  <c r="AC235" i="3"/>
  <c r="AM235" i="3" s="1"/>
  <c r="AB236" i="3"/>
  <c r="AL236" i="3" s="1"/>
  <c r="AC236" i="3"/>
  <c r="AM236" i="3" s="1"/>
  <c r="AB237" i="3"/>
  <c r="AL237" i="3" s="1"/>
  <c r="AC237" i="3"/>
  <c r="AM237" i="3" s="1"/>
  <c r="AB238" i="3"/>
  <c r="AL238" i="3" s="1"/>
  <c r="AC238" i="3"/>
  <c r="AM238" i="3" s="1"/>
  <c r="AB239" i="3"/>
  <c r="AL239" i="3" s="1"/>
  <c r="AC239" i="3"/>
  <c r="AM239" i="3" s="1"/>
  <c r="AB240" i="3"/>
  <c r="AL240" i="3" s="1"/>
  <c r="AC240" i="3"/>
  <c r="AM240" i="3" s="1"/>
  <c r="AB241" i="3"/>
  <c r="AL241" i="3" s="1"/>
  <c r="AC241" i="3"/>
  <c r="AM241" i="3" s="1"/>
  <c r="AB242" i="3"/>
  <c r="AL242" i="3" s="1"/>
  <c r="AC242" i="3"/>
  <c r="AM242" i="3" s="1"/>
  <c r="AB243" i="3"/>
  <c r="AL243" i="3" s="1"/>
  <c r="AC243" i="3"/>
  <c r="AM243" i="3" s="1"/>
  <c r="AB244" i="3"/>
  <c r="AL244" i="3" s="1"/>
  <c r="AC244" i="3"/>
  <c r="AM244" i="3" s="1"/>
  <c r="AB245" i="3"/>
  <c r="AL245" i="3" s="1"/>
  <c r="AC245" i="3"/>
  <c r="AM245" i="3" s="1"/>
  <c r="AB246" i="3"/>
  <c r="AL246" i="3" s="1"/>
  <c r="AC246" i="3"/>
  <c r="AM246" i="3" s="1"/>
  <c r="AB247" i="3"/>
  <c r="AL247" i="3" s="1"/>
  <c r="AC247" i="3"/>
  <c r="AM247" i="3" s="1"/>
  <c r="AB248" i="3"/>
  <c r="AL248" i="3" s="1"/>
  <c r="AC248" i="3"/>
  <c r="AM248" i="3" s="1"/>
  <c r="AB249" i="3"/>
  <c r="AL249" i="3" s="1"/>
  <c r="AC249" i="3"/>
  <c r="AM249" i="3" s="1"/>
  <c r="AB250" i="3"/>
  <c r="AL250" i="3" s="1"/>
  <c r="AC250" i="3"/>
  <c r="AM250" i="3" s="1"/>
  <c r="AB251" i="3"/>
  <c r="AL251" i="3" s="1"/>
  <c r="AC251" i="3"/>
  <c r="AM251" i="3" s="1"/>
  <c r="AB252" i="3"/>
  <c r="AL252" i="3" s="1"/>
  <c r="AC252" i="3"/>
  <c r="AM252" i="3" s="1"/>
  <c r="AB253" i="3"/>
  <c r="AL253" i="3" s="1"/>
  <c r="AC253" i="3"/>
  <c r="AM253" i="3" s="1"/>
  <c r="AB254" i="3"/>
  <c r="AL254" i="3" s="1"/>
  <c r="AC254" i="3"/>
  <c r="AM254" i="3" s="1"/>
  <c r="AB255" i="3"/>
  <c r="AL255" i="3" s="1"/>
  <c r="AC255" i="3"/>
  <c r="AM255" i="3" s="1"/>
  <c r="AB256" i="3"/>
  <c r="AL256" i="3" s="1"/>
  <c r="AC256" i="3"/>
  <c r="AM256" i="3" s="1"/>
  <c r="AB257" i="3"/>
  <c r="AL257" i="3" s="1"/>
  <c r="AC257" i="3"/>
  <c r="AM257" i="3" s="1"/>
  <c r="AB258" i="3"/>
  <c r="AL258" i="3" s="1"/>
  <c r="AC258" i="3"/>
  <c r="AM258" i="3" s="1"/>
  <c r="AB259" i="3"/>
  <c r="AL259" i="3" s="1"/>
  <c r="AC259" i="3"/>
  <c r="AM259" i="3" s="1"/>
  <c r="C103" i="3"/>
  <c r="F111" i="3" s="1"/>
  <c r="AU101" i="3" s="1"/>
  <c r="J103" i="3"/>
  <c r="Q103" i="3"/>
  <c r="T111" i="3" s="1"/>
  <c r="AU103" i="3" s="1"/>
  <c r="X103" i="3"/>
  <c r="AA111" i="3" s="1"/>
  <c r="AU104" i="3" s="1"/>
  <c r="AE103" i="3"/>
  <c r="AL103" i="3"/>
  <c r="C116" i="3"/>
  <c r="C117" i="3"/>
  <c r="C118" i="3"/>
  <c r="J116" i="3"/>
  <c r="J117" i="3"/>
  <c r="Q116" i="3"/>
  <c r="Q117" i="3"/>
  <c r="S103" i="3" s="1"/>
  <c r="Q118" i="3"/>
  <c r="T103" i="3" s="1"/>
  <c r="X116" i="3"/>
  <c r="X117" i="3"/>
  <c r="X118" i="3"/>
  <c r="AE116" i="3"/>
  <c r="AE117" i="3"/>
  <c r="AE118" i="3"/>
  <c r="AL116" i="3"/>
  <c r="AL117" i="3"/>
  <c r="AL118" i="3"/>
  <c r="AY209" i="3"/>
  <c r="C78" i="1"/>
  <c r="C79" i="1" s="1"/>
  <c r="C97" i="1"/>
  <c r="I97" i="1" s="1"/>
  <c r="C98" i="1"/>
  <c r="I98" i="1" s="1"/>
  <c r="C99" i="1"/>
  <c r="C100" i="1"/>
  <c r="I100" i="1" s="1"/>
  <c r="C101" i="1"/>
  <c r="I101" i="1" s="1"/>
  <c r="C102" i="1"/>
  <c r="C103" i="1"/>
  <c r="C104" i="1"/>
  <c r="I104" i="1" s="1"/>
  <c r="C105" i="1"/>
  <c r="I105" i="1" s="1"/>
  <c r="C106" i="1"/>
  <c r="I106" i="1" s="1"/>
  <c r="C107" i="1"/>
  <c r="C108" i="1"/>
  <c r="I108" i="1" s="1"/>
  <c r="C109" i="1"/>
  <c r="C110" i="1"/>
  <c r="C111" i="1"/>
  <c r="C112" i="1"/>
  <c r="I112" i="1" s="1"/>
  <c r="C113" i="1"/>
  <c r="I113" i="1" s="1"/>
  <c r="C114" i="1"/>
  <c r="I114" i="1" s="1"/>
  <c r="C115" i="1"/>
  <c r="C116" i="1"/>
  <c r="I116" i="1" s="1"/>
  <c r="C117" i="1"/>
  <c r="I117" i="1" s="1"/>
  <c r="C118" i="1"/>
  <c r="C119" i="1"/>
  <c r="C120" i="1"/>
  <c r="I120" i="1" s="1"/>
  <c r="C121" i="1"/>
  <c r="I121" i="1" s="1"/>
  <c r="C122" i="1"/>
  <c r="C123" i="1"/>
  <c r="C124" i="1"/>
  <c r="I124" i="1" s="1"/>
  <c r="C125" i="1"/>
  <c r="C126" i="1"/>
  <c r="I126" i="1" s="1"/>
  <c r="I77" i="1"/>
  <c r="C61" i="3"/>
  <c r="C57" i="3"/>
  <c r="C56" i="3"/>
  <c r="AL144" i="3"/>
  <c r="AE144" i="3"/>
  <c r="X144" i="3"/>
  <c r="Q144" i="3"/>
  <c r="T129" i="3" s="1"/>
  <c r="J144" i="3"/>
  <c r="C144" i="3"/>
  <c r="AL143" i="3"/>
  <c r="AE143" i="3"/>
  <c r="X143" i="3"/>
  <c r="Q143" i="3"/>
  <c r="S129" i="3" s="1"/>
  <c r="J143" i="3"/>
  <c r="C143" i="3"/>
  <c r="AL142" i="3"/>
  <c r="AE142" i="3"/>
  <c r="X142" i="3"/>
  <c r="Q142" i="3"/>
  <c r="J142" i="3"/>
  <c r="C142" i="3"/>
  <c r="C134" i="3"/>
  <c r="J134" i="3"/>
  <c r="Q134" i="3"/>
  <c r="X134" i="3"/>
  <c r="AE134" i="3"/>
  <c r="AL134" i="3"/>
  <c r="AL121" i="3"/>
  <c r="AE121" i="3"/>
  <c r="X121" i="3"/>
  <c r="Q121" i="3"/>
  <c r="J121" i="3"/>
  <c r="C121" i="3"/>
  <c r="AL120" i="3"/>
  <c r="AE120" i="3"/>
  <c r="X120" i="3"/>
  <c r="Q120" i="3"/>
  <c r="J120" i="3"/>
  <c r="C115" i="3"/>
  <c r="C120" i="3"/>
  <c r="AL119" i="3"/>
  <c r="AE119" i="3"/>
  <c r="X119" i="3"/>
  <c r="Q119" i="3"/>
  <c r="J119" i="3"/>
  <c r="C119" i="3"/>
  <c r="J118" i="3"/>
  <c r="AL115" i="3"/>
  <c r="AE115" i="3"/>
  <c r="X115" i="3"/>
  <c r="Q115" i="3"/>
  <c r="J115" i="3"/>
  <c r="J108" i="3"/>
  <c r="Q108" i="3"/>
  <c r="X108" i="3"/>
  <c r="AE108" i="3"/>
  <c r="AL108" i="3"/>
  <c r="AL113" i="3"/>
  <c r="AL114" i="3"/>
  <c r="C113" i="3"/>
  <c r="C114" i="3"/>
  <c r="J113" i="3"/>
  <c r="J114" i="3"/>
  <c r="Q113" i="3"/>
  <c r="Q114" i="3"/>
  <c r="X113" i="3"/>
  <c r="X114" i="3"/>
  <c r="AE113" i="3"/>
  <c r="AE114" i="3"/>
  <c r="C109" i="3"/>
  <c r="J109" i="3"/>
  <c r="Q109" i="3"/>
  <c r="X109" i="3"/>
  <c r="AE109" i="3"/>
  <c r="AL109" i="3"/>
  <c r="AL92" i="3"/>
  <c r="AE92" i="3"/>
  <c r="X92" i="3"/>
  <c r="Q92" i="3"/>
  <c r="T77" i="3" s="1"/>
  <c r="J92" i="3"/>
  <c r="C92" i="3"/>
  <c r="AL91" i="3"/>
  <c r="AE91" i="3"/>
  <c r="X91" i="3"/>
  <c r="Q91" i="3"/>
  <c r="S77" i="3" s="1"/>
  <c r="J91" i="3"/>
  <c r="C91" i="3"/>
  <c r="AL90" i="3"/>
  <c r="AE90" i="3"/>
  <c r="X90" i="3"/>
  <c r="Q90" i="3"/>
  <c r="J90" i="3"/>
  <c r="C90" i="3"/>
  <c r="C82" i="3"/>
  <c r="J82" i="3"/>
  <c r="Q82" i="3"/>
  <c r="X82" i="3"/>
  <c r="AE82" i="3"/>
  <c r="AL82" i="3"/>
  <c r="AL69" i="3"/>
  <c r="AE69" i="3"/>
  <c r="X69" i="3"/>
  <c r="Q69" i="3"/>
  <c r="J69" i="3"/>
  <c r="C69" i="3"/>
  <c r="AL68" i="3"/>
  <c r="AE68" i="3"/>
  <c r="X68" i="3"/>
  <c r="Q68" i="3"/>
  <c r="J68" i="3"/>
  <c r="C63" i="3"/>
  <c r="C68" i="3"/>
  <c r="AL67" i="3"/>
  <c r="AE67" i="3"/>
  <c r="X67" i="3"/>
  <c r="Q67" i="3"/>
  <c r="J67" i="3"/>
  <c r="C67" i="3"/>
  <c r="J66" i="3"/>
  <c r="AL63" i="3"/>
  <c r="AE63" i="3"/>
  <c r="X63" i="3"/>
  <c r="Q63" i="3"/>
  <c r="J63" i="3"/>
  <c r="J56" i="3"/>
  <c r="J53" i="3" s="1"/>
  <c r="Q56" i="3"/>
  <c r="X56" i="3"/>
  <c r="AE56" i="3"/>
  <c r="AL56" i="3"/>
  <c r="AL61" i="3"/>
  <c r="AL62" i="3"/>
  <c r="C62" i="3"/>
  <c r="J61" i="3"/>
  <c r="J62" i="3"/>
  <c r="Q61" i="3"/>
  <c r="Q62" i="3"/>
  <c r="X61" i="3"/>
  <c r="X62" i="3"/>
  <c r="AE61" i="3"/>
  <c r="AE62" i="3"/>
  <c r="J57" i="3"/>
  <c r="Q57" i="3"/>
  <c r="X57" i="3"/>
  <c r="AE57" i="3"/>
  <c r="AL57" i="3"/>
  <c r="C161" i="3"/>
  <c r="C158" i="3" s="1"/>
  <c r="C162" i="3"/>
  <c r="C172" i="3"/>
  <c r="C168" i="3"/>
  <c r="C187" i="3"/>
  <c r="J187" i="3"/>
  <c r="Q187" i="3"/>
  <c r="X187" i="3"/>
  <c r="AE187" i="3"/>
  <c r="AL187" i="3"/>
  <c r="C195" i="3"/>
  <c r="C196" i="3"/>
  <c r="C197" i="3"/>
  <c r="J195" i="3"/>
  <c r="J196" i="3"/>
  <c r="Q195" i="3"/>
  <c r="Q196" i="3"/>
  <c r="S182" i="3" s="1"/>
  <c r="Q197" i="3"/>
  <c r="T182" i="3" s="1"/>
  <c r="X195" i="3"/>
  <c r="X196" i="3"/>
  <c r="X197" i="3"/>
  <c r="AE195" i="3"/>
  <c r="AE196" i="3"/>
  <c r="AE197" i="3"/>
  <c r="AL195" i="3"/>
  <c r="AL196" i="3"/>
  <c r="AL197" i="3"/>
  <c r="C166" i="3"/>
  <c r="C167" i="3"/>
  <c r="J161" i="3"/>
  <c r="J158" i="3" s="1"/>
  <c r="M166" i="3" s="1"/>
  <c r="AY155" i="3" s="1"/>
  <c r="J166" i="3"/>
  <c r="J167" i="3"/>
  <c r="J168" i="3"/>
  <c r="Q161" i="3"/>
  <c r="Q158" i="3" s="1"/>
  <c r="T166" i="3" s="1"/>
  <c r="AY156" i="3" s="1"/>
  <c r="Q166" i="3"/>
  <c r="Q167" i="3"/>
  <c r="Q168" i="3"/>
  <c r="X161" i="3"/>
  <c r="X158" i="3" s="1"/>
  <c r="X166" i="3"/>
  <c r="X167" i="3"/>
  <c r="X168" i="3"/>
  <c r="AE161" i="3"/>
  <c r="AE158" i="3" s="1"/>
  <c r="AE166" i="3"/>
  <c r="AE167" i="3"/>
  <c r="AE168" i="3"/>
  <c r="AL161" i="3"/>
  <c r="AL166" i="3"/>
  <c r="AL167" i="3"/>
  <c r="AL168" i="3"/>
  <c r="C173" i="3"/>
  <c r="C174" i="3"/>
  <c r="J162" i="3"/>
  <c r="J172" i="3"/>
  <c r="J173" i="3"/>
  <c r="J174" i="3"/>
  <c r="Q162" i="3"/>
  <c r="Q172" i="3"/>
  <c r="Q173" i="3"/>
  <c r="Q174" i="3"/>
  <c r="X162" i="3"/>
  <c r="X172" i="3"/>
  <c r="X173" i="3"/>
  <c r="X174" i="3"/>
  <c r="AE162" i="3"/>
  <c r="AE172" i="3"/>
  <c r="AE173" i="3"/>
  <c r="AE174" i="3"/>
  <c r="AL162" i="3"/>
  <c r="AL172" i="3"/>
  <c r="AL173" i="3"/>
  <c r="AL174" i="3"/>
  <c r="J197" i="3"/>
  <c r="J171" i="3"/>
  <c r="D55" i="1"/>
  <c r="D45" i="1"/>
  <c r="D35" i="1"/>
  <c r="G19" i="1"/>
  <c r="F21" i="1"/>
  <c r="BE261" i="3" l="1"/>
  <c r="G93" i="4" s="1"/>
  <c r="BD261" i="3"/>
  <c r="G99" i="4" s="1"/>
  <c r="D142" i="1"/>
  <c r="G141" i="1"/>
  <c r="D57" i="1"/>
  <c r="D47" i="1"/>
  <c r="H42" i="1"/>
  <c r="C36" i="3"/>
  <c r="C35" i="3"/>
  <c r="C40" i="3"/>
  <c r="C39" i="3"/>
  <c r="C38" i="3"/>
  <c r="C30" i="3"/>
  <c r="C37" i="3"/>
  <c r="Q53" i="3"/>
  <c r="T61" i="3" s="1"/>
  <c r="AY51" i="3" s="1"/>
  <c r="Q36" i="3"/>
  <c r="Q39" i="3"/>
  <c r="Q40" i="3"/>
  <c r="Q37" i="3"/>
  <c r="Q38" i="3"/>
  <c r="Q35" i="3"/>
  <c r="Q30" i="3"/>
  <c r="AH183" i="3"/>
  <c r="C184" i="3"/>
  <c r="F184" i="3" s="1"/>
  <c r="J35" i="3"/>
  <c r="J117" i="1"/>
  <c r="I99" i="1"/>
  <c r="K51" i="3"/>
  <c r="AM103" i="3"/>
  <c r="AP111" i="3" s="1"/>
  <c r="AV106" i="3" s="1"/>
  <c r="AE184" i="3"/>
  <c r="AH192" i="3" s="1"/>
  <c r="AY184" i="3" s="1"/>
  <c r="X105" i="3"/>
  <c r="AA113" i="3" s="1"/>
  <c r="AY104" i="3" s="1"/>
  <c r="AA103" i="3"/>
  <c r="Q184" i="3"/>
  <c r="T192" i="3" s="1"/>
  <c r="AY182" i="3" s="1"/>
  <c r="AA183" i="3"/>
  <c r="I110" i="1"/>
  <c r="J131" i="3"/>
  <c r="M131" i="3" s="1"/>
  <c r="F45" i="1"/>
  <c r="I123" i="1"/>
  <c r="J113" i="1"/>
  <c r="I125" i="1"/>
  <c r="I103" i="1"/>
  <c r="C43" i="3"/>
  <c r="I119" i="1"/>
  <c r="I102" i="1"/>
  <c r="I78" i="1"/>
  <c r="J78" i="1"/>
  <c r="J97" i="1"/>
  <c r="G78" i="1"/>
  <c r="I122" i="1"/>
  <c r="I111" i="1"/>
  <c r="E103" i="3"/>
  <c r="J101" i="1"/>
  <c r="T183" i="3"/>
  <c r="D183" i="3"/>
  <c r="S183" i="3"/>
  <c r="AG183" i="3"/>
  <c r="AA158" i="3"/>
  <c r="AF183" i="3"/>
  <c r="Y103" i="3"/>
  <c r="C80" i="1"/>
  <c r="C81" i="1" s="1"/>
  <c r="I79" i="1"/>
  <c r="I118" i="1"/>
  <c r="I109" i="1"/>
  <c r="J125" i="1"/>
  <c r="J109" i="1"/>
  <c r="AG130" i="3"/>
  <c r="I107" i="1"/>
  <c r="C131" i="3"/>
  <c r="E131" i="3" s="1"/>
  <c r="AO156" i="3"/>
  <c r="I115" i="1"/>
  <c r="F130" i="3"/>
  <c r="J121" i="1"/>
  <c r="J105" i="1"/>
  <c r="AE53" i="3"/>
  <c r="AE52" i="3" s="1"/>
  <c r="AE131" i="3"/>
  <c r="AH131" i="3" s="1"/>
  <c r="D130" i="3"/>
  <c r="C42" i="3"/>
  <c r="R183" i="3"/>
  <c r="E130" i="3"/>
  <c r="L78" i="3"/>
  <c r="C41" i="3"/>
  <c r="B39" i="1"/>
  <c r="H39" i="1" s="1"/>
  <c r="M183" i="3"/>
  <c r="B49" i="1"/>
  <c r="H49" i="1" s="1"/>
  <c r="L183" i="3"/>
  <c r="K183" i="3"/>
  <c r="J184" i="3"/>
  <c r="J182" i="3" s="1"/>
  <c r="F183" i="3"/>
  <c r="AM78" i="3"/>
  <c r="AP78" i="3" s="1"/>
  <c r="F55" i="1"/>
  <c r="AE79" i="3"/>
  <c r="AH79" i="3" s="1"/>
  <c r="AM156" i="3"/>
  <c r="AP156" i="3" s="1"/>
  <c r="Z183" i="3"/>
  <c r="K78" i="3"/>
  <c r="G18" i="1"/>
  <c r="C27" i="3" s="1"/>
  <c r="X79" i="3"/>
  <c r="AA87" i="3" s="1"/>
  <c r="AY78" i="3" s="1"/>
  <c r="Y183" i="3"/>
  <c r="E183" i="3"/>
  <c r="AH130" i="3"/>
  <c r="J31" i="3"/>
  <c r="B43" i="1"/>
  <c r="H43" i="1" s="1"/>
  <c r="AN156" i="3"/>
  <c r="F35" i="1"/>
  <c r="X131" i="3"/>
  <c r="X129" i="3" s="1"/>
  <c r="J79" i="3"/>
  <c r="L79" i="3" s="1"/>
  <c r="AF130" i="3"/>
  <c r="F78" i="3"/>
  <c r="Q43" i="3"/>
  <c r="B51" i="1"/>
  <c r="H51" i="1" s="1"/>
  <c r="Y130" i="3"/>
  <c r="AL79" i="3"/>
  <c r="AO87" i="3" s="1"/>
  <c r="AY80" i="3" s="1"/>
  <c r="AL158" i="3"/>
  <c r="AO166" i="3" s="1"/>
  <c r="AY159" i="3" s="1"/>
  <c r="C79" i="3"/>
  <c r="C77" i="3" s="1"/>
  <c r="AA130" i="3"/>
  <c r="AO78" i="3"/>
  <c r="AA78" i="3"/>
  <c r="E78" i="3"/>
  <c r="Q41" i="3"/>
  <c r="B50" i="1"/>
  <c r="H50" i="1" s="1"/>
  <c r="AL53" i="3"/>
  <c r="AN53" i="3" s="1"/>
  <c r="X184" i="3"/>
  <c r="X182" i="3" s="1"/>
  <c r="Y182" i="3" s="1"/>
  <c r="Z130" i="3"/>
  <c r="AN78" i="3"/>
  <c r="Z78" i="3"/>
  <c r="D78" i="3"/>
  <c r="F103" i="3"/>
  <c r="L130" i="3"/>
  <c r="Q31" i="3"/>
  <c r="B53" i="1"/>
  <c r="H53" i="1" s="1"/>
  <c r="H32" i="1"/>
  <c r="B44" i="1"/>
  <c r="H44" i="1" s="1"/>
  <c r="B52" i="1"/>
  <c r="H52" i="1" s="1"/>
  <c r="B54" i="1"/>
  <c r="H54" i="1" s="1"/>
  <c r="Y78" i="3"/>
  <c r="M78" i="3"/>
  <c r="J43" i="3"/>
  <c r="J38" i="3"/>
  <c r="J36" i="3"/>
  <c r="B41" i="1"/>
  <c r="H41" i="1" s="1"/>
  <c r="C53" i="3"/>
  <c r="D53" i="3" s="1"/>
  <c r="B40" i="1"/>
  <c r="H40" i="1" s="1"/>
  <c r="J30" i="3"/>
  <c r="J37" i="3"/>
  <c r="J42" i="3"/>
  <c r="J41" i="3"/>
  <c r="J40" i="3"/>
  <c r="AA51" i="3"/>
  <c r="AE105" i="3"/>
  <c r="AH113" i="3" s="1"/>
  <c r="AY105" i="3" s="1"/>
  <c r="AO51" i="3"/>
  <c r="C105" i="3"/>
  <c r="D105" i="3" s="1"/>
  <c r="K130" i="3"/>
  <c r="AL131" i="3"/>
  <c r="AO131" i="3" s="1"/>
  <c r="Q79" i="3"/>
  <c r="R79" i="3" s="1"/>
  <c r="K103" i="3"/>
  <c r="M156" i="3"/>
  <c r="N164" i="3" s="1"/>
  <c r="AV155" i="3" s="1"/>
  <c r="AG103" i="3"/>
  <c r="J105" i="3"/>
  <c r="M113" i="3" s="1"/>
  <c r="AY102" i="3" s="1"/>
  <c r="L103" i="3"/>
  <c r="L51" i="3"/>
  <c r="G156" i="3"/>
  <c r="R78" i="3"/>
  <c r="M111" i="3"/>
  <c r="AU102" i="3" s="1"/>
  <c r="F51" i="3"/>
  <c r="J27" i="3"/>
  <c r="Z51" i="3"/>
  <c r="AH78" i="3"/>
  <c r="G20" i="1"/>
  <c r="Q27" i="3" s="1"/>
  <c r="T35" i="3" s="1"/>
  <c r="AC26" i="3" s="1"/>
  <c r="Y51" i="3"/>
  <c r="AG78" i="3"/>
  <c r="Q105" i="3"/>
  <c r="S105" i="3" s="1"/>
  <c r="R103" i="3"/>
  <c r="U111" i="3" s="1"/>
  <c r="AV103" i="3" s="1"/>
  <c r="AN103" i="3"/>
  <c r="Q131" i="3"/>
  <c r="T139" i="3" s="1"/>
  <c r="AY129" i="3" s="1"/>
  <c r="AO130" i="3"/>
  <c r="AF78" i="3"/>
  <c r="AN51" i="3"/>
  <c r="AN130" i="3"/>
  <c r="T130" i="3"/>
  <c r="T78" i="3"/>
  <c r="Z103" i="3"/>
  <c r="R51" i="3"/>
  <c r="U51" i="3" s="1"/>
  <c r="AM130" i="3"/>
  <c r="AP138" i="3" s="1"/>
  <c r="AX132" i="3" s="1"/>
  <c r="S130" i="3"/>
  <c r="S78" i="3"/>
  <c r="X53" i="3"/>
  <c r="Z53" i="3" s="1"/>
  <c r="R130" i="3"/>
  <c r="AW81" i="3"/>
  <c r="AU87" i="3" s="1"/>
  <c r="AP210" i="3" s="1"/>
  <c r="AW133" i="3"/>
  <c r="AU139" i="3" s="1"/>
  <c r="AP211" i="3" s="1"/>
  <c r="AO103" i="3"/>
  <c r="AO111" i="3"/>
  <c r="AU106" i="3" s="1"/>
  <c r="AH51" i="3"/>
  <c r="AO59" i="3"/>
  <c r="AU54" i="3" s="1"/>
  <c r="AU55" i="3" s="1"/>
  <c r="AU60" i="3" s="1"/>
  <c r="AL210" i="3" s="1"/>
  <c r="AF103" i="3"/>
  <c r="D158" i="3"/>
  <c r="Q157" i="3"/>
  <c r="R157" i="3" s="1"/>
  <c r="AL105" i="3"/>
  <c r="AN105" i="3" s="1"/>
  <c r="AG51" i="3"/>
  <c r="E51" i="3"/>
  <c r="D103" i="3"/>
  <c r="AH111" i="3"/>
  <c r="AU105" i="3" s="1"/>
  <c r="G164" i="3"/>
  <c r="AV154" i="3" s="1"/>
  <c r="AF51" i="3"/>
  <c r="D51" i="3"/>
  <c r="M130" i="3"/>
  <c r="M158" i="3"/>
  <c r="AH103" i="3"/>
  <c r="J157" i="3"/>
  <c r="M165" i="3" s="1"/>
  <c r="AW155" i="3" s="1"/>
  <c r="T158" i="3"/>
  <c r="AM51" i="3"/>
  <c r="AP51" i="3" s="1"/>
  <c r="G114" i="4"/>
  <c r="H78" i="1"/>
  <c r="H77" i="1"/>
  <c r="AD253" i="3"/>
  <c r="AN253" i="3" s="1"/>
  <c r="AD245" i="3"/>
  <c r="AD241" i="3"/>
  <c r="AN241" i="3" s="1"/>
  <c r="AD237" i="3"/>
  <c r="AN237" i="3" s="1"/>
  <c r="AD233" i="3"/>
  <c r="AN233" i="3" s="1"/>
  <c r="AD258" i="3"/>
  <c r="AN258" i="3" s="1"/>
  <c r="AW186" i="3"/>
  <c r="AU192" i="3" s="1"/>
  <c r="BD173" i="3" s="1"/>
  <c r="AD256" i="3"/>
  <c r="AN256" i="3" s="1"/>
  <c r="AD252" i="3"/>
  <c r="AN252" i="3" s="1"/>
  <c r="AD248" i="3"/>
  <c r="AN248" i="3" s="1"/>
  <c r="AD244" i="3"/>
  <c r="AN244" i="3" s="1"/>
  <c r="AD240" i="3"/>
  <c r="AN240" i="3" s="1"/>
  <c r="AD232" i="3"/>
  <c r="AN232" i="3" s="1"/>
  <c r="AD257" i="3"/>
  <c r="AD254" i="3"/>
  <c r="AN254" i="3" s="1"/>
  <c r="AD246" i="3"/>
  <c r="AN246" i="3" s="1"/>
  <c r="AD242" i="3"/>
  <c r="AN242" i="3" s="1"/>
  <c r="AD238" i="3"/>
  <c r="AN238" i="3" s="1"/>
  <c r="AD234" i="3"/>
  <c r="AN234" i="3" s="1"/>
  <c r="AD230" i="3"/>
  <c r="AN230" i="3" s="1"/>
  <c r="AD259" i="3"/>
  <c r="AN259" i="3" s="1"/>
  <c r="AD255" i="3"/>
  <c r="AN255" i="3" s="1"/>
  <c r="AD247" i="3"/>
  <c r="AN247" i="3" s="1"/>
  <c r="AD239" i="3"/>
  <c r="AN239" i="3" s="1"/>
  <c r="AD231" i="3"/>
  <c r="AN231" i="3" s="1"/>
  <c r="AA166" i="3"/>
  <c r="AY157" i="3" s="1"/>
  <c r="Z158" i="3"/>
  <c r="S158" i="3"/>
  <c r="AU160" i="3"/>
  <c r="AU165" i="3" s="1"/>
  <c r="L158" i="3"/>
  <c r="AO192" i="3"/>
  <c r="AY185" i="3" s="1"/>
  <c r="AP184" i="3"/>
  <c r="AL182" i="3"/>
  <c r="AN184" i="3"/>
  <c r="AO184" i="3"/>
  <c r="AM184" i="3"/>
  <c r="AP192" i="3" s="1"/>
  <c r="AZ185" i="3" s="1"/>
  <c r="AP183" i="3"/>
  <c r="AP191" i="3"/>
  <c r="AX185" i="3" s="1"/>
  <c r="AO259" i="3"/>
  <c r="AO237" i="3"/>
  <c r="AO245" i="3"/>
  <c r="AO240" i="3"/>
  <c r="AG158" i="3"/>
  <c r="AH166" i="3"/>
  <c r="AY158" i="3" s="1"/>
  <c r="AH158" i="3"/>
  <c r="AF158" i="3"/>
  <c r="AE157" i="3"/>
  <c r="AI164" i="3"/>
  <c r="AV158" i="3" s="1"/>
  <c r="AI156" i="3"/>
  <c r="AO239" i="3"/>
  <c r="AO252" i="3"/>
  <c r="AD236" i="3"/>
  <c r="AN236" i="3" s="1"/>
  <c r="AO248" i="3"/>
  <c r="AO246" i="3"/>
  <c r="AO232" i="3"/>
  <c r="AB164" i="3"/>
  <c r="AV157" i="3" s="1"/>
  <c r="AB156" i="3"/>
  <c r="Y158" i="3"/>
  <c r="AO256" i="3"/>
  <c r="AO244" i="3"/>
  <c r="AO254" i="3"/>
  <c r="AO231" i="3"/>
  <c r="X157" i="3"/>
  <c r="AO253" i="3"/>
  <c r="AO230" i="3"/>
  <c r="AD251" i="3"/>
  <c r="AN251" i="3" s="1"/>
  <c r="AD235" i="3"/>
  <c r="AN235" i="3" s="1"/>
  <c r="U156" i="3"/>
  <c r="U164" i="3"/>
  <c r="AV156" i="3" s="1"/>
  <c r="R158" i="3"/>
  <c r="L53" i="3"/>
  <c r="J52" i="3"/>
  <c r="M61" i="3"/>
  <c r="AY50" i="3" s="1"/>
  <c r="M53" i="3"/>
  <c r="K53" i="3"/>
  <c r="AO255" i="3"/>
  <c r="AD250" i="3"/>
  <c r="AN250" i="3" s="1"/>
  <c r="AD243" i="3"/>
  <c r="K158" i="3"/>
  <c r="AD249" i="3"/>
  <c r="AO258" i="3"/>
  <c r="M103" i="3"/>
  <c r="AO241" i="3"/>
  <c r="AO233" i="3"/>
  <c r="M51" i="3"/>
  <c r="F171" i="3"/>
  <c r="AS235" i="3"/>
  <c r="AS251" i="3"/>
  <c r="F158" i="3"/>
  <c r="E158" i="3"/>
  <c r="F166" i="3"/>
  <c r="AY154" i="3" s="1"/>
  <c r="C157" i="3"/>
  <c r="J79" i="1" l="1"/>
  <c r="AY211" i="3"/>
  <c r="AU236" i="3"/>
  <c r="AU230" i="3"/>
  <c r="AU240" i="3"/>
  <c r="AU237" i="3"/>
  <c r="AX237" i="3" s="1"/>
  <c r="AU235" i="3"/>
  <c r="AX235" i="3" s="1"/>
  <c r="AU234" i="3"/>
  <c r="AU244" i="3"/>
  <c r="AX244" i="3" s="1"/>
  <c r="AU241" i="3"/>
  <c r="AU238" i="3"/>
  <c r="AX238" i="3" s="1"/>
  <c r="AZ238" i="3" s="1"/>
  <c r="AU251" i="3"/>
  <c r="AX251" i="3" s="1"/>
  <c r="AU248" i="3"/>
  <c r="AX248" i="3" s="1"/>
  <c r="AU231" i="3"/>
  <c r="AU242" i="3"/>
  <c r="AX242" i="3" s="1"/>
  <c r="AU252" i="3"/>
  <c r="AU253" i="3"/>
  <c r="AX253" i="3" s="1"/>
  <c r="AU256" i="3"/>
  <c r="AX256" i="3" s="1"/>
  <c r="AU246" i="3"/>
  <c r="AX246" i="3" s="1"/>
  <c r="AU247" i="3"/>
  <c r="AX247" i="3" s="1"/>
  <c r="AU254" i="3"/>
  <c r="AU239" i="3"/>
  <c r="AU258" i="3"/>
  <c r="AX258" i="3" s="1"/>
  <c r="AU255" i="3"/>
  <c r="AU250" i="3"/>
  <c r="AX250" i="3" s="1"/>
  <c r="AU259" i="3"/>
  <c r="AX259" i="3" s="1"/>
  <c r="AU232" i="3"/>
  <c r="AX232" i="3" s="1"/>
  <c r="AU233" i="3"/>
  <c r="AF212" i="3"/>
  <c r="AF213" i="3" s="1"/>
  <c r="BD181" i="3"/>
  <c r="D143" i="1"/>
  <c r="G142" i="1"/>
  <c r="AG184" i="3"/>
  <c r="S53" i="3"/>
  <c r="AB219" i="3"/>
  <c r="AL219" i="3" s="1"/>
  <c r="AB227" i="3"/>
  <c r="AL227" i="3" s="1"/>
  <c r="AB229" i="3"/>
  <c r="AL229" i="3" s="1"/>
  <c r="AB225" i="3"/>
  <c r="AL225" i="3" s="1"/>
  <c r="AB226" i="3"/>
  <c r="AL226" i="3" s="1"/>
  <c r="AB228" i="3"/>
  <c r="AL228" i="3" s="1"/>
  <c r="T53" i="3"/>
  <c r="Q52" i="3"/>
  <c r="S52" i="3" s="1"/>
  <c r="R53" i="3"/>
  <c r="M192" i="3"/>
  <c r="AY181" i="3" s="1"/>
  <c r="F27" i="3"/>
  <c r="J129" i="3"/>
  <c r="M137" i="3" s="1"/>
  <c r="AU128" i="3" s="1"/>
  <c r="T184" i="3"/>
  <c r="M139" i="3"/>
  <c r="AY128" i="3" s="1"/>
  <c r="F192" i="3"/>
  <c r="AY180" i="3" s="1"/>
  <c r="E79" i="3"/>
  <c r="F61" i="3"/>
  <c r="AY49" i="3" s="1"/>
  <c r="E53" i="3"/>
  <c r="X77" i="3"/>
  <c r="Y77" i="3" s="1"/>
  <c r="Z79" i="3"/>
  <c r="C52" i="3"/>
  <c r="E52" i="3" s="1"/>
  <c r="C182" i="3"/>
  <c r="E182" i="3" s="1"/>
  <c r="AE104" i="3"/>
  <c r="AH112" i="3" s="1"/>
  <c r="AW105" i="3" s="1"/>
  <c r="AB183" i="3"/>
  <c r="Q182" i="3"/>
  <c r="T190" i="3" s="1"/>
  <c r="AU182" i="3" s="1"/>
  <c r="D184" i="3"/>
  <c r="AN158" i="3"/>
  <c r="G86" i="3"/>
  <c r="AX75" i="3" s="1"/>
  <c r="AH61" i="3"/>
  <c r="AY53" i="3" s="1"/>
  <c r="AO158" i="3"/>
  <c r="E184" i="3"/>
  <c r="F53" i="3"/>
  <c r="F64" i="3" s="1"/>
  <c r="L131" i="3"/>
  <c r="AI191" i="3"/>
  <c r="AX184" i="3" s="1"/>
  <c r="AE182" i="3"/>
  <c r="AH182" i="3" s="1"/>
  <c r="N156" i="3"/>
  <c r="L184" i="3"/>
  <c r="AH105" i="3"/>
  <c r="AF105" i="3"/>
  <c r="AG105" i="3"/>
  <c r="AA192" i="3"/>
  <c r="AY183" i="3" s="1"/>
  <c r="Z105" i="3"/>
  <c r="AA105" i="3"/>
  <c r="X104" i="3"/>
  <c r="AA104" i="3" s="1"/>
  <c r="Y105" i="3"/>
  <c r="AE129" i="3"/>
  <c r="AG129" i="3" s="1"/>
  <c r="AH139" i="3"/>
  <c r="AY131" i="3" s="1"/>
  <c r="D131" i="3"/>
  <c r="C129" i="3"/>
  <c r="E129" i="3" s="1"/>
  <c r="AM158" i="3"/>
  <c r="AP166" i="3" s="1"/>
  <c r="AZ159" i="3" s="1"/>
  <c r="AF184" i="3"/>
  <c r="Y79" i="3"/>
  <c r="AP158" i="3"/>
  <c r="AF79" i="3"/>
  <c r="AL157" i="3"/>
  <c r="AO165" i="3" s="1"/>
  <c r="AW159" i="3" s="1"/>
  <c r="N78" i="3"/>
  <c r="Y184" i="3"/>
  <c r="AH53" i="3"/>
  <c r="F131" i="3"/>
  <c r="AN79" i="3"/>
  <c r="AG53" i="3"/>
  <c r="AA139" i="3"/>
  <c r="AY130" i="3" s="1"/>
  <c r="K131" i="3"/>
  <c r="F139" i="3"/>
  <c r="AY127" i="3" s="1"/>
  <c r="AF53" i="3"/>
  <c r="Z131" i="3"/>
  <c r="AP103" i="3"/>
  <c r="AP79" i="3"/>
  <c r="F66" i="3"/>
  <c r="AO53" i="3"/>
  <c r="AL52" i="3"/>
  <c r="AP52" i="3" s="1"/>
  <c r="AB191" i="3"/>
  <c r="AX183" i="3" s="1"/>
  <c r="AH87" i="3"/>
  <c r="AY79" i="3" s="1"/>
  <c r="G191" i="3"/>
  <c r="AX180" i="3" s="1"/>
  <c r="AG79" i="3"/>
  <c r="I80" i="1"/>
  <c r="AP53" i="3"/>
  <c r="AE77" i="3"/>
  <c r="AH85" i="3" s="1"/>
  <c r="AU79" i="3" s="1"/>
  <c r="U103" i="3"/>
  <c r="D27" i="3"/>
  <c r="C26" i="3"/>
  <c r="D26" i="3" s="1"/>
  <c r="G183" i="3"/>
  <c r="AF131" i="3"/>
  <c r="AH184" i="3"/>
  <c r="R184" i="3"/>
  <c r="AO79" i="3"/>
  <c r="S184" i="3"/>
  <c r="N183" i="3"/>
  <c r="N86" i="3"/>
  <c r="AX76" i="3" s="1"/>
  <c r="X52" i="3"/>
  <c r="AA60" i="3" s="1"/>
  <c r="AW52" i="3" s="1"/>
  <c r="Y53" i="3"/>
  <c r="AM53" i="3"/>
  <c r="AP61" i="3" s="1"/>
  <c r="AZ54" i="3" s="1"/>
  <c r="AA53" i="3"/>
  <c r="AB78" i="3"/>
  <c r="M87" i="3"/>
  <c r="AY76" i="3" s="1"/>
  <c r="AP86" i="3"/>
  <c r="AX80" i="3" s="1"/>
  <c r="AI183" i="3"/>
  <c r="K79" i="3"/>
  <c r="AM79" i="3"/>
  <c r="AP87" i="3" s="1"/>
  <c r="AZ80" i="3" s="1"/>
  <c r="M79" i="3"/>
  <c r="AP164" i="3"/>
  <c r="AV159" i="3" s="1"/>
  <c r="AV160" i="3" s="1"/>
  <c r="AV165" i="3" s="1"/>
  <c r="AW165" i="3" s="1"/>
  <c r="BF172" i="3" s="1"/>
  <c r="BF180" i="3" s="1"/>
  <c r="U191" i="3"/>
  <c r="AX182" i="3" s="1"/>
  <c r="J80" i="1"/>
  <c r="G80" i="1"/>
  <c r="N191" i="3"/>
  <c r="AX181" i="3" s="1"/>
  <c r="AB86" i="3"/>
  <c r="AX78" i="3" s="1"/>
  <c r="U183" i="3"/>
  <c r="AA131" i="3"/>
  <c r="G79" i="1"/>
  <c r="Y131" i="3"/>
  <c r="AB103" i="3"/>
  <c r="F35" i="3"/>
  <c r="AC24" i="3" s="1"/>
  <c r="AA79" i="3"/>
  <c r="F87" i="3"/>
  <c r="AY75" i="3" s="1"/>
  <c r="M184" i="3"/>
  <c r="AO61" i="3"/>
  <c r="AY54" i="3" s="1"/>
  <c r="AL77" i="3"/>
  <c r="AN77" i="3" s="1"/>
  <c r="J77" i="3"/>
  <c r="K77" i="3" s="1"/>
  <c r="K184" i="3"/>
  <c r="G130" i="3"/>
  <c r="L27" i="3"/>
  <c r="AB130" i="3"/>
  <c r="N111" i="3"/>
  <c r="AV102" i="3" s="1"/>
  <c r="T113" i="3"/>
  <c r="AY103" i="3" s="1"/>
  <c r="Z184" i="3"/>
  <c r="AG131" i="3"/>
  <c r="T105" i="3"/>
  <c r="AB138" i="3"/>
  <c r="AX130" i="3" s="1"/>
  <c r="AA184" i="3"/>
  <c r="G78" i="3"/>
  <c r="AA61" i="3"/>
  <c r="AY52" i="3" s="1"/>
  <c r="G138" i="3"/>
  <c r="AX127" i="3" s="1"/>
  <c r="G103" i="3"/>
  <c r="E27" i="3"/>
  <c r="C25" i="3"/>
  <c r="AP59" i="3"/>
  <c r="AV54" i="3" s="1"/>
  <c r="Z182" i="3"/>
  <c r="N138" i="3"/>
  <c r="AX128" i="3" s="1"/>
  <c r="F79" i="3"/>
  <c r="AI138" i="3"/>
  <c r="AX131" i="3" s="1"/>
  <c r="AP105" i="3"/>
  <c r="Q104" i="3"/>
  <c r="T112" i="3" s="1"/>
  <c r="AW103" i="3" s="1"/>
  <c r="R105" i="3"/>
  <c r="D79" i="3"/>
  <c r="AO105" i="3"/>
  <c r="AB111" i="3"/>
  <c r="AV104" i="3" s="1"/>
  <c r="D77" i="3"/>
  <c r="F85" i="3"/>
  <c r="AU75" i="3" s="1"/>
  <c r="E77" i="3"/>
  <c r="F77" i="3"/>
  <c r="AI130" i="3"/>
  <c r="I81" i="1"/>
  <c r="C82" i="1"/>
  <c r="S157" i="3"/>
  <c r="AI103" i="3"/>
  <c r="N130" i="3"/>
  <c r="Q77" i="3"/>
  <c r="T85" i="3" s="1"/>
  <c r="AU77" i="3" s="1"/>
  <c r="T87" i="3"/>
  <c r="AY77" i="3" s="1"/>
  <c r="N59" i="3"/>
  <c r="AV50" i="3" s="1"/>
  <c r="T157" i="3"/>
  <c r="G111" i="3"/>
  <c r="AV101" i="3" s="1"/>
  <c r="S79" i="3"/>
  <c r="R27" i="3"/>
  <c r="T79" i="3"/>
  <c r="AI78" i="3"/>
  <c r="Q25" i="3"/>
  <c r="S25" i="3" s="1"/>
  <c r="T27" i="3"/>
  <c r="J26" i="3"/>
  <c r="K27" i="3"/>
  <c r="AP131" i="3"/>
  <c r="AP130" i="3"/>
  <c r="AB51" i="3"/>
  <c r="F105" i="3"/>
  <c r="AM131" i="3"/>
  <c r="AP139" i="3" s="1"/>
  <c r="AZ132" i="3" s="1"/>
  <c r="E105" i="3"/>
  <c r="U138" i="3"/>
  <c r="AX129" i="3" s="1"/>
  <c r="K157" i="3"/>
  <c r="U59" i="3"/>
  <c r="AV51" i="3" s="1"/>
  <c r="AI86" i="3"/>
  <c r="AX79" i="3" s="1"/>
  <c r="F118" i="3"/>
  <c r="C104" i="3"/>
  <c r="L157" i="3"/>
  <c r="AO139" i="3"/>
  <c r="AY132" i="3" s="1"/>
  <c r="Q129" i="3"/>
  <c r="T137" i="3" s="1"/>
  <c r="AU129" i="3" s="1"/>
  <c r="AL129" i="3"/>
  <c r="AO129" i="3" s="1"/>
  <c r="AN257" i="3"/>
  <c r="M157" i="3"/>
  <c r="F113" i="3"/>
  <c r="AY101" i="3" s="1"/>
  <c r="AN131" i="3"/>
  <c r="S131" i="3"/>
  <c r="T131" i="3"/>
  <c r="U130" i="3"/>
  <c r="R131" i="3"/>
  <c r="AM105" i="3"/>
  <c r="AP113" i="3" s="1"/>
  <c r="AZ106" i="3" s="1"/>
  <c r="G166" i="3"/>
  <c r="AZ154" i="3" s="1"/>
  <c r="N53" i="3"/>
  <c r="AU107" i="3"/>
  <c r="AU112" i="3" s="1"/>
  <c r="AL211" i="3" s="1"/>
  <c r="AL104" i="3"/>
  <c r="AM104" i="3" s="1"/>
  <c r="AP112" i="3" s="1"/>
  <c r="AX106" i="3" s="1"/>
  <c r="J104" i="3"/>
  <c r="M112" i="3" s="1"/>
  <c r="AW102" i="3" s="1"/>
  <c r="G59" i="3"/>
  <c r="AV49" i="3" s="1"/>
  <c r="U78" i="3"/>
  <c r="Q26" i="3"/>
  <c r="R26" i="3" s="1"/>
  <c r="S27" i="3"/>
  <c r="AO113" i="3"/>
  <c r="AY106" i="3" s="1"/>
  <c r="M105" i="3"/>
  <c r="L105" i="3"/>
  <c r="K105" i="3"/>
  <c r="U86" i="3"/>
  <c r="AX77" i="3" s="1"/>
  <c r="AI59" i="3"/>
  <c r="AV53" i="3" s="1"/>
  <c r="AI111" i="3"/>
  <c r="AV105" i="3" s="1"/>
  <c r="U53" i="3"/>
  <c r="T165" i="3"/>
  <c r="AW156" i="3" s="1"/>
  <c r="G21" i="1"/>
  <c r="AI158" i="3"/>
  <c r="AB59" i="3"/>
  <c r="AV52" i="3" s="1"/>
  <c r="M27" i="3"/>
  <c r="J25" i="3"/>
  <c r="M35" i="3"/>
  <c r="AC25" i="3" s="1"/>
  <c r="AN245" i="3"/>
  <c r="AI51" i="3"/>
  <c r="N61" i="3"/>
  <c r="AZ50" i="3" s="1"/>
  <c r="G51" i="3"/>
  <c r="H79" i="1"/>
  <c r="AY210" i="3"/>
  <c r="AY160" i="3"/>
  <c r="AU167" i="3" s="1"/>
  <c r="AB220" i="3"/>
  <c r="AL220" i="3" s="1"/>
  <c r="AB215" i="3"/>
  <c r="AL215" i="3" s="1"/>
  <c r="AB217" i="3"/>
  <c r="AL217" i="3" s="1"/>
  <c r="AB212" i="3"/>
  <c r="AB260" i="3" s="1"/>
  <c r="AB224" i="3"/>
  <c r="AL224" i="3" s="1"/>
  <c r="AB216" i="3"/>
  <c r="AL216" i="3" s="1"/>
  <c r="AB221" i="3"/>
  <c r="AL221" i="3" s="1"/>
  <c r="BD172" i="3"/>
  <c r="BD180" i="3" s="1"/>
  <c r="AB222" i="3"/>
  <c r="AL222" i="3" s="1"/>
  <c r="AB213" i="3"/>
  <c r="AL213" i="3" s="1"/>
  <c r="AB218" i="3"/>
  <c r="AL218" i="3" s="1"/>
  <c r="AB223" i="3"/>
  <c r="AL223" i="3" s="1"/>
  <c r="AB214" i="3"/>
  <c r="AL214" i="3" s="1"/>
  <c r="G158" i="3"/>
  <c r="AA190" i="3"/>
  <c r="AU183" i="3" s="1"/>
  <c r="AA182" i="3"/>
  <c r="AM182" i="3"/>
  <c r="AP190" i="3" s="1"/>
  <c r="AV185" i="3" s="1"/>
  <c r="AP182" i="3"/>
  <c r="AO190" i="3"/>
  <c r="AU185" i="3" s="1"/>
  <c r="AO182" i="3"/>
  <c r="AN182" i="3"/>
  <c r="AH165" i="3"/>
  <c r="AW158" i="3" s="1"/>
  <c r="AG157" i="3"/>
  <c r="AH157" i="3"/>
  <c r="AF157" i="3"/>
  <c r="AI166" i="3"/>
  <c r="AZ158" i="3" s="1"/>
  <c r="Y157" i="3"/>
  <c r="AA165" i="3"/>
  <c r="AW157" i="3" s="1"/>
  <c r="AA157" i="3"/>
  <c r="Z157" i="3"/>
  <c r="AB166" i="3"/>
  <c r="AZ157" i="3" s="1"/>
  <c r="AB158" i="3"/>
  <c r="U166" i="3"/>
  <c r="AZ156" i="3" s="1"/>
  <c r="U158" i="3"/>
  <c r="U61" i="3"/>
  <c r="AZ51" i="3" s="1"/>
  <c r="N103" i="3"/>
  <c r="N166" i="3"/>
  <c r="AZ155" i="3" s="1"/>
  <c r="N158" i="3"/>
  <c r="K182" i="3"/>
  <c r="M190" i="3"/>
  <c r="AU181" i="3" s="1"/>
  <c r="L182" i="3"/>
  <c r="M182" i="3"/>
  <c r="L52" i="3"/>
  <c r="M60" i="3"/>
  <c r="AW50" i="3" s="1"/>
  <c r="M52" i="3"/>
  <c r="K52" i="3"/>
  <c r="AN243" i="3"/>
  <c r="N51" i="3"/>
  <c r="AN249" i="3"/>
  <c r="F173" i="3"/>
  <c r="F169" i="3"/>
  <c r="D157" i="3"/>
  <c r="F157" i="3"/>
  <c r="E157" i="3"/>
  <c r="F165" i="3"/>
  <c r="AW154" i="3" s="1"/>
  <c r="Z129" i="3"/>
  <c r="AA129" i="3"/>
  <c r="AA137" i="3"/>
  <c r="AU130" i="3" s="1"/>
  <c r="Y129" i="3"/>
  <c r="AH60" i="3"/>
  <c r="AW53" i="3" s="1"/>
  <c r="AF52" i="3"/>
  <c r="AG52" i="3"/>
  <c r="AH52" i="3"/>
  <c r="J81" i="1" l="1"/>
  <c r="J82" i="1" s="1"/>
  <c r="AZ258" i="3"/>
  <c r="AZ242" i="3"/>
  <c r="AZ235" i="3"/>
  <c r="AX234" i="3"/>
  <c r="AZ234" i="3" s="1"/>
  <c r="AZ237" i="3"/>
  <c r="AZ232" i="3"/>
  <c r="AZ246" i="3"/>
  <c r="AX254" i="3"/>
  <c r="AZ254" i="3" s="1"/>
  <c r="AX240" i="3"/>
  <c r="AZ240" i="3" s="1"/>
  <c r="AZ259" i="3"/>
  <c r="AZ256" i="3"/>
  <c r="AX231" i="3"/>
  <c r="AZ231" i="3" s="1"/>
  <c r="AX230" i="3"/>
  <c r="AZ230" i="3" s="1"/>
  <c r="AZ248" i="3"/>
  <c r="AZ247" i="3"/>
  <c r="AZ251" i="3"/>
  <c r="AX255" i="3"/>
  <c r="AZ255" i="3" s="1"/>
  <c r="AX252" i="3"/>
  <c r="AZ252" i="3" s="1"/>
  <c r="AZ250" i="3"/>
  <c r="AZ253" i="3"/>
  <c r="AZ244" i="3"/>
  <c r="AX233" i="3"/>
  <c r="AZ233" i="3" s="1"/>
  <c r="AX239" i="3"/>
  <c r="AZ239" i="3" s="1"/>
  <c r="AX241" i="3"/>
  <c r="AZ241" i="3" s="1"/>
  <c r="AX236" i="3"/>
  <c r="AZ236" i="3" s="1"/>
  <c r="AY212" i="3"/>
  <c r="AP212" i="3"/>
  <c r="AU243" i="3"/>
  <c r="AU245" i="3"/>
  <c r="AX245" i="3" s="1"/>
  <c r="AU257" i="3"/>
  <c r="AX257" i="3" s="1"/>
  <c r="AZ257" i="3" s="1"/>
  <c r="AU249" i="3"/>
  <c r="D144" i="1"/>
  <c r="G143" i="1"/>
  <c r="R52" i="3"/>
  <c r="U60" i="3" s="1"/>
  <c r="AX51" i="3" s="1"/>
  <c r="T52" i="3"/>
  <c r="T60" i="3"/>
  <c r="AW51" i="3" s="1"/>
  <c r="K129" i="3"/>
  <c r="M129" i="3"/>
  <c r="L129" i="3"/>
  <c r="AY186" i="3"/>
  <c r="AU193" i="3" s="1"/>
  <c r="BD174" i="3" s="1"/>
  <c r="AH104" i="3"/>
  <c r="D182" i="3"/>
  <c r="D52" i="3"/>
  <c r="F52" i="3"/>
  <c r="F60" i="3"/>
  <c r="AW49" i="3" s="1"/>
  <c r="Z77" i="3"/>
  <c r="F182" i="3"/>
  <c r="AA85" i="3"/>
  <c r="AU78" i="3" s="1"/>
  <c r="AA77" i="3"/>
  <c r="AG104" i="3"/>
  <c r="R182" i="3"/>
  <c r="U190" i="3" s="1"/>
  <c r="AV182" i="3" s="1"/>
  <c r="AA112" i="3"/>
  <c r="AW104" i="3" s="1"/>
  <c r="AF104" i="3"/>
  <c r="AB105" i="3"/>
  <c r="F190" i="3"/>
  <c r="AU180" i="3" s="1"/>
  <c r="AO157" i="3"/>
  <c r="AI53" i="3"/>
  <c r="AY55" i="3"/>
  <c r="AU62" i="3" s="1"/>
  <c r="G184" i="3"/>
  <c r="AH77" i="3"/>
  <c r="G61" i="3"/>
  <c r="AZ49" i="3" s="1"/>
  <c r="AN157" i="3"/>
  <c r="AH190" i="3"/>
  <c r="AU184" i="3" s="1"/>
  <c r="AA52" i="3"/>
  <c r="Z104" i="3"/>
  <c r="AP157" i="3"/>
  <c r="Y104" i="3"/>
  <c r="F137" i="3"/>
  <c r="AU127" i="3" s="1"/>
  <c r="G192" i="3"/>
  <c r="AZ180" i="3" s="1"/>
  <c r="F129" i="3"/>
  <c r="F68" i="3"/>
  <c r="G53" i="3"/>
  <c r="D129" i="3"/>
  <c r="N131" i="3"/>
  <c r="AI113" i="3"/>
  <c r="AZ105" i="3" s="1"/>
  <c r="AB113" i="3"/>
  <c r="AZ104" i="3" s="1"/>
  <c r="AG182" i="3"/>
  <c r="AF182" i="3"/>
  <c r="AI105" i="3"/>
  <c r="AH137" i="3"/>
  <c r="AU131" i="3" s="1"/>
  <c r="AF129" i="3"/>
  <c r="AH129" i="3"/>
  <c r="G139" i="3"/>
  <c r="AZ127" i="3" s="1"/>
  <c r="AO52" i="3"/>
  <c r="AN52" i="3"/>
  <c r="G131" i="3"/>
  <c r="AB87" i="3"/>
  <c r="AZ78" i="3" s="1"/>
  <c r="AI184" i="3"/>
  <c r="AM157" i="3"/>
  <c r="AP165" i="3" s="1"/>
  <c r="AX159" i="3" s="1"/>
  <c r="AI87" i="3"/>
  <c r="AZ79" i="3" s="1"/>
  <c r="AF77" i="3"/>
  <c r="AY133" i="3"/>
  <c r="AU140" i="3" s="1"/>
  <c r="AQ211" i="3" s="1"/>
  <c r="N139" i="3"/>
  <c r="AZ128" i="3" s="1"/>
  <c r="AI131" i="3"/>
  <c r="AI61" i="3"/>
  <c r="AZ53" i="3" s="1"/>
  <c r="Z52" i="3"/>
  <c r="AM52" i="3"/>
  <c r="AP60" i="3" s="1"/>
  <c r="AX54" i="3" s="1"/>
  <c r="AO60" i="3"/>
  <c r="AW54" i="3" s="1"/>
  <c r="AG77" i="3"/>
  <c r="AB53" i="3"/>
  <c r="K104" i="3"/>
  <c r="F26" i="3"/>
  <c r="AI192" i="3"/>
  <c r="AZ184" i="3" s="1"/>
  <c r="F34" i="3"/>
  <c r="AA24" i="3" s="1"/>
  <c r="N87" i="3"/>
  <c r="AZ76" i="3" s="1"/>
  <c r="U192" i="3"/>
  <c r="AZ182" i="3" s="1"/>
  <c r="E26" i="3"/>
  <c r="Y52" i="3"/>
  <c r="U184" i="3"/>
  <c r="N79" i="3"/>
  <c r="AI79" i="3"/>
  <c r="AY81" i="3"/>
  <c r="AU88" i="3" s="1"/>
  <c r="AQ210" i="3" s="1"/>
  <c r="G81" i="1"/>
  <c r="G35" i="3"/>
  <c r="AD24" i="3" s="1"/>
  <c r="AB61" i="3"/>
  <c r="AZ52" i="3" s="1"/>
  <c r="AX186" i="3"/>
  <c r="AV192" i="3" s="1"/>
  <c r="AW192" i="3" s="1"/>
  <c r="K224" i="3" s="1"/>
  <c r="L224" i="3" s="1"/>
  <c r="L226" i="3" s="1"/>
  <c r="L228" i="3" s="1"/>
  <c r="L230" i="3" s="1"/>
  <c r="AJ212" i="3" s="1"/>
  <c r="L104" i="3"/>
  <c r="AO77" i="3"/>
  <c r="AM77" i="3"/>
  <c r="AP85" i="3" s="1"/>
  <c r="AV80" i="3" s="1"/>
  <c r="T26" i="3"/>
  <c r="U34" i="3" s="1"/>
  <c r="AB26" i="3" s="1"/>
  <c r="L77" i="3"/>
  <c r="M85" i="3"/>
  <c r="AU76" i="3" s="1"/>
  <c r="M77" i="3"/>
  <c r="AO85" i="3"/>
  <c r="AU80" i="3" s="1"/>
  <c r="AP77" i="3"/>
  <c r="AB192" i="3"/>
  <c r="AZ183" i="3" s="1"/>
  <c r="N192" i="3"/>
  <c r="AZ181" i="3" s="1"/>
  <c r="AB131" i="3"/>
  <c r="G82" i="1"/>
  <c r="AB79" i="3"/>
  <c r="AB139" i="3"/>
  <c r="AZ130" i="3" s="1"/>
  <c r="AC27" i="3"/>
  <c r="X34" i="3" s="1"/>
  <c r="BE172" i="3"/>
  <c r="BE180" i="3" s="1"/>
  <c r="G87" i="3"/>
  <c r="AZ75" i="3" s="1"/>
  <c r="R129" i="3"/>
  <c r="U137" i="3" s="1"/>
  <c r="AV129" i="3" s="1"/>
  <c r="M104" i="3"/>
  <c r="AX133" i="3"/>
  <c r="AV139" i="3" s="1"/>
  <c r="AO211" i="3" s="1"/>
  <c r="AB184" i="3"/>
  <c r="T25" i="3"/>
  <c r="AV107" i="3"/>
  <c r="AV112" i="3" s="1"/>
  <c r="AM211" i="3" s="1"/>
  <c r="S26" i="3"/>
  <c r="N184" i="3"/>
  <c r="U131" i="3"/>
  <c r="G77" i="3"/>
  <c r="U52" i="3"/>
  <c r="R25" i="3"/>
  <c r="U33" i="3" s="1"/>
  <c r="Z26" i="3" s="1"/>
  <c r="G79" i="3"/>
  <c r="AI139" i="3"/>
  <c r="AZ131" i="3" s="1"/>
  <c r="G27" i="3"/>
  <c r="AN129" i="3"/>
  <c r="T33" i="3"/>
  <c r="Y26" i="3" s="1"/>
  <c r="AP129" i="3"/>
  <c r="U113" i="3"/>
  <c r="AZ103" i="3" s="1"/>
  <c r="AV55" i="3"/>
  <c r="AV60" i="3" s="1"/>
  <c r="AW60" i="3" s="1"/>
  <c r="V210" i="3" s="1"/>
  <c r="V260" i="3" s="1"/>
  <c r="F25" i="3"/>
  <c r="F33" i="3"/>
  <c r="Y24" i="3" s="1"/>
  <c r="D25" i="3"/>
  <c r="E25" i="3"/>
  <c r="U105" i="3"/>
  <c r="U79" i="3"/>
  <c r="AM129" i="3"/>
  <c r="AP137" i="3" s="1"/>
  <c r="AV132" i="3" s="1"/>
  <c r="R77" i="3"/>
  <c r="U85" i="3" s="1"/>
  <c r="AV77" i="3" s="1"/>
  <c r="AO137" i="3"/>
  <c r="AU132" i="3" s="1"/>
  <c r="T104" i="3"/>
  <c r="R104" i="3"/>
  <c r="N165" i="3"/>
  <c r="AX155" i="3" s="1"/>
  <c r="G85" i="3"/>
  <c r="AV75" i="3" s="1"/>
  <c r="AB182" i="3"/>
  <c r="U157" i="3"/>
  <c r="S104" i="3"/>
  <c r="U165" i="3"/>
  <c r="AX156" i="3" s="1"/>
  <c r="U139" i="3"/>
  <c r="AZ129" i="3" s="1"/>
  <c r="N113" i="3"/>
  <c r="AZ102" i="3" s="1"/>
  <c r="C83" i="1"/>
  <c r="I82" i="1"/>
  <c r="U87" i="3"/>
  <c r="AZ77" i="3" s="1"/>
  <c r="N157" i="3"/>
  <c r="N105" i="3"/>
  <c r="AX81" i="3"/>
  <c r="AV87" i="3" s="1"/>
  <c r="AW87" i="3" s="1"/>
  <c r="C224" i="3" s="1"/>
  <c r="AY107" i="3"/>
  <c r="AU114" i="3" s="1"/>
  <c r="T34" i="3"/>
  <c r="AA26" i="3" s="1"/>
  <c r="K26" i="3"/>
  <c r="N34" i="3" s="1"/>
  <c r="AB25" i="3" s="1"/>
  <c r="M34" i="3"/>
  <c r="AA25" i="3" s="1"/>
  <c r="L26" i="3"/>
  <c r="M26" i="3"/>
  <c r="F116" i="3"/>
  <c r="F120" i="3"/>
  <c r="F112" i="3"/>
  <c r="AW101" i="3" s="1"/>
  <c r="D104" i="3"/>
  <c r="E104" i="3"/>
  <c r="F104" i="3"/>
  <c r="G113" i="3"/>
  <c r="AZ101" i="3" s="1"/>
  <c r="G105" i="3"/>
  <c r="AO112" i="3"/>
  <c r="AW106" i="3" s="1"/>
  <c r="AP104" i="3"/>
  <c r="U25" i="3"/>
  <c r="U27" i="3"/>
  <c r="U35" i="3"/>
  <c r="AD26" i="3" s="1"/>
  <c r="AO104" i="3"/>
  <c r="AN104" i="3"/>
  <c r="AL212" i="3"/>
  <c r="AL260" i="3" s="1"/>
  <c r="E23" i="4" s="1"/>
  <c r="Q52" i="4" s="1"/>
  <c r="AB157" i="3"/>
  <c r="K25" i="3"/>
  <c r="M25" i="3"/>
  <c r="M33" i="3"/>
  <c r="Y25" i="3" s="1"/>
  <c r="L25" i="3"/>
  <c r="AZ160" i="3"/>
  <c r="AV167" i="3" s="1"/>
  <c r="AW167" i="3" s="1"/>
  <c r="N35" i="3"/>
  <c r="AD25" i="3" s="1"/>
  <c r="N27" i="3"/>
  <c r="N182" i="3"/>
  <c r="AB137" i="3"/>
  <c r="AV130" i="3" s="1"/>
  <c r="U26" i="3"/>
  <c r="AI52" i="3"/>
  <c r="N60" i="3"/>
  <c r="AX50" i="3" s="1"/>
  <c r="AI157" i="3"/>
  <c r="H80" i="1"/>
  <c r="AB190" i="3"/>
  <c r="AV183" i="3" s="1"/>
  <c r="N190" i="3"/>
  <c r="AV181" i="3" s="1"/>
  <c r="AF214" i="3"/>
  <c r="AP213" i="3"/>
  <c r="AW160" i="3"/>
  <c r="AU166" i="3" s="1"/>
  <c r="AI165" i="3"/>
  <c r="AX158" i="3" s="1"/>
  <c r="AB165" i="3"/>
  <c r="AX157" i="3" s="1"/>
  <c r="N52" i="3"/>
  <c r="G165" i="3"/>
  <c r="AX154" i="3" s="1"/>
  <c r="G157" i="3"/>
  <c r="AB129" i="3"/>
  <c r="AI60" i="3"/>
  <c r="AX53" i="3" s="1"/>
  <c r="J83" i="1" l="1"/>
  <c r="J84" i="1" s="1"/>
  <c r="AZ245" i="3"/>
  <c r="AX249" i="3"/>
  <c r="AZ249" i="3" s="1"/>
  <c r="AX243" i="3"/>
  <c r="AZ243" i="3" s="1"/>
  <c r="E17" i="4"/>
  <c r="AQ209" i="3"/>
  <c r="BD182" i="3"/>
  <c r="AG249" i="3" s="1"/>
  <c r="AQ249" i="3" s="1"/>
  <c r="D145" i="1"/>
  <c r="G144" i="1"/>
  <c r="N137" i="3"/>
  <c r="AV128" i="3" s="1"/>
  <c r="N129" i="3"/>
  <c r="AC220" i="3"/>
  <c r="AM220" i="3" s="1"/>
  <c r="AC226" i="3"/>
  <c r="AM226" i="3" s="1"/>
  <c r="AC227" i="3"/>
  <c r="AM227" i="3" s="1"/>
  <c r="AC228" i="3"/>
  <c r="AM228" i="3" s="1"/>
  <c r="AC225" i="3"/>
  <c r="AM225" i="3" s="1"/>
  <c r="AC229" i="3"/>
  <c r="AM229" i="3" s="1"/>
  <c r="AB77" i="3"/>
  <c r="G60" i="3"/>
  <c r="AX49" i="3" s="1"/>
  <c r="G182" i="3"/>
  <c r="AB85" i="3"/>
  <c r="AV78" i="3" s="1"/>
  <c r="G190" i="3"/>
  <c r="AV180" i="3" s="1"/>
  <c r="G52" i="3"/>
  <c r="AW55" i="3"/>
  <c r="AU61" i="3" s="1"/>
  <c r="AI104" i="3"/>
  <c r="AI112" i="3"/>
  <c r="AX105" i="3" s="1"/>
  <c r="AU133" i="3"/>
  <c r="AU138" i="3" s="1"/>
  <c r="AU186" i="3"/>
  <c r="AU191" i="3" s="1"/>
  <c r="U182" i="3"/>
  <c r="AI190" i="3"/>
  <c r="AV184" i="3" s="1"/>
  <c r="AV186" i="3" s="1"/>
  <c r="AV191" i="3" s="1"/>
  <c r="G137" i="3"/>
  <c r="AV127" i="3" s="1"/>
  <c r="AB112" i="3"/>
  <c r="AX104" i="3" s="1"/>
  <c r="AB52" i="3"/>
  <c r="AB60" i="3"/>
  <c r="AX52" i="3" s="1"/>
  <c r="G26" i="3"/>
  <c r="G129" i="3"/>
  <c r="AB104" i="3"/>
  <c r="AI182" i="3"/>
  <c r="AI85" i="3"/>
  <c r="AV79" i="3" s="1"/>
  <c r="AI77" i="3"/>
  <c r="AI137" i="3"/>
  <c r="AV131" i="3" s="1"/>
  <c r="AI129" i="3"/>
  <c r="G34" i="3"/>
  <c r="AB24" i="3" s="1"/>
  <c r="AB27" i="3" s="1"/>
  <c r="Y33" i="3" s="1"/>
  <c r="AZ55" i="3"/>
  <c r="AV62" i="3" s="1"/>
  <c r="AW62" i="3" s="1"/>
  <c r="AZ81" i="3"/>
  <c r="AV88" i="3" s="1"/>
  <c r="AR210" i="3" s="1"/>
  <c r="U129" i="3"/>
  <c r="N77" i="3"/>
  <c r="AZ186" i="3"/>
  <c r="AV193" i="3" s="1"/>
  <c r="BE174" i="3" s="1"/>
  <c r="AU81" i="3"/>
  <c r="AU86" i="3" s="1"/>
  <c r="K226" i="3"/>
  <c r="K228" i="3" s="1"/>
  <c r="K230" i="3" s="1"/>
  <c r="AI212" i="3" s="1"/>
  <c r="AI213" i="3" s="1"/>
  <c r="AC224" i="3"/>
  <c r="AM224" i="3" s="1"/>
  <c r="BF173" i="3"/>
  <c r="BF181" i="3" s="1"/>
  <c r="AC212" i="3"/>
  <c r="AC260" i="3" s="1"/>
  <c r="F23" i="4" s="1"/>
  <c r="AC217" i="3"/>
  <c r="AM217" i="3" s="1"/>
  <c r="AC216" i="3"/>
  <c r="AM216" i="3" s="1"/>
  <c r="N104" i="3"/>
  <c r="AC219" i="3"/>
  <c r="AM219" i="3" s="1"/>
  <c r="AC222" i="3"/>
  <c r="AM222" i="3" s="1"/>
  <c r="BE173" i="3"/>
  <c r="N85" i="3"/>
  <c r="AV76" i="3" s="1"/>
  <c r="AW112" i="3"/>
  <c r="Y211" i="3" s="1"/>
  <c r="Y260" i="3" s="1"/>
  <c r="N112" i="3"/>
  <c r="AX102" i="3" s="1"/>
  <c r="AC214" i="3"/>
  <c r="AM214" i="3" s="1"/>
  <c r="AC218" i="3"/>
  <c r="AM218" i="3" s="1"/>
  <c r="G83" i="1"/>
  <c r="AC221" i="3"/>
  <c r="AM221" i="3" s="1"/>
  <c r="AC215" i="3"/>
  <c r="AM215" i="3" s="1"/>
  <c r="AZ133" i="3"/>
  <c r="AV140" i="3" s="1"/>
  <c r="AR211" i="3" s="1"/>
  <c r="AC213" i="3"/>
  <c r="AM213" i="3" s="1"/>
  <c r="Y27" i="3"/>
  <c r="X32" i="3" s="1"/>
  <c r="AC223" i="3"/>
  <c r="AM223" i="3" s="1"/>
  <c r="AW139" i="3"/>
  <c r="AM210" i="3"/>
  <c r="AW107" i="3"/>
  <c r="AU113" i="3" s="1"/>
  <c r="U77" i="3"/>
  <c r="AZ107" i="3"/>
  <c r="AV114" i="3" s="1"/>
  <c r="AW114" i="3" s="1"/>
  <c r="G33" i="3"/>
  <c r="Z24" i="3" s="1"/>
  <c r="U104" i="3"/>
  <c r="AA27" i="3"/>
  <c r="X33" i="3" s="1"/>
  <c r="G25" i="3"/>
  <c r="AD27" i="3"/>
  <c r="Y34" i="3" s="1"/>
  <c r="W210" i="3"/>
  <c r="W260" i="3" s="1"/>
  <c r="U112" i="3"/>
  <c r="AX103" i="3" s="1"/>
  <c r="AO210" i="3"/>
  <c r="C84" i="1"/>
  <c r="I83" i="1"/>
  <c r="AN210" i="3"/>
  <c r="C226" i="3"/>
  <c r="C228" i="3" s="1"/>
  <c r="C230" i="3" s="1"/>
  <c r="AS210" i="3" s="1"/>
  <c r="D224" i="3"/>
  <c r="D226" i="3" s="1"/>
  <c r="D228" i="3" s="1"/>
  <c r="D230" i="3" s="1"/>
  <c r="AT210" i="3" s="1"/>
  <c r="G104" i="3"/>
  <c r="N26" i="3"/>
  <c r="G112" i="3"/>
  <c r="AX101" i="3" s="1"/>
  <c r="N25" i="3"/>
  <c r="AX160" i="3"/>
  <c r="AV166" i="3" s="1"/>
  <c r="AW166" i="3" s="1"/>
  <c r="N33" i="3"/>
  <c r="Z25" i="3" s="1"/>
  <c r="H81" i="1"/>
  <c r="AY213" i="3"/>
  <c r="AF215" i="3"/>
  <c r="AP214" i="3"/>
  <c r="AT212" i="3"/>
  <c r="AJ213" i="3"/>
  <c r="G23" i="4" l="1"/>
  <c r="Q53" i="4"/>
  <c r="Q54" i="4" s="1"/>
  <c r="AY214" i="3"/>
  <c r="AG237" i="3"/>
  <c r="AQ237" i="3" s="1"/>
  <c r="AU210" i="3"/>
  <c r="E16" i="4"/>
  <c r="R57" i="4" s="1"/>
  <c r="AP209" i="3"/>
  <c r="E15" i="4"/>
  <c r="R52" i="4" s="1"/>
  <c r="AL209" i="3"/>
  <c r="F16" i="4"/>
  <c r="R58" i="4" s="1"/>
  <c r="AO209" i="3"/>
  <c r="F17" i="4"/>
  <c r="G17" i="4" s="1"/>
  <c r="AR209" i="3"/>
  <c r="AG248" i="3"/>
  <c r="AQ248" i="3" s="1"/>
  <c r="AG241" i="3"/>
  <c r="AQ241" i="3" s="1"/>
  <c r="AG232" i="3"/>
  <c r="AQ232" i="3" s="1"/>
  <c r="AG251" i="3"/>
  <c r="AQ251" i="3" s="1"/>
  <c r="AG246" i="3"/>
  <c r="AQ246" i="3" s="1"/>
  <c r="AG214" i="3"/>
  <c r="AQ214" i="3" s="1"/>
  <c r="AG247" i="3"/>
  <c r="AQ247" i="3" s="1"/>
  <c r="AG254" i="3"/>
  <c r="AQ254" i="3" s="1"/>
  <c r="AG236" i="3"/>
  <c r="AQ236" i="3" s="1"/>
  <c r="AG258" i="3"/>
  <c r="AQ258" i="3" s="1"/>
  <c r="AG259" i="3"/>
  <c r="AQ259" i="3" s="1"/>
  <c r="AG244" i="3"/>
  <c r="AQ244" i="3" s="1"/>
  <c r="AG231" i="3"/>
  <c r="AQ231" i="3" s="1"/>
  <c r="AG239" i="3"/>
  <c r="AQ239" i="3" s="1"/>
  <c r="AG240" i="3"/>
  <c r="AQ240" i="3" s="1"/>
  <c r="AG213" i="3"/>
  <c r="AQ213" i="3" s="1"/>
  <c r="AG243" i="3"/>
  <c r="AQ243" i="3" s="1"/>
  <c r="AG257" i="3"/>
  <c r="AQ257" i="3" s="1"/>
  <c r="AG234" i="3"/>
  <c r="AQ234" i="3" s="1"/>
  <c r="AG252" i="3"/>
  <c r="AQ252" i="3" s="1"/>
  <c r="AG245" i="3"/>
  <c r="AQ245" i="3" s="1"/>
  <c r="AG212" i="3"/>
  <c r="AQ212" i="3" s="1"/>
  <c r="AG242" i="3"/>
  <c r="AQ242" i="3" s="1"/>
  <c r="AG230" i="3"/>
  <c r="AQ230" i="3" s="1"/>
  <c r="AG233" i="3"/>
  <c r="AQ233" i="3" s="1"/>
  <c r="AG250" i="3"/>
  <c r="AQ250" i="3" s="1"/>
  <c r="AG256" i="3"/>
  <c r="AQ256" i="3" s="1"/>
  <c r="AG255" i="3"/>
  <c r="AQ255" i="3" s="1"/>
  <c r="AG253" i="3"/>
  <c r="AQ253" i="3" s="1"/>
  <c r="AG238" i="3"/>
  <c r="AQ238" i="3" s="1"/>
  <c r="AG235" i="3"/>
  <c r="AQ235" i="3" s="1"/>
  <c r="BE181" i="3"/>
  <c r="AE212" i="3" s="1"/>
  <c r="BE182" i="3"/>
  <c r="AH251" i="3" s="1"/>
  <c r="AR251" i="3" s="1"/>
  <c r="D146" i="1"/>
  <c r="G145" i="1"/>
  <c r="AX55" i="3"/>
  <c r="AV61" i="3" s="1"/>
  <c r="AW61" i="3" s="1"/>
  <c r="AW191" i="3"/>
  <c r="AV133" i="3"/>
  <c r="AV138" i="3" s="1"/>
  <c r="AW138" i="3" s="1"/>
  <c r="AV81" i="3"/>
  <c r="AV86" i="3" s="1"/>
  <c r="AW86" i="3" s="1"/>
  <c r="AS212" i="3"/>
  <c r="AW88" i="3"/>
  <c r="X210" i="3" s="1"/>
  <c r="X260" i="3" s="1"/>
  <c r="AM212" i="3"/>
  <c r="AM260" i="3" s="1"/>
  <c r="AW193" i="3"/>
  <c r="BF174" i="3" s="1"/>
  <c r="BF182" i="3" s="1"/>
  <c r="Z27" i="3"/>
  <c r="Y32" i="3" s="1"/>
  <c r="Z33" i="3"/>
  <c r="AW140" i="3"/>
  <c r="AA211" i="3" s="1"/>
  <c r="AA260" i="3" s="1"/>
  <c r="AX107" i="3"/>
  <c r="AV113" i="3" s="1"/>
  <c r="AW113" i="3" s="1"/>
  <c r="G224" i="3"/>
  <c r="AN211" i="3"/>
  <c r="Z211" i="3"/>
  <c r="Z260" i="3" s="1"/>
  <c r="Z34" i="3"/>
  <c r="U209" i="3" s="1"/>
  <c r="U260" i="3" s="1"/>
  <c r="J85" i="1"/>
  <c r="G84" i="1"/>
  <c r="I84" i="1"/>
  <c r="C85" i="1"/>
  <c r="H82" i="1"/>
  <c r="AF216" i="3"/>
  <c r="AP215" i="3"/>
  <c r="AG215" i="3"/>
  <c r="AJ214" i="3"/>
  <c r="AT213" i="3"/>
  <c r="AI214" i="3"/>
  <c r="AS213" i="3"/>
  <c r="R59" i="4" l="1"/>
  <c r="AH232" i="3"/>
  <c r="AR232" i="3" s="1"/>
  <c r="AH236" i="3"/>
  <c r="AR236" i="3" s="1"/>
  <c r="AX210" i="3"/>
  <c r="AZ210" i="3" s="1"/>
  <c r="G16" i="4"/>
  <c r="E104" i="4" s="1"/>
  <c r="AU209" i="3" s="1"/>
  <c r="AH248" i="3"/>
  <c r="AR248" i="3" s="1"/>
  <c r="AH238" i="3"/>
  <c r="AR238" i="3" s="1"/>
  <c r="AU211" i="3"/>
  <c r="F15" i="4"/>
  <c r="R53" i="4" s="1"/>
  <c r="R54" i="4" s="1"/>
  <c r="AM209" i="3"/>
  <c r="C212" i="3"/>
  <c r="D212" i="3" s="1"/>
  <c r="D214" i="3" s="1"/>
  <c r="D216" i="3" s="1"/>
  <c r="D218" i="3" s="1"/>
  <c r="AN209" i="3"/>
  <c r="AE213" i="3"/>
  <c r="AO212" i="3"/>
  <c r="AD212" i="3"/>
  <c r="AN212" i="3" s="1"/>
  <c r="AH245" i="3"/>
  <c r="AR245" i="3" s="1"/>
  <c r="AH259" i="3"/>
  <c r="AR259" i="3" s="1"/>
  <c r="AH235" i="3"/>
  <c r="AR235" i="3" s="1"/>
  <c r="AH230" i="3"/>
  <c r="AR230" i="3" s="1"/>
  <c r="AH234" i="3"/>
  <c r="AR234" i="3" s="1"/>
  <c r="AH243" i="3"/>
  <c r="AR243" i="3" s="1"/>
  <c r="AH255" i="3"/>
  <c r="AR255" i="3" s="1"/>
  <c r="AH258" i="3"/>
  <c r="AR258" i="3" s="1"/>
  <c r="AH239" i="3"/>
  <c r="AR239" i="3" s="1"/>
  <c r="AH212" i="3"/>
  <c r="AR212" i="3" s="1"/>
  <c r="AH214" i="3"/>
  <c r="AR214" i="3" s="1"/>
  <c r="AH233" i="3"/>
  <c r="AR233" i="3" s="1"/>
  <c r="AH246" i="3"/>
  <c r="AR246" i="3" s="1"/>
  <c r="AH252" i="3"/>
  <c r="AR252" i="3" s="1"/>
  <c r="AH247" i="3"/>
  <c r="AR247" i="3" s="1"/>
  <c r="AH250" i="3"/>
  <c r="AR250" i="3" s="1"/>
  <c r="AH249" i="3"/>
  <c r="AR249" i="3" s="1"/>
  <c r="AH256" i="3"/>
  <c r="AR256" i="3" s="1"/>
  <c r="AH231" i="3"/>
  <c r="AR231" i="3" s="1"/>
  <c r="AH242" i="3"/>
  <c r="AR242" i="3" s="1"/>
  <c r="AH241" i="3"/>
  <c r="AR241" i="3" s="1"/>
  <c r="AH257" i="3"/>
  <c r="AR257" i="3" s="1"/>
  <c r="AH215" i="3"/>
  <c r="AR215" i="3" s="1"/>
  <c r="AH253" i="3"/>
  <c r="AR253" i="3" s="1"/>
  <c r="AH213" i="3"/>
  <c r="AR213" i="3" s="1"/>
  <c r="AH244" i="3"/>
  <c r="AR244" i="3" s="1"/>
  <c r="AH237" i="3"/>
  <c r="AR237" i="3" s="1"/>
  <c r="AH240" i="3"/>
  <c r="AR240" i="3" s="1"/>
  <c r="AH254" i="3"/>
  <c r="AR254" i="3" s="1"/>
  <c r="D147" i="1"/>
  <c r="G146" i="1"/>
  <c r="T209" i="3"/>
  <c r="T260" i="3" s="1"/>
  <c r="Z32" i="3"/>
  <c r="S209" i="3" s="1"/>
  <c r="S260" i="3" s="1"/>
  <c r="G226" i="3"/>
  <c r="G228" i="3" s="1"/>
  <c r="G230" i="3" s="1"/>
  <c r="H224" i="3"/>
  <c r="H226" i="3" s="1"/>
  <c r="H228" i="3" s="1"/>
  <c r="H230" i="3" s="1"/>
  <c r="AT211" i="3" s="1"/>
  <c r="G85" i="1"/>
  <c r="J86" i="1"/>
  <c r="I85" i="1"/>
  <c r="C86" i="1"/>
  <c r="H83" i="1"/>
  <c r="AY215" i="3"/>
  <c r="AQ215" i="3"/>
  <c r="AF217" i="3"/>
  <c r="AP216" i="3"/>
  <c r="AG216" i="3"/>
  <c r="AQ216" i="3" s="1"/>
  <c r="AH216" i="3"/>
  <c r="AT214" i="3"/>
  <c r="AJ215" i="3"/>
  <c r="AS214" i="3"/>
  <c r="AI215" i="3"/>
  <c r="E91" i="4" l="1"/>
  <c r="C214" i="3"/>
  <c r="C216" i="3" s="1"/>
  <c r="C218" i="3" s="1"/>
  <c r="AS209" i="3" s="1"/>
  <c r="AY216" i="3"/>
  <c r="G104" i="4"/>
  <c r="G15" i="4"/>
  <c r="AU212" i="3"/>
  <c r="AX212" i="3" s="1"/>
  <c r="AZ212" i="3" s="1"/>
  <c r="E106" i="4"/>
  <c r="G106" i="4" s="1"/>
  <c r="AT209" i="3"/>
  <c r="AO213" i="3"/>
  <c r="AD213" i="3"/>
  <c r="AE214" i="3"/>
  <c r="D148" i="1"/>
  <c r="G147" i="1"/>
  <c r="G91" i="4"/>
  <c r="AS211" i="3"/>
  <c r="I86" i="1"/>
  <c r="C87" i="1"/>
  <c r="J87" i="1"/>
  <c r="G86" i="1"/>
  <c r="H84" i="1"/>
  <c r="AP217" i="3"/>
  <c r="AF218" i="3"/>
  <c r="AG217" i="3"/>
  <c r="AQ217" i="3" s="1"/>
  <c r="AH217" i="3"/>
  <c r="AR217" i="3" s="1"/>
  <c r="AR216" i="3"/>
  <c r="AS215" i="3"/>
  <c r="AI216" i="3"/>
  <c r="AT215" i="3"/>
  <c r="AJ216" i="3"/>
  <c r="E97" i="4" l="1"/>
  <c r="G97" i="4" s="1"/>
  <c r="AX211" i="3"/>
  <c r="AZ211" i="3" s="1"/>
  <c r="AX209" i="3"/>
  <c r="AZ209" i="3" s="1"/>
  <c r="AE215" i="3"/>
  <c r="AO214" i="3"/>
  <c r="AD214" i="3"/>
  <c r="AN213" i="3"/>
  <c r="D149" i="1"/>
  <c r="G148" i="1"/>
  <c r="G87" i="1"/>
  <c r="J88" i="1"/>
  <c r="C88" i="1"/>
  <c r="I87" i="1"/>
  <c r="AY217" i="3"/>
  <c r="H85" i="1"/>
  <c r="AP218" i="3"/>
  <c r="AF219" i="3"/>
  <c r="AH218" i="3"/>
  <c r="AG218" i="3"/>
  <c r="AT216" i="3"/>
  <c r="AJ217" i="3"/>
  <c r="AI217" i="3"/>
  <c r="AS216" i="3"/>
  <c r="AY218" i="3" l="1"/>
  <c r="AU213" i="3"/>
  <c r="AX213" i="3" s="1"/>
  <c r="AZ213" i="3" s="1"/>
  <c r="AN214" i="3"/>
  <c r="AO215" i="3"/>
  <c r="AE216" i="3"/>
  <c r="AD215" i="3"/>
  <c r="D150" i="1"/>
  <c r="G149" i="1"/>
  <c r="I88" i="1"/>
  <c r="C89" i="1"/>
  <c r="J89" i="1"/>
  <c r="G88" i="1"/>
  <c r="H86" i="1"/>
  <c r="AQ218" i="3"/>
  <c r="AR218" i="3"/>
  <c r="AP219" i="3"/>
  <c r="AF220" i="3"/>
  <c r="AG219" i="3"/>
  <c r="AQ219" i="3" s="1"/>
  <c r="AH219" i="3"/>
  <c r="AR219" i="3" s="1"/>
  <c r="AJ218" i="3"/>
  <c r="AT217" i="3"/>
  <c r="AI218" i="3"/>
  <c r="AS217" i="3"/>
  <c r="AU214" i="3" l="1"/>
  <c r="AX214" i="3" s="1"/>
  <c r="AN215" i="3"/>
  <c r="AE217" i="3"/>
  <c r="AD216" i="3"/>
  <c r="AO216" i="3"/>
  <c r="D151" i="1"/>
  <c r="G150" i="1"/>
  <c r="J90" i="1"/>
  <c r="G89" i="1"/>
  <c r="I89" i="1"/>
  <c r="C90" i="1"/>
  <c r="AY219" i="3"/>
  <c r="H87" i="1"/>
  <c r="AF221" i="3"/>
  <c r="AP220" i="3"/>
  <c r="AH220" i="3"/>
  <c r="AR220" i="3" s="1"/>
  <c r="AG220" i="3"/>
  <c r="AQ220" i="3" s="1"/>
  <c r="AS218" i="3"/>
  <c r="AI219" i="3"/>
  <c r="AT218" i="3"/>
  <c r="AJ219" i="3"/>
  <c r="AZ214" i="3" l="1"/>
  <c r="AY220" i="3"/>
  <c r="AU215" i="3"/>
  <c r="AX215" i="3" s="1"/>
  <c r="AN216" i="3"/>
  <c r="AE218" i="3"/>
  <c r="AO217" i="3"/>
  <c r="AD217" i="3"/>
  <c r="D152" i="1"/>
  <c r="G151" i="1"/>
  <c r="C91" i="1"/>
  <c r="C92" i="1" s="1"/>
  <c r="I90" i="1"/>
  <c r="G90" i="1"/>
  <c r="J91" i="1"/>
  <c r="H88" i="1"/>
  <c r="AF222" i="3"/>
  <c r="AP221" i="3"/>
  <c r="AH221" i="3"/>
  <c r="AG221" i="3"/>
  <c r="AT219" i="3"/>
  <c r="AJ220" i="3"/>
  <c r="AS219" i="3"/>
  <c r="AI220" i="3"/>
  <c r="J92" i="1" l="1"/>
  <c r="G92" i="1"/>
  <c r="AZ215" i="3"/>
  <c r="AY221" i="3"/>
  <c r="AU216" i="3"/>
  <c r="AX216" i="3" s="1"/>
  <c r="AN217" i="3"/>
  <c r="AE219" i="3"/>
  <c r="AD218" i="3"/>
  <c r="AO218" i="3"/>
  <c r="D153" i="1"/>
  <c r="G152" i="1"/>
  <c r="I92" i="1"/>
  <c r="C93" i="1"/>
  <c r="G91" i="1"/>
  <c r="E127" i="1"/>
  <c r="I91" i="1"/>
  <c r="H89" i="1"/>
  <c r="AQ221" i="3"/>
  <c r="AR221" i="3"/>
  <c r="AF223" i="3"/>
  <c r="AP222" i="3"/>
  <c r="AH222" i="3"/>
  <c r="AR222" i="3" s="1"/>
  <c r="AG222" i="3"/>
  <c r="AQ222" i="3" s="1"/>
  <c r="AS220" i="3"/>
  <c r="AI221" i="3"/>
  <c r="AT220" i="3"/>
  <c r="AJ221" i="3"/>
  <c r="J93" i="1" l="1"/>
  <c r="G93" i="1"/>
  <c r="AZ216" i="3"/>
  <c r="AY222" i="3"/>
  <c r="AU217" i="3"/>
  <c r="AX217" i="3" s="1"/>
  <c r="AN218" i="3"/>
  <c r="AE220" i="3"/>
  <c r="AO219" i="3"/>
  <c r="AD219" i="3"/>
  <c r="D154" i="1"/>
  <c r="G153" i="1"/>
  <c r="C94" i="1"/>
  <c r="I93" i="1"/>
  <c r="H90" i="1"/>
  <c r="AF224" i="3"/>
  <c r="AF225" i="3" s="1"/>
  <c r="AP223" i="3"/>
  <c r="AG223" i="3"/>
  <c r="AQ223" i="3" s="1"/>
  <c r="AH223" i="3"/>
  <c r="AR223" i="3" s="1"/>
  <c r="AJ222" i="3"/>
  <c r="AT221" i="3"/>
  <c r="AI222" i="3"/>
  <c r="AS221" i="3"/>
  <c r="J94" i="1" l="1"/>
  <c r="G94" i="1"/>
  <c r="AZ217" i="3"/>
  <c r="AY223" i="3"/>
  <c r="AU218" i="3"/>
  <c r="AX218" i="3" s="1"/>
  <c r="AZ218" i="3" s="1"/>
  <c r="AN219" i="3"/>
  <c r="AE221" i="3"/>
  <c r="AD220" i="3"/>
  <c r="AO220" i="3"/>
  <c r="D155" i="1"/>
  <c r="G154" i="1"/>
  <c r="AP225" i="3"/>
  <c r="AF226" i="3"/>
  <c r="AG225" i="3"/>
  <c r="AQ225" i="3" s="1"/>
  <c r="AH225" i="3"/>
  <c r="AR225" i="3" s="1"/>
  <c r="I94" i="1"/>
  <c r="C95" i="1"/>
  <c r="H91" i="1"/>
  <c r="F127" i="1"/>
  <c r="AP224" i="3"/>
  <c r="AH224" i="3"/>
  <c r="AG224" i="3"/>
  <c r="AS222" i="3"/>
  <c r="AI223" i="3"/>
  <c r="AT222" i="3"/>
  <c r="AJ223" i="3"/>
  <c r="J95" i="1" l="1"/>
  <c r="AU219" i="3"/>
  <c r="AX219" i="3" s="1"/>
  <c r="AN220" i="3"/>
  <c r="AD221" i="3"/>
  <c r="AO221" i="3"/>
  <c r="AE222" i="3"/>
  <c r="D156" i="1"/>
  <c r="G155" i="1"/>
  <c r="C96" i="1"/>
  <c r="I96" i="1" s="1"/>
  <c r="I95" i="1"/>
  <c r="AP226" i="3"/>
  <c r="AF227" i="3"/>
  <c r="AG226" i="3"/>
  <c r="AQ226" i="3" s="1"/>
  <c r="AH226" i="3"/>
  <c r="AR226" i="3" s="1"/>
  <c r="AY224" i="3"/>
  <c r="H128" i="1"/>
  <c r="H127" i="1"/>
  <c r="F72" i="4" s="1"/>
  <c r="AQ224" i="3"/>
  <c r="AR224" i="3"/>
  <c r="AS223" i="3"/>
  <c r="AI224" i="3"/>
  <c r="AI225" i="3" s="1"/>
  <c r="AT223" i="3"/>
  <c r="AJ224" i="3"/>
  <c r="AJ225" i="3" s="1"/>
  <c r="J96" i="1" l="1"/>
  <c r="G96" i="1"/>
  <c r="G95" i="1"/>
  <c r="D127" i="1"/>
  <c r="AZ219" i="3"/>
  <c r="AU220" i="3"/>
  <c r="AX220" i="3" s="1"/>
  <c r="AZ220" i="3" s="1"/>
  <c r="AO222" i="3"/>
  <c r="AE223" i="3"/>
  <c r="AD222" i="3"/>
  <c r="AN221" i="3"/>
  <c r="D157" i="1"/>
  <c r="G156" i="1"/>
  <c r="AT225" i="3"/>
  <c r="AJ226" i="3"/>
  <c r="AP227" i="3"/>
  <c r="AF228" i="3"/>
  <c r="AG227" i="3"/>
  <c r="AQ227" i="3" s="1"/>
  <c r="AH227" i="3"/>
  <c r="AS225" i="3"/>
  <c r="AI226" i="3"/>
  <c r="F82" i="4"/>
  <c r="C73" i="1"/>
  <c r="AY261" i="3"/>
  <c r="AY206" i="3"/>
  <c r="AY260" i="3"/>
  <c r="AT224" i="3"/>
  <c r="AS224" i="3"/>
  <c r="G127" i="1" l="1"/>
  <c r="E96" i="4" s="1"/>
  <c r="G128" i="1"/>
  <c r="G96" i="4" s="1"/>
  <c r="AU221" i="3"/>
  <c r="AX221" i="3" s="1"/>
  <c r="AZ221" i="3" s="1"/>
  <c r="AN222" i="3"/>
  <c r="AE224" i="3"/>
  <c r="AO223" i="3"/>
  <c r="AD223" i="3"/>
  <c r="D158" i="1"/>
  <c r="G157" i="1"/>
  <c r="AT226" i="3"/>
  <c r="AJ227" i="3"/>
  <c r="AR227" i="3"/>
  <c r="AP228" i="3"/>
  <c r="AF229" i="3"/>
  <c r="AG228" i="3"/>
  <c r="AQ228" i="3" s="1"/>
  <c r="AH228" i="3"/>
  <c r="AR228" i="3" s="1"/>
  <c r="AS226" i="3"/>
  <c r="AI227" i="3"/>
  <c r="H72" i="4"/>
  <c r="AY264" i="3"/>
  <c r="AU222" i="3" l="1"/>
  <c r="AN223" i="3"/>
  <c r="AE225" i="3"/>
  <c r="AE226" i="3" s="1"/>
  <c r="AD224" i="3"/>
  <c r="AO224" i="3"/>
  <c r="D159" i="1"/>
  <c r="G158" i="1"/>
  <c r="AP229" i="3"/>
  <c r="AG229" i="3"/>
  <c r="AQ229" i="3" s="1"/>
  <c r="AQ262" i="3" s="1"/>
  <c r="AH229" i="3"/>
  <c r="AR229" i="3" s="1"/>
  <c r="AR260" i="3" s="1"/>
  <c r="AF260" i="3"/>
  <c r="AS227" i="3"/>
  <c r="AI228" i="3"/>
  <c r="AT227" i="3"/>
  <c r="AJ228" i="3"/>
  <c r="G113" i="4"/>
  <c r="G116" i="4" s="1"/>
  <c r="H82" i="4"/>
  <c r="AO226" i="3" l="1"/>
  <c r="AD226" i="3"/>
  <c r="AN226" i="3" s="1"/>
  <c r="AE227" i="3"/>
  <c r="AX222" i="3"/>
  <c r="AZ222" i="3" s="1"/>
  <c r="AU223" i="3"/>
  <c r="AX223" i="3" s="1"/>
  <c r="AN224" i="3"/>
  <c r="AO225" i="3"/>
  <c r="AD225" i="3"/>
  <c r="D160" i="1"/>
  <c r="G159" i="1"/>
  <c r="AP260" i="3"/>
  <c r="E24" i="4" s="1"/>
  <c r="Q57" i="4" s="1"/>
  <c r="AP262" i="3"/>
  <c r="AS228" i="3"/>
  <c r="AI229" i="3"/>
  <c r="AS229" i="3" s="1"/>
  <c r="AR262" i="3"/>
  <c r="AH260" i="3"/>
  <c r="AQ260" i="3"/>
  <c r="AG260" i="3"/>
  <c r="AT228" i="3"/>
  <c r="AJ229" i="3"/>
  <c r="AT229" i="3" s="1"/>
  <c r="AO227" i="3" l="1"/>
  <c r="AE228" i="3"/>
  <c r="AD227" i="3"/>
  <c r="AN227" i="3" s="1"/>
  <c r="AU226" i="3"/>
  <c r="AX226" i="3" s="1"/>
  <c r="AZ226" i="3" s="1"/>
  <c r="AZ223" i="3"/>
  <c r="AU224" i="3"/>
  <c r="AN225" i="3"/>
  <c r="D161" i="1"/>
  <c r="G160" i="1"/>
  <c r="AS260" i="3"/>
  <c r="E98" i="4" s="1"/>
  <c r="E95" i="4" s="1"/>
  <c r="AI260" i="3"/>
  <c r="AJ260" i="3"/>
  <c r="AS262" i="3"/>
  <c r="G98" i="4" s="1"/>
  <c r="G95" i="4" s="1"/>
  <c r="AT260" i="3"/>
  <c r="E107" i="4" s="1"/>
  <c r="AT262" i="3"/>
  <c r="G107" i="4" s="1"/>
  <c r="AU227" i="3" l="1"/>
  <c r="AX227" i="3" s="1"/>
  <c r="AZ227" i="3" s="1"/>
  <c r="AE229" i="3"/>
  <c r="AE260" i="3" s="1"/>
  <c r="AO228" i="3"/>
  <c r="AD228" i="3"/>
  <c r="AX224" i="3"/>
  <c r="AZ224" i="3" s="1"/>
  <c r="AU225" i="3"/>
  <c r="AX225" i="3" s="1"/>
  <c r="D162" i="1"/>
  <c r="G161" i="1"/>
  <c r="AO229" i="3" l="1"/>
  <c r="AO262" i="3" s="1"/>
  <c r="AD229" i="3"/>
  <c r="AN229" i="3" s="1"/>
  <c r="AU229" i="3" s="1"/>
  <c r="AX229" i="3" s="1"/>
  <c r="AZ229" i="3" s="1"/>
  <c r="AN228" i="3"/>
  <c r="AZ225" i="3"/>
  <c r="D163" i="1"/>
  <c r="G162" i="1"/>
  <c r="AD260" i="3" l="1"/>
  <c r="AO260" i="3"/>
  <c r="F24" i="4" s="1"/>
  <c r="AU228" i="3"/>
  <c r="AX228" i="3" s="1"/>
  <c r="AN260" i="3"/>
  <c r="AN262" i="3"/>
  <c r="G92" i="4" s="1"/>
  <c r="G90" i="4" s="1"/>
  <c r="G88" i="4" s="1"/>
  <c r="E113" i="4" s="1"/>
  <c r="I113" i="4" s="1"/>
  <c r="D164" i="1"/>
  <c r="G163" i="1"/>
  <c r="AZ228" i="3" l="1"/>
  <c r="AX262" i="3"/>
  <c r="AU262" i="3"/>
  <c r="G105" i="4" s="1"/>
  <c r="G103" i="4" s="1"/>
  <c r="G101" i="4" s="1"/>
  <c r="AU260" i="3"/>
  <c r="Q58" i="4"/>
  <c r="Q59" i="4" s="1"/>
  <c r="G24" i="4"/>
  <c r="D165" i="1"/>
  <c r="G164" i="1"/>
  <c r="G109" i="4" l="1"/>
  <c r="E114" i="4"/>
  <c r="E92" i="4"/>
  <c r="E90" i="4" s="1"/>
  <c r="E88" i="4" s="1"/>
  <c r="E105" i="4"/>
  <c r="E103" i="4" s="1"/>
  <c r="E101" i="4" s="1"/>
  <c r="D166" i="1"/>
  <c r="G165" i="1"/>
  <c r="E109" i="4" l="1"/>
  <c r="I114" i="4"/>
  <c r="E116" i="4"/>
  <c r="I116" i="4" s="1"/>
  <c r="D167" i="1"/>
  <c r="G166" i="1"/>
  <c r="D168" i="1" l="1"/>
  <c r="G167" i="1"/>
  <c r="D169" i="1" l="1"/>
  <c r="G168" i="1"/>
  <c r="D170" i="1" l="1"/>
  <c r="G169" i="1"/>
  <c r="D171" i="1" l="1"/>
  <c r="G170" i="1"/>
  <c r="D172" i="1" l="1"/>
  <c r="G171" i="1"/>
  <c r="D173" i="1" l="1"/>
  <c r="G172" i="1"/>
  <c r="D174" i="1" l="1"/>
  <c r="G173" i="1"/>
  <c r="D175" i="1" l="1"/>
  <c r="G174" i="1"/>
  <c r="D176" i="1" l="1"/>
  <c r="G175" i="1"/>
  <c r="D177" i="1" l="1"/>
  <c r="G176" i="1"/>
  <c r="D178" i="1" l="1"/>
  <c r="G177" i="1"/>
  <c r="D179" i="1" l="1"/>
  <c r="G178" i="1"/>
  <c r="D180" i="1" l="1"/>
  <c r="G179" i="1"/>
  <c r="D181" i="1" l="1"/>
  <c r="G181" i="1" s="1"/>
  <c r="G180" i="1"/>
</calcChain>
</file>

<file path=xl/sharedStrings.xml><?xml version="1.0" encoding="utf-8"?>
<sst xmlns="http://schemas.openxmlformats.org/spreadsheetml/2006/main" count="3653" uniqueCount="1269">
  <si>
    <t>Benefits</t>
  </si>
  <si>
    <t>Costs</t>
  </si>
  <si>
    <t>Net Benefits</t>
  </si>
  <si>
    <t>Year 1</t>
  </si>
  <si>
    <t>Year 2</t>
  </si>
  <si>
    <t>Year 3</t>
  </si>
  <si>
    <t>Year 4</t>
  </si>
  <si>
    <t>Year 5</t>
  </si>
  <si>
    <t>Year 6</t>
  </si>
  <si>
    <t>Year 7</t>
  </si>
  <si>
    <t>Year 8</t>
  </si>
  <si>
    <t>Year 9</t>
  </si>
  <si>
    <t>Year 10</t>
  </si>
  <si>
    <t>Figure 2</t>
  </si>
  <si>
    <t>Jobs</t>
  </si>
  <si>
    <t>Direct</t>
  </si>
  <si>
    <t>Indirect</t>
  </si>
  <si>
    <t>Total</t>
  </si>
  <si>
    <t>Economic Impacts</t>
  </si>
  <si>
    <t>Figure 3</t>
  </si>
  <si>
    <t>Sales</t>
  </si>
  <si>
    <t>Earnings</t>
  </si>
  <si>
    <t>Construction</t>
  </si>
  <si>
    <t>NAICS LISTS</t>
  </si>
  <si>
    <t>Industrial Building Construction</t>
  </si>
  <si>
    <t>Commercial and Institutional Building Construction</t>
  </si>
  <si>
    <t>New Multifamily Building Construction</t>
  </si>
  <si>
    <t>Date</t>
  </si>
  <si>
    <t>Project Title</t>
  </si>
  <si>
    <t>Project Location</t>
  </si>
  <si>
    <t>NAICS</t>
  </si>
  <si>
    <t>Industry</t>
  </si>
  <si>
    <t>Description</t>
  </si>
  <si>
    <t>Code</t>
  </si>
  <si>
    <t>Fiscal Impacts</t>
  </si>
  <si>
    <t>Year</t>
  </si>
  <si>
    <t>Year 11</t>
  </si>
  <si>
    <t>Year 12</t>
  </si>
  <si>
    <t>Year 13</t>
  </si>
  <si>
    <t>Year 14</t>
  </si>
  <si>
    <t>Year 15</t>
  </si>
  <si>
    <t>Year 16</t>
  </si>
  <si>
    <t>Year 17</t>
  </si>
  <si>
    <t>Year 18</t>
  </si>
  <si>
    <t>Year 19</t>
  </si>
  <si>
    <t>Year 20</t>
  </si>
  <si>
    <t>Year 21</t>
  </si>
  <si>
    <t>Year 22</t>
  </si>
  <si>
    <t>Year 23</t>
  </si>
  <si>
    <t>Year 24</t>
  </si>
  <si>
    <t>Year 25</t>
  </si>
  <si>
    <t>Year 26</t>
  </si>
  <si>
    <t>Year 27</t>
  </si>
  <si>
    <t>Year 28</t>
  </si>
  <si>
    <t>Year 29</t>
  </si>
  <si>
    <t>Year 30</t>
  </si>
  <si>
    <t>Estimated Costs of Exemptions</t>
  </si>
  <si>
    <t>Property Tax Exemption</t>
  </si>
  <si>
    <t>Nominal Value</t>
  </si>
  <si>
    <t>Sales Tax Exemption</t>
  </si>
  <si>
    <t>Discounted Value*</t>
  </si>
  <si>
    <t>Escalation Factor</t>
  </si>
  <si>
    <t>Discount Factor</t>
  </si>
  <si>
    <t>Total Costs</t>
  </si>
  <si>
    <t>&lt;-Intentional Blank</t>
  </si>
  <si>
    <t>To Private Individuals</t>
  </si>
  <si>
    <t>Temporary Payroll</t>
  </si>
  <si>
    <t>Ongoing Payroll</t>
  </si>
  <si>
    <t>To the Public</t>
  </si>
  <si>
    <t>State Benefits</t>
  </si>
  <si>
    <t>Temporary Income Tax Revenue</t>
  </si>
  <si>
    <t>Ongoing Income Tax Revenue</t>
  </si>
  <si>
    <t>Total Benefits to State &amp; Region</t>
  </si>
  <si>
    <t xml:space="preserve">Benefit to Cost Ratio </t>
  </si>
  <si>
    <t>Benefit*</t>
  </si>
  <si>
    <t>Cost*</t>
  </si>
  <si>
    <t>Ratio</t>
  </si>
  <si>
    <t>Grand Total</t>
  </si>
  <si>
    <t xml:space="preserve">*Discounted at 2% </t>
  </si>
  <si>
    <t>Count</t>
  </si>
  <si>
    <t>Direct Sales</t>
  </si>
  <si>
    <t>Indirect Sales</t>
  </si>
  <si>
    <t>Induced Sales</t>
  </si>
  <si>
    <t>Direct Jobs</t>
  </si>
  <si>
    <t>Indirect Jobs</t>
  </si>
  <si>
    <t>Induced Jobs</t>
  </si>
  <si>
    <t>Direct Earnings</t>
  </si>
  <si>
    <t>Indirect Earnings</t>
  </si>
  <si>
    <t>Induced Earnings</t>
  </si>
  <si>
    <t>Direct Value Added</t>
  </si>
  <si>
    <t>Indirect Value Added</t>
  </si>
  <si>
    <t>Induced Value Added</t>
  </si>
  <si>
    <t>Value Added To Sales</t>
  </si>
  <si>
    <t>Jobs To Sales</t>
  </si>
  <si>
    <t>Earnings To Sales</t>
  </si>
  <si>
    <t>Total Sales</t>
  </si>
  <si>
    <t>Total Jobs</t>
  </si>
  <si>
    <t>Total Earnings</t>
  </si>
  <si>
    <t>Crop Production</t>
  </si>
  <si>
    <t>Animal Production</t>
  </si>
  <si>
    <t>Timber Tract Operations</t>
  </si>
  <si>
    <t>Forest Nurseries and Gathering of Forest Products</t>
  </si>
  <si>
    <t>Logging</t>
  </si>
  <si>
    <t>Finfish Fishing</t>
  </si>
  <si>
    <t>Shellfish Fishing</t>
  </si>
  <si>
    <t>Other Marine Fishing</t>
  </si>
  <si>
    <t>Hunting and Trapping</t>
  </si>
  <si>
    <t>Cotton Ginning</t>
  </si>
  <si>
    <t>Soil Preparation, Planting, and Cultivating</t>
  </si>
  <si>
    <t>Crop Harvesting, Primarily by Machine</t>
  </si>
  <si>
    <t>Postharvest Crop Activities (except Cotton Ginning)</t>
  </si>
  <si>
    <t>Farm Labor Contractors and Crew Leaders</t>
  </si>
  <si>
    <t>Farm Management Services</t>
  </si>
  <si>
    <t>Support Activities for Animal Production</t>
  </si>
  <si>
    <t>Support Activities for Forestry</t>
  </si>
  <si>
    <t>Crude Petroleum Extraction</t>
  </si>
  <si>
    <t>Natural Gas Extraction</t>
  </si>
  <si>
    <t>Bituminous Coal and Lignite Surface Mining</t>
  </si>
  <si>
    <t>Bituminous Coal Underground Mining</t>
  </si>
  <si>
    <t>Anthracite Mining</t>
  </si>
  <si>
    <t>Iron Ore Mining</t>
  </si>
  <si>
    <t>Gold Ore Mining</t>
  </si>
  <si>
    <t>Silver Ore Mining</t>
  </si>
  <si>
    <t>Copper, Nickel, Lead, and Zinc Mining</t>
  </si>
  <si>
    <t>Uranium-Radium-Vanadium Ore Mining</t>
  </si>
  <si>
    <t>All Other Metal Ore Mining</t>
  </si>
  <si>
    <t>Dimension Stone Mining and Quarrying</t>
  </si>
  <si>
    <t>Crushed and Broken Limestone Mining and Quarrying</t>
  </si>
  <si>
    <t>Crushed and Broken Granite Mining and Quarrying</t>
  </si>
  <si>
    <t>Other Crushed and Broken Stone Mining and Quarrying</t>
  </si>
  <si>
    <t>Construction Sand and Gravel Mining</t>
  </si>
  <si>
    <t>Industrial Sand Mining</t>
  </si>
  <si>
    <t>Kaolin and Ball Clay Mining</t>
  </si>
  <si>
    <t>Clay and Ceramic and Refractory Minerals Mining</t>
  </si>
  <si>
    <t>Potash, Soda, and Borate Mineral Mining</t>
  </si>
  <si>
    <t>Phosphate Rock Mining</t>
  </si>
  <si>
    <t>Other Chemical and Fertilizer Mineral Mining</t>
  </si>
  <si>
    <t>All Other Nonmetallic Mineral Mining</t>
  </si>
  <si>
    <t>Drilling Oil and Gas Wells</t>
  </si>
  <si>
    <t>Support Activities for Oil and Gas Operations</t>
  </si>
  <si>
    <t>Support Activities for Coal Mining</t>
  </si>
  <si>
    <t>Support Activities for Metal Mining</t>
  </si>
  <si>
    <t>Support Activities for Nonmetallic Minerals (except Fuels) Mining</t>
  </si>
  <si>
    <t>Hydroelectric Power Generation</t>
  </si>
  <si>
    <t>Fossil Fuel Electric Power Generation</t>
  </si>
  <si>
    <t>Nuclear Electric Power Generation</t>
  </si>
  <si>
    <t>Solar Electric Power Generation</t>
  </si>
  <si>
    <t>Wind Electric Power Generation</t>
  </si>
  <si>
    <t>Geothermal Electric Power Generation</t>
  </si>
  <si>
    <t>Biomass Electric Power Generation</t>
  </si>
  <si>
    <t>Other Electric Power Generation</t>
  </si>
  <si>
    <t>Electric Bulk Power Transmission and Control</t>
  </si>
  <si>
    <t>Electric Power Distribution</t>
  </si>
  <si>
    <t>Natural Gas Distribution</t>
  </si>
  <si>
    <t>Water Supply and Irrigation Systems</t>
  </si>
  <si>
    <t>Sewage Treatment Facilities</t>
  </si>
  <si>
    <t>Steam and Air-Conditioning Supply</t>
  </si>
  <si>
    <t>New Single-Family Housing Construction (except For-Sale Builders)</t>
  </si>
  <si>
    <t>New Multifamily Housing Construction (except For-Sale Builders)</t>
  </si>
  <si>
    <t>New Housing For-Sale Builders</t>
  </si>
  <si>
    <t>Residential Remodelers</t>
  </si>
  <si>
    <t>Water and Sewer Line and Related Structures Construction</t>
  </si>
  <si>
    <t>Oil and Gas Pipeline and Related Structures Construction</t>
  </si>
  <si>
    <t>Power and Communication Line and Related Structures Construction</t>
  </si>
  <si>
    <t>Land Subdivision</t>
  </si>
  <si>
    <t>Highway, Street, and Bridge Construction</t>
  </si>
  <si>
    <t>Other Heavy and Civil Engineering Construction</t>
  </si>
  <si>
    <t>Poured Concrete Foundation and Structure Contractors</t>
  </si>
  <si>
    <t>Structural Steel and Precast Concrete Contractors</t>
  </si>
  <si>
    <t>Framing Contractors</t>
  </si>
  <si>
    <t>Masonry Contractors</t>
  </si>
  <si>
    <t>Glass and Glazing Contractors</t>
  </si>
  <si>
    <t>Roofing Contractors</t>
  </si>
  <si>
    <t>Siding Contractors</t>
  </si>
  <si>
    <t>Other Foundation, Structure, and Building Exterior Contractors</t>
  </si>
  <si>
    <t>Electrical Contractors and Other Wiring Installation Contractors</t>
  </si>
  <si>
    <t>Plumbing, Heating, and Air-Conditioning Contractors</t>
  </si>
  <si>
    <t>Other Building Equipment Contractors</t>
  </si>
  <si>
    <t>Drywall and Insulation Contractors</t>
  </si>
  <si>
    <t>Painting and Wall Covering Contractors</t>
  </si>
  <si>
    <t>Flooring Contractors</t>
  </si>
  <si>
    <t>Tile and Terrazzo Contractors</t>
  </si>
  <si>
    <t>Finish Carpentry Contractors</t>
  </si>
  <si>
    <t>Other Building Finishing Contractors</t>
  </si>
  <si>
    <t>Site Preparation Contractors</t>
  </si>
  <si>
    <t>All Other Specialty Trade Contractors</t>
  </si>
  <si>
    <t>Dog and Cat Food Manufacturing</t>
  </si>
  <si>
    <t>Other Animal Food Manufacturing</t>
  </si>
  <si>
    <t>Flour Milling</t>
  </si>
  <si>
    <t>Rice Milling</t>
  </si>
  <si>
    <t>Malt Manufacturing</t>
  </si>
  <si>
    <t>Wet Corn Milling</t>
  </si>
  <si>
    <t>Soybean and Other Oilseed Processing</t>
  </si>
  <si>
    <t>Fats and Oils Refining and Blending</t>
  </si>
  <si>
    <t>Breakfast Cereal Manufacturing</t>
  </si>
  <si>
    <t>Beet Sugar Manufacturing</t>
  </si>
  <si>
    <t>Cane Sugar Manufacturing</t>
  </si>
  <si>
    <t>Nonchocolate Confectionery Manufacturing</t>
  </si>
  <si>
    <t>Chocolate and Confectionery Manufacturing from Cacao Beans</t>
  </si>
  <si>
    <t>Confectionery Manufacturing from Purchased Chocolate</t>
  </si>
  <si>
    <t>Frozen Fruit, Juice, and Vegetable Manufacturing</t>
  </si>
  <si>
    <t>Frozen Specialty Food Manufacturing</t>
  </si>
  <si>
    <t>Fruit and Vegetable Canning</t>
  </si>
  <si>
    <t>Specialty Canning</t>
  </si>
  <si>
    <t>Dried and Dehydrated Food Manufacturing</t>
  </si>
  <si>
    <t>Fluid Milk Manufacturing</t>
  </si>
  <si>
    <t>Creamery Butter Manufacturing</t>
  </si>
  <si>
    <t>Cheese Manufacturing</t>
  </si>
  <si>
    <t>Dry, Condensed, and Evaporated Dairy Product Manufacturing</t>
  </si>
  <si>
    <t>Ice Cream and Frozen Dessert Manufacturing</t>
  </si>
  <si>
    <t>Animal (except Poultry) Slaughtering</t>
  </si>
  <si>
    <t>Meat Processed from Carcasses</t>
  </si>
  <si>
    <t>Rendering and Meat Byproduct Processing</t>
  </si>
  <si>
    <t>Poultry Processing</t>
  </si>
  <si>
    <t>Seafood Product Preparation and Packaging</t>
  </si>
  <si>
    <t>Retail Bakeries</t>
  </si>
  <si>
    <t>Commercial Bakeries</t>
  </si>
  <si>
    <t>Frozen Cakes, Pies, and Other Pastries Manufacturing</t>
  </si>
  <si>
    <t>Cookie and Cracker Manufacturing</t>
  </si>
  <si>
    <t>Dry Pasta, Dough, and Flour Mixes Manufacturing from Purchased Flour</t>
  </si>
  <si>
    <t>Tortilla Manufacturing</t>
  </si>
  <si>
    <t>Roasted Nuts and Peanut Butter Manufacturing</t>
  </si>
  <si>
    <t>Other Snack Food Manufacturing</t>
  </si>
  <si>
    <t>Coffee and Tea Manufacturing</t>
  </si>
  <si>
    <t>Flavoring Syrup and Concentrate Manufacturing</t>
  </si>
  <si>
    <t>Mayonnaise, Dressing, and Other Prepared Sauce Manufacturing</t>
  </si>
  <si>
    <t>Spice and Extract Manufacturing</t>
  </si>
  <si>
    <t>Perishable Prepared Food Manufacturing</t>
  </si>
  <si>
    <t>All Other Miscellaneous Food Manufacturing</t>
  </si>
  <si>
    <t>Soft Drink Manufacturing</t>
  </si>
  <si>
    <t>Bottled Water Manufacturing</t>
  </si>
  <si>
    <t>Ice Manufacturing</t>
  </si>
  <si>
    <t>Breweries</t>
  </si>
  <si>
    <t>Wineries</t>
  </si>
  <si>
    <t>Distilleries</t>
  </si>
  <si>
    <t>Tobacco Manufacturing</t>
  </si>
  <si>
    <t>Fiber, Yarn, and Thread Mills</t>
  </si>
  <si>
    <t>Broadwoven Fabric Mills</t>
  </si>
  <si>
    <t>Narrow Fabric Mills and Schiffli Machine Embroidery</t>
  </si>
  <si>
    <t>Nonwoven Fabric Mills</t>
  </si>
  <si>
    <t>Knit Fabric Mills</t>
  </si>
  <si>
    <t>Textile and Fabric Finishing Mills</t>
  </si>
  <si>
    <t>Fabric Coating Mills</t>
  </si>
  <si>
    <t>Carpet and Rug Mills</t>
  </si>
  <si>
    <t>Curtain and Linen Mills</t>
  </si>
  <si>
    <t>Textile Bag and Canvas Mills</t>
  </si>
  <si>
    <t>Rope, Cordage, Twine, Tire Cord, and Tire Fabric Mills</t>
  </si>
  <si>
    <t>All Other Miscellaneous Textile Product Mills</t>
  </si>
  <si>
    <t>Hosiery and Sock Mills</t>
  </si>
  <si>
    <t>Other Apparel Knitting Mills</t>
  </si>
  <si>
    <t>Cut and Sew Apparel Contractors</t>
  </si>
  <si>
    <t>Men’s and Boys’ Cut and Sew Apparel Manufacturing</t>
  </si>
  <si>
    <t>Women’s, Girls’, and Infants’ Cut and Sew Apparel Manufacturing</t>
  </si>
  <si>
    <t>Other Cut and Sew Apparel Manufacturing</t>
  </si>
  <si>
    <t>Apparel Accessories and Other Apparel Manufacturing</t>
  </si>
  <si>
    <t>Leather and Hide Tanning and Finishing</t>
  </si>
  <si>
    <t>Footwear Manufacturing</t>
  </si>
  <si>
    <t>Women's Handbag and Purse Manufacturing</t>
  </si>
  <si>
    <t>All Other Leather Good and Allied Product Manufacturing</t>
  </si>
  <si>
    <t>Sawmills</t>
  </si>
  <si>
    <t>Wood Preservation</t>
  </si>
  <si>
    <t>Hardwood Veneer and Plywood Manufacturing</t>
  </si>
  <si>
    <t>Softwood Veneer and Plywood Manufacturing</t>
  </si>
  <si>
    <t>Engineered Wood Member (except Truss) Manufacturing</t>
  </si>
  <si>
    <t>Truss Manufacturing</t>
  </si>
  <si>
    <t>Reconstituted Wood Product Manufacturing</t>
  </si>
  <si>
    <t>Wood Window and Door Manufacturing</t>
  </si>
  <si>
    <t>Cut Stock, Resawing Lumber, and Planing</t>
  </si>
  <si>
    <t>Other Millwork (including Flooring)</t>
  </si>
  <si>
    <t>Wood Container and Pallet Manufacturing</t>
  </si>
  <si>
    <t>Manufactured Home (Mobile Home) Manufacturing</t>
  </si>
  <si>
    <t>Prefabricated Wood Building Manufacturing</t>
  </si>
  <si>
    <t>All Other Miscellaneous Wood Product Manufacturing</t>
  </si>
  <si>
    <t>Pulp Mills</t>
  </si>
  <si>
    <t>Paper (except Newsprint) Mills</t>
  </si>
  <si>
    <t>Newsprint Mills</t>
  </si>
  <si>
    <t>Paperboard Mills</t>
  </si>
  <si>
    <t>Corrugated and Solid Fiber Box Manufacturing</t>
  </si>
  <si>
    <t>Folding Paperboard Box Manufacturing</t>
  </si>
  <si>
    <t>Other Paperboard Container Manufacturing</t>
  </si>
  <si>
    <t>Paper Bag and Coated and Treated Paper Manufacturing</t>
  </si>
  <si>
    <t>Stationery Product Manufacturing</t>
  </si>
  <si>
    <t>Sanitary Paper Product Manufacturing</t>
  </si>
  <si>
    <t>All Other Converted Paper Product Manufacturing</t>
  </si>
  <si>
    <t>Commercial Printing (except Screen and Books)</t>
  </si>
  <si>
    <t>Commercial Screen Printing</t>
  </si>
  <si>
    <t>Books Printing</t>
  </si>
  <si>
    <t>Support Activities for Printing</t>
  </si>
  <si>
    <t>Petroleum Refineries</t>
  </si>
  <si>
    <t>Asphalt Paving Mixture and Block Manufacturing</t>
  </si>
  <si>
    <t>Asphalt Shingle and Coating Materials Manufacturing</t>
  </si>
  <si>
    <t>Petroleum Lubricating Oil and Grease Manufacturing</t>
  </si>
  <si>
    <t>All Other Petroleum and Coal Products Manufacturing</t>
  </si>
  <si>
    <t>Petrochemical Manufacturing</t>
  </si>
  <si>
    <t>Industrial Gas Manufacturing</t>
  </si>
  <si>
    <t>Synthetic Dye and Pigment Manufacturing</t>
  </si>
  <si>
    <t>Other Basic Inorganic Chemical Manufacturing</t>
  </si>
  <si>
    <t>Ethyl Alcohol Manufacturing</t>
  </si>
  <si>
    <t>Cyclic Crude, Intermediate, and Gum and Wood Chemical Manufacturing</t>
  </si>
  <si>
    <t>All Other Basic Organic Chemical Manufacturing</t>
  </si>
  <si>
    <t>Plastics Material and Resin Manufacturing</t>
  </si>
  <si>
    <t>Synthetic Rubber Manufacturing</t>
  </si>
  <si>
    <t>Artificial and Synthetic Fibers and Filaments Manufacturing</t>
  </si>
  <si>
    <t>Nitrogenous Fertilizer Manufacturing</t>
  </si>
  <si>
    <t>Phosphatic Fertilizer Manufacturing</t>
  </si>
  <si>
    <t>Fertilizer (Mixing Only) Manufacturing</t>
  </si>
  <si>
    <t>Pesticide and Other Agricultural Chemical Manufacturing</t>
  </si>
  <si>
    <t>Medicinal and Botanical Manufacturing</t>
  </si>
  <si>
    <t>Pharmaceutical Preparation Manufacturing</t>
  </si>
  <si>
    <t>In-Vitro Diagnostic Substance Manufacturing</t>
  </si>
  <si>
    <t>Biological Product (except Diagnostic) Manufacturing</t>
  </si>
  <si>
    <t>Paint and Coating Manufacturing</t>
  </si>
  <si>
    <t>Adhesive Manufacturing</t>
  </si>
  <si>
    <t>Soap and Other Detergent Manufacturing</t>
  </si>
  <si>
    <t>Polish and Other Sanitation Good Manufacturing</t>
  </si>
  <si>
    <t>Surface Active Agent Manufacturing</t>
  </si>
  <si>
    <t>Toilet Preparation Manufacturing</t>
  </si>
  <si>
    <t>Printing Ink Manufacturing</t>
  </si>
  <si>
    <t>Explosives Manufacturing</t>
  </si>
  <si>
    <t>Custom Compounding of Purchased Resins</t>
  </si>
  <si>
    <t>Photographic Film, Paper, Plate, and Chemical Manufacturing</t>
  </si>
  <si>
    <t>All Other Miscellaneous Chemical Product and Preparation Manufacturing</t>
  </si>
  <si>
    <t>Plastics Bag and Pouch Manufacturing</t>
  </si>
  <si>
    <t>Plastics Packaging Film and Sheet (including Laminated) Manufacturing</t>
  </si>
  <si>
    <t>Unlaminated Plastics Film and Sheet (except Packaging) Manufacturing</t>
  </si>
  <si>
    <t>Unlaminated Plastics Profile Shape Manufacturing</t>
  </si>
  <si>
    <t>Plastics Pipe and Pipe Fitting Manufacturing</t>
  </si>
  <si>
    <t>Laminated Plastics Plate, Sheet (except Packaging), and Shape Manufacturing</t>
  </si>
  <si>
    <t>Polystyrene Foam Product Manufacturing</t>
  </si>
  <si>
    <t>Urethane and Other Foam Product (except Polystyrene) Manufacturing</t>
  </si>
  <si>
    <t>Plastics Bottle Manufacturing</t>
  </si>
  <si>
    <t>Plastics Plumbing Fixture Manufacturing</t>
  </si>
  <si>
    <t>All Other Plastics Product Manufacturing</t>
  </si>
  <si>
    <t>Tire Manufacturing (except Retreading)</t>
  </si>
  <si>
    <t>Tire Retreading</t>
  </si>
  <si>
    <t>Rubber and Plastics Hoses and Belting Manufacturing</t>
  </si>
  <si>
    <t>Rubber Product Manufacturing for Mechanical Use</t>
  </si>
  <si>
    <t>All Other Rubber Product Manufacturing</t>
  </si>
  <si>
    <t>Pottery, Ceramics, and Plumbing Fixture Manufacturing</t>
  </si>
  <si>
    <t>Clay Building Material and Refractories Manufacturing</t>
  </si>
  <si>
    <t>Flat Glass Manufacturing</t>
  </si>
  <si>
    <t>Other Pressed and Blown Glass and Glassware Manufacturing</t>
  </si>
  <si>
    <t>Glass Container Manufacturing</t>
  </si>
  <si>
    <t>Glass Product Manufacturing Made of Purchased Glass</t>
  </si>
  <si>
    <t>Cement Manufacturing</t>
  </si>
  <si>
    <t>Ready-Mix Concrete Manufacturing</t>
  </si>
  <si>
    <t>Concrete Block and Brick Manufacturing</t>
  </si>
  <si>
    <t>Concrete Pipe Manufacturing</t>
  </si>
  <si>
    <t>Other Concrete Product Manufacturing</t>
  </si>
  <si>
    <t>Lime Manufacturing</t>
  </si>
  <si>
    <t>Gypsum Product Manufacturing</t>
  </si>
  <si>
    <t>Abrasive Product Manufacturing</t>
  </si>
  <si>
    <t>Cut Stone and Stone Product Manufacturing</t>
  </si>
  <si>
    <t>Ground or Treated Mineral and Earth Manufacturing</t>
  </si>
  <si>
    <t>Mineral Wool Manufacturing</t>
  </si>
  <si>
    <t>All Other Miscellaneous Nonmetallic Mineral Product Manufacturing</t>
  </si>
  <si>
    <t>Iron and Steel Mills and Ferroalloy Manufacturing</t>
  </si>
  <si>
    <t>Iron and Steel Pipe and Tube Manufacturing from Purchased Steel</t>
  </si>
  <si>
    <t>Rolled Steel Shape Manufacturing</t>
  </si>
  <si>
    <t>Steel Wire Drawing</t>
  </si>
  <si>
    <t>Alumina Refining and Primary Aluminum Production</t>
  </si>
  <si>
    <t>Secondary Smelting and Alloying of Aluminum</t>
  </si>
  <si>
    <t>Aluminum Sheet, Plate, and Foil Manufacturing</t>
  </si>
  <si>
    <t>Other Aluminum Rolling, Drawing, and Extruding</t>
  </si>
  <si>
    <t>Nonferrous Metal (except Aluminum) Smelting and Refining</t>
  </si>
  <si>
    <t>Copper Rolling, Drawing, Extruding, and Alloying</t>
  </si>
  <si>
    <t>Nonferrous Metal (except Copper and Aluminum) Rolling, Drawing, and Extruding</t>
  </si>
  <si>
    <t>Secondary Smelting, Refining, and Alloying of Nonferrous Metal (except Copper and Aluminum)</t>
  </si>
  <si>
    <t>Iron Foundries</t>
  </si>
  <si>
    <t>Steel Investment Foundries</t>
  </si>
  <si>
    <t>Steel Foundries (except Investment)</t>
  </si>
  <si>
    <t>Nonferrous Metal Die-Casting Foundries</t>
  </si>
  <si>
    <t>Aluminum Foundries (except Die-Casting)</t>
  </si>
  <si>
    <t>Other Nonferrous Metal Foundries (except Die-Casting)</t>
  </si>
  <si>
    <t>Iron and Steel Forging</t>
  </si>
  <si>
    <t>Nonferrous Forging</t>
  </si>
  <si>
    <t>Custom Roll Forming</t>
  </si>
  <si>
    <t>Powder Metallurgy Part Manufacturing</t>
  </si>
  <si>
    <t>Metal Crown, Closure, and Other Metal Stamping (except Automotive)</t>
  </si>
  <si>
    <t>Metal Kitchen Cookware, Utensil, Cutlery, and Flatware (except Precious) Manufacturing</t>
  </si>
  <si>
    <t>Saw Blade and Handtool Manufacturing</t>
  </si>
  <si>
    <t>Prefabricated Metal Building and Component Manufacturing</t>
  </si>
  <si>
    <t>Fabricated Structural Metal Manufacturing</t>
  </si>
  <si>
    <t>Plate Work Manufacturing</t>
  </si>
  <si>
    <t>Metal Window and Door Manufacturing</t>
  </si>
  <si>
    <t>Sheet Metal Work Manufacturing</t>
  </si>
  <si>
    <t>Ornamental and Architectural Metal Work Manufacturing</t>
  </si>
  <si>
    <t>Power Boiler and Heat Exchanger Manufacturing</t>
  </si>
  <si>
    <t>Metal Tank (Heavy Gauge) Manufacturing</t>
  </si>
  <si>
    <t>Metal Can Manufacturing</t>
  </si>
  <si>
    <t>Other Metal Container Manufacturing</t>
  </si>
  <si>
    <t>Hardware Manufacturing</t>
  </si>
  <si>
    <t>Spring Manufacturing</t>
  </si>
  <si>
    <t>Other Fabricated Wire Product Manufacturing</t>
  </si>
  <si>
    <t>Machine Shops</t>
  </si>
  <si>
    <t>Precision Turned Product Manufacturing</t>
  </si>
  <si>
    <t>Bolt, Nut, Screw, Rivet, and Washer Manufacturing</t>
  </si>
  <si>
    <t>Metal Heat Treating</t>
  </si>
  <si>
    <t>Metal Coating, Engraving (except Jewelry and Silverware), and Allied Services to Manufacturers</t>
  </si>
  <si>
    <t>Electroplating, Plating, Polishing, Anodizing, and Coloring</t>
  </si>
  <si>
    <t>Industrial Valve Manufacturing</t>
  </si>
  <si>
    <t>Fluid Power Valve and Hose Fitting Manufacturing</t>
  </si>
  <si>
    <t>Plumbing Fixture Fitting and Trim Manufacturing</t>
  </si>
  <si>
    <t>Other Metal Valve and Pipe Fitting Manufacturing</t>
  </si>
  <si>
    <t>Ball and Roller Bearing Manufacturing</t>
  </si>
  <si>
    <t>Small Arms Ammunition Manufacturing</t>
  </si>
  <si>
    <t>Ammunition (except Small Arms) Manufacturing</t>
  </si>
  <si>
    <t>Small Arms, Ordnance, and Ordnance Accessories Manufacturing</t>
  </si>
  <si>
    <t>Fabricated Pipe and Pipe Fitting Manufacturing</t>
  </si>
  <si>
    <t>All Other Miscellaneous Fabricated Metal Product Manufacturing</t>
  </si>
  <si>
    <t>Farm Machinery and Equipment Manufacturing</t>
  </si>
  <si>
    <t>Lawn and Garden Tractor and Home Lawn and Garden Equipment Manufacturing</t>
  </si>
  <si>
    <t>Construction Machinery Manufacturing</t>
  </si>
  <si>
    <t>Mining Machinery and Equipment Manufacturing</t>
  </si>
  <si>
    <t>Oil and Gas Field Machinery and Equipment Manufacturing</t>
  </si>
  <si>
    <t>Food Product Machinery Manufacturing</t>
  </si>
  <si>
    <t>Semiconductor Machinery Manufacturing</t>
  </si>
  <si>
    <t>Sawmill, Woodworking, and Paper Machinery Manufacturing</t>
  </si>
  <si>
    <t>Printing Machinery and Equipment Manufacturing</t>
  </si>
  <si>
    <t>Other Industrial Machinery Manufacturing</t>
  </si>
  <si>
    <t>Optical Instrument and Lens Manufacturing</t>
  </si>
  <si>
    <t>Photographic and Photocopying Equipment Manufacturing</t>
  </si>
  <si>
    <t>Other Commercial and Service Industry Machinery Manufacturing</t>
  </si>
  <si>
    <t>Industrial and Commercial Fan and Blower and Air Purification Equipment Manufacturing</t>
  </si>
  <si>
    <t>Heating Equipment (except Warm Air Furnaces) Manufacturing</t>
  </si>
  <si>
    <t>Air-Conditioning and Warm Air Heating Equipment and Commercial and Industrial Refrigeration Equipment Manufacturing</t>
  </si>
  <si>
    <t>Industrial Mold Manufacturing</t>
  </si>
  <si>
    <t>Special Die and Tool, Die Set, Jig, and Fixture Manufacturing</t>
  </si>
  <si>
    <t>Cutting Tool and Machine Tool Accessory Manufacturing</t>
  </si>
  <si>
    <t>Machine Tool Manufacturing</t>
  </si>
  <si>
    <t>Rolling Mill and Other Metalworking Machinery Manufacturing</t>
  </si>
  <si>
    <t>Turbine and Turbine Generator Set Units Manufacturing</t>
  </si>
  <si>
    <t>Speed Changer, Industrial High-Speed Drive, and Gear Manufacturing</t>
  </si>
  <si>
    <t>Mechanical Power Transmission Equipment Manufacturing</t>
  </si>
  <si>
    <t>Other Engine Equipment Manufacturing</t>
  </si>
  <si>
    <t>Air and Gas Compressor Manufacturing</t>
  </si>
  <si>
    <t>Measuring, Dispensing, and Other Pumping Equipment Manufacturing</t>
  </si>
  <si>
    <t>Elevator and Moving Stairway Manufacturing</t>
  </si>
  <si>
    <t>Conveyor and Conveying Equipment Manufacturing</t>
  </si>
  <si>
    <t>Overhead Traveling Crane, Hoist, and Monorail System Manufacturing</t>
  </si>
  <si>
    <t>Industrial Truck, Tractor, Trailer, and Stacker Machinery Manufacturing</t>
  </si>
  <si>
    <t>Power-Driven Handtool Manufacturing</t>
  </si>
  <si>
    <t>Welding and Soldering Equipment Manufacturing</t>
  </si>
  <si>
    <t>Packaging Machinery Manufacturing</t>
  </si>
  <si>
    <t>Industrial Process Furnace and Oven Manufacturing</t>
  </si>
  <si>
    <t>Fluid Power Cylinder and Actuator Manufacturing</t>
  </si>
  <si>
    <t>Fluid Power Pump and Motor Manufacturing</t>
  </si>
  <si>
    <t>Scale and Balance Manufacturing</t>
  </si>
  <si>
    <t>All Other Miscellaneous General Purpose Machinery Manufacturing</t>
  </si>
  <si>
    <t>Electronic Computer Manufacturing</t>
  </si>
  <si>
    <t>Computer Storage Device Manufacturing</t>
  </si>
  <si>
    <t>Computer Terminal and Other Computer Peripheral Equipment Manufacturing</t>
  </si>
  <si>
    <t>Telephone Apparatus Manufacturing</t>
  </si>
  <si>
    <t>Radio and Television Broadcasting and Wireless Communications Equipment Manufacturing</t>
  </si>
  <si>
    <t>Other Communications Equipment Manufacturing</t>
  </si>
  <si>
    <t>Audio and Video Equipment Manufacturing</t>
  </si>
  <si>
    <t>Bare Printed Circuit Board Manufacturing</t>
  </si>
  <si>
    <t>Semiconductor and Related Device Manufacturing</t>
  </si>
  <si>
    <t>Capacitor, Resistor, Coil, Transformer, and Other Inductor Manufacturing</t>
  </si>
  <si>
    <t>Electronic Connector Manufacturing</t>
  </si>
  <si>
    <t>Printed Circuit Assembly (Electronic Assembly) Manufacturing</t>
  </si>
  <si>
    <t>Other Electronic Component Manufacturing</t>
  </si>
  <si>
    <t>Electromedical and Electrotherapeutic Apparatus Manufacturing</t>
  </si>
  <si>
    <t>Search, Detection, Navigation, Guidance, Aeronautical, and Nautical System and Instrument Manufacturing</t>
  </si>
  <si>
    <t>Automatic Environmental Control Manufacturing for Residential, Commercial, and Appliance Use</t>
  </si>
  <si>
    <t>Instruments and Related Products Manufacturing for Measuring, Displaying, and Controlling Industrial Process Variables</t>
  </si>
  <si>
    <t>Totalizing Fluid Meter and Counting Device Manufacturing</t>
  </si>
  <si>
    <t>Instrument Manufacturing for Measuring and Testing Electricity and Electrical Signals</t>
  </si>
  <si>
    <t>Analytical Laboratory Instrument Manufacturing</t>
  </si>
  <si>
    <t>Irradiation Apparatus Manufacturing</t>
  </si>
  <si>
    <t>Other Measuring and Controlling Device Manufacturing</t>
  </si>
  <si>
    <t>Blank Magnetic and Optical Recording Media Manufacturing</t>
  </si>
  <si>
    <t>Software and Other Prerecorded Compact Disc, Tape, and Record Reproducing</t>
  </si>
  <si>
    <t>Electric Lamp Bulb and Part Manufacturing</t>
  </si>
  <si>
    <t>Residential Electric Lighting Fixture Manufacturing</t>
  </si>
  <si>
    <t>Commercial, Industrial, and Institutional Electric Lighting Fixture Manufacturing</t>
  </si>
  <si>
    <t>Other Lighting Equipment Manufacturing</t>
  </si>
  <si>
    <t>Small Electrical Appliance Manufacturing</t>
  </si>
  <si>
    <t>Major Household Appliance Manufacturing</t>
  </si>
  <si>
    <t>Power, Distribution, and Specialty Transformer Manufacturing</t>
  </si>
  <si>
    <t>Motor and Generator Manufacturing</t>
  </si>
  <si>
    <t>Switchgear and Switchboard Apparatus Manufacturing</t>
  </si>
  <si>
    <t>Relay and Industrial Control Manufacturing</t>
  </si>
  <si>
    <t>Storage Battery Manufacturing</t>
  </si>
  <si>
    <t>Primary Battery Manufacturing</t>
  </si>
  <si>
    <t>Fiber Optic Cable Manufacturing</t>
  </si>
  <si>
    <t>Other Communication and Energy Wire Manufacturing</t>
  </si>
  <si>
    <t>Current-Carrying Wiring Device Manufacturing</t>
  </si>
  <si>
    <t>Noncurrent-Carrying Wiring Device Manufacturing</t>
  </si>
  <si>
    <t>Carbon and Graphite Product Manufacturing</t>
  </si>
  <si>
    <t>All Other Miscellaneous Electrical Equipment and Component Manufacturing</t>
  </si>
  <si>
    <t>Automobile Manufacturing</t>
  </si>
  <si>
    <t>Light Truck and Utility Vehicle Manufacturing</t>
  </si>
  <si>
    <t>Heavy Duty Truck Manufacturing</t>
  </si>
  <si>
    <t>Motor Vehicle Body Manufacturing</t>
  </si>
  <si>
    <t>Truck Trailer Manufacturing</t>
  </si>
  <si>
    <t>Motor Home Manufacturing</t>
  </si>
  <si>
    <t>Travel Trailer and Camper Manufacturing</t>
  </si>
  <si>
    <t>Motor Vehicle Gasoline Engine and Engine Parts Manufacturing</t>
  </si>
  <si>
    <t>Motor Vehicle Electrical and Electronic Equipment Manufacturing</t>
  </si>
  <si>
    <t>Motor Vehicle Steering and Suspension Components (except Spring) Manufacturing</t>
  </si>
  <si>
    <t>Motor Vehicle Brake System Manufacturing</t>
  </si>
  <si>
    <t>Motor Vehicle Transmission and Power Train Parts Manufacturing</t>
  </si>
  <si>
    <t>Motor Vehicle Seating and Interior Trim Manufacturing</t>
  </si>
  <si>
    <t>Motor Vehicle Metal Stamping</t>
  </si>
  <si>
    <t>Other Motor Vehicle Parts Manufacturing</t>
  </si>
  <si>
    <t>Aircraft Manufacturing</t>
  </si>
  <si>
    <t>Aircraft Engine and Engine Parts Manufacturing</t>
  </si>
  <si>
    <t>Other Aircraft Parts and Auxiliary Equipment Manufacturing</t>
  </si>
  <si>
    <t>Guided Missile and Space Vehicle Manufacturing</t>
  </si>
  <si>
    <t>Guided Missile and Space Vehicle Propulsion Unit and Propulsion Unit Parts Manufacturing</t>
  </si>
  <si>
    <t>Other Guided Missile and Space Vehicle Parts and Auxiliary Equipment Manufacturing</t>
  </si>
  <si>
    <t>Railroad Rolling Stock Manufacturing</t>
  </si>
  <si>
    <t>Ship Building and Repairing</t>
  </si>
  <si>
    <t>Boat Building</t>
  </si>
  <si>
    <t>Motorcycle, Bicycle, and Parts Manufacturing</t>
  </si>
  <si>
    <t>Military Armored Vehicle, Tank, and Tank Component Manufacturing</t>
  </si>
  <si>
    <t>All Other Transportation Equipment Manufacturing</t>
  </si>
  <si>
    <t>Wood Kitchen Cabinet and Countertop Manufacturing</t>
  </si>
  <si>
    <t>Upholstered Household Furniture Manufacturing</t>
  </si>
  <si>
    <t>Nonupholstered Wood Household Furniture Manufacturing</t>
  </si>
  <si>
    <t>Metal Household Furniture Manufacturing</t>
  </si>
  <si>
    <t>Household Furniture (except Wood and Metal) Manufacturing</t>
  </si>
  <si>
    <t>Institutional Furniture Manufacturing</t>
  </si>
  <si>
    <t>Wood Office Furniture Manufacturing</t>
  </si>
  <si>
    <t>Custom Architectural Woodwork and Millwork Manufacturing</t>
  </si>
  <si>
    <t>Office Furniture (except Wood) Manufacturing</t>
  </si>
  <si>
    <t>Showcase, Partition, Shelving, and Locker Manufacturing</t>
  </si>
  <si>
    <t>Mattress Manufacturing</t>
  </si>
  <si>
    <t>Blind and Shade Manufacturing</t>
  </si>
  <si>
    <t>Surgical and Medical Instrument Manufacturing</t>
  </si>
  <si>
    <t>Surgical Appliance and Supplies Manufacturing</t>
  </si>
  <si>
    <t>Dental Equipment and Supplies Manufacturing</t>
  </si>
  <si>
    <t>Ophthalmic Goods Manufacturing</t>
  </si>
  <si>
    <t>Dental Laboratories</t>
  </si>
  <si>
    <t>Jewelry and Silverware Manufacturing</t>
  </si>
  <si>
    <t>Sporting and Athletic Goods Manufacturing</t>
  </si>
  <si>
    <t>Doll, Toy, and Game Manufacturing</t>
  </si>
  <si>
    <t>Office Supplies (except Paper) Manufacturing</t>
  </si>
  <si>
    <t>Sign Manufacturing</t>
  </si>
  <si>
    <t>Gasket, Packing, and Sealing Device Manufacturing</t>
  </si>
  <si>
    <t>Musical Instrument Manufacturing</t>
  </si>
  <si>
    <t>Fastener, Button, Needle, and Pin Manufacturing</t>
  </si>
  <si>
    <t>Broom, Brush, and Mop Manufacturing</t>
  </si>
  <si>
    <t>Burial Casket Manufacturing</t>
  </si>
  <si>
    <t>All Other Miscellaneous Manufacturing</t>
  </si>
  <si>
    <t>Automobile and Other Motor Vehicle Merchant Wholesalers</t>
  </si>
  <si>
    <t>Motor Vehicle Supplies and New Parts Merchant Wholesalers</t>
  </si>
  <si>
    <t>Tire and Tube Merchant Wholesalers</t>
  </si>
  <si>
    <t>Motor Vehicle Parts (Used) Merchant Wholesalers</t>
  </si>
  <si>
    <t>Furniture Merchant Wholesalers</t>
  </si>
  <si>
    <t>Home Furnishing Merchant Wholesalers</t>
  </si>
  <si>
    <t>Lumber, Plywood, Millwork, and Wood Panel Merchant Wholesalers</t>
  </si>
  <si>
    <t>Brick, Stone, and Related Construction Material Merchant Wholesalers</t>
  </si>
  <si>
    <t>Roofing, Siding, and Insulation Material Merchant Wholesalers</t>
  </si>
  <si>
    <t>Other Construction Material Merchant Wholesalers</t>
  </si>
  <si>
    <t>Photographic Equipment and Supplies Merchant Wholesalers</t>
  </si>
  <si>
    <t>Office Equipment Merchant Wholesalers</t>
  </si>
  <si>
    <t>Computer and Computer Peripheral Equipment and Software Merchant Wholesalers</t>
  </si>
  <si>
    <t>Other Commercial Equipment Merchant Wholesalers</t>
  </si>
  <si>
    <t>Medical, Dental, and Hospital Equipment and Supplies Merchant Wholesalers</t>
  </si>
  <si>
    <t>Ophthalmic Goods Merchant Wholesalers</t>
  </si>
  <si>
    <t>Other Professional Equipment and Supplies Merchant Wholesalers</t>
  </si>
  <si>
    <t>Metal Service Centers and Other Metal Merchant Wholesalers</t>
  </si>
  <si>
    <t>Coal and Other Mineral and Ore Merchant Wholesalers</t>
  </si>
  <si>
    <t>Electrical Apparatus and Equipment, Wiring Supplies, and Related Equipment Merchant Wholesalers</t>
  </si>
  <si>
    <t>Household Appliances, Electric Housewares, and Consumer Electronics Merchant Wholesalers</t>
  </si>
  <si>
    <t>Other Electronic Parts and Equipment Merchant Wholesalers</t>
  </si>
  <si>
    <t>Hardware Merchant Wholesalers</t>
  </si>
  <si>
    <t>Plumbing and Heating Equipment and Supplies (Hydronics) Merchant Wholesalers</t>
  </si>
  <si>
    <t>Warm Air Heating and Air-Conditioning Equipment and Supplies Merchant Wholesalers</t>
  </si>
  <si>
    <t>Refrigeration Equipment and Supplies Merchant Wholesalers</t>
  </si>
  <si>
    <t>Construction and Mining (except Oil Well) Machinery and Equipment Merchant Wholesalers</t>
  </si>
  <si>
    <t>Farm and Garden Machinery and Equipment Merchant Wholesalers</t>
  </si>
  <si>
    <t>Industrial Machinery and Equipment Merchant Wholesalers</t>
  </si>
  <si>
    <t>Industrial Supplies Merchant Wholesalers</t>
  </si>
  <si>
    <t>Service Establishment Equipment and Supplies Merchant Wholesalers</t>
  </si>
  <si>
    <t>Transportation Equipment and Supplies (except Motor Vehicle) Merchant Wholesalers</t>
  </si>
  <si>
    <t>Sporting and Recreational Goods and Supplies Merchant Wholesalers</t>
  </si>
  <si>
    <t>Toy and Hobby Goods and Supplies Merchant Wholesalers</t>
  </si>
  <si>
    <t>Recyclable Material Merchant Wholesalers</t>
  </si>
  <si>
    <t>Jewelry, Watch, Precious Stone, and Precious Metal Merchant Wholesalers</t>
  </si>
  <si>
    <t>Other Miscellaneous Durable Goods Merchant Wholesalers</t>
  </si>
  <si>
    <t>Printing and Writing Paper Merchant Wholesalers</t>
  </si>
  <si>
    <t>Stationery and Office Supplies Merchant Wholesalers</t>
  </si>
  <si>
    <t>Industrial and Personal Service Paper Merchant Wholesalers</t>
  </si>
  <si>
    <t>Drugs and Druggists' Sundries Merchant Wholesalers</t>
  </si>
  <si>
    <t>Piece Goods, Notions, and Other Dry Goods Merchant Wholesalers</t>
  </si>
  <si>
    <t>Men's and Boys' Clothing and Furnishings Merchant Wholesalers</t>
  </si>
  <si>
    <t>Women's, Children's, and Infants' Clothing and Accessories Merchant Wholesalers</t>
  </si>
  <si>
    <t>Footwear Merchant Wholesalers</t>
  </si>
  <si>
    <t>General Line Grocery Merchant Wholesalers</t>
  </si>
  <si>
    <t>Packaged Frozen Food Merchant Wholesalers</t>
  </si>
  <si>
    <t>Dairy Product (except Dried or Canned) Merchant Wholesalers</t>
  </si>
  <si>
    <t>Poultry and Poultry Product Merchant Wholesalers</t>
  </si>
  <si>
    <t>Confectionery Merchant Wholesalers</t>
  </si>
  <si>
    <t>Fish and Seafood Merchant Wholesalers</t>
  </si>
  <si>
    <t>Meat and Meat Product Merchant Wholesalers</t>
  </si>
  <si>
    <t>Fresh Fruit and Vegetable Merchant Wholesalers</t>
  </si>
  <si>
    <t>Other Grocery and Related Products Merchant Wholesalers</t>
  </si>
  <si>
    <t>Grain and Field Bean Merchant Wholesalers</t>
  </si>
  <si>
    <t>Livestock Merchant Wholesalers</t>
  </si>
  <si>
    <t>Other Farm Product Raw Material Merchant Wholesalers</t>
  </si>
  <si>
    <t>Plastics Materials and Basic Forms and Shapes Merchant Wholesalers</t>
  </si>
  <si>
    <t>Other Chemical and Allied Products Merchant Wholesalers</t>
  </si>
  <si>
    <t>Petroleum Bulk Stations and Terminals</t>
  </si>
  <si>
    <t>Petroleum and Petroleum Products Merchant Wholesalers (except Bulk Stations and Terminals)</t>
  </si>
  <si>
    <t>Beer and Ale Merchant Wholesalers</t>
  </si>
  <si>
    <t>Wine and Distilled Alcoholic Beverage Merchant Wholesalers</t>
  </si>
  <si>
    <t>Farm Supplies Merchant Wholesalers</t>
  </si>
  <si>
    <t>Book, Periodical, and Newspaper Merchant Wholesalers</t>
  </si>
  <si>
    <t>Flower, Nursery Stock, and Florists' Supplies Merchant Wholesalers</t>
  </si>
  <si>
    <t>Tobacco and Tobacco Product Merchant Wholesalers</t>
  </si>
  <si>
    <t>Paint, Varnish, and Supplies Merchant Wholesalers</t>
  </si>
  <si>
    <t>Other Miscellaneous Nondurable Goods Merchant Wholesalers</t>
  </si>
  <si>
    <t>Business to Business Electronic Markets</t>
  </si>
  <si>
    <t>Wholesale Trade Agents and Brokers</t>
  </si>
  <si>
    <t>New Car Dealers</t>
  </si>
  <si>
    <t>Used Car Dealers</t>
  </si>
  <si>
    <t>Recreational Vehicle Dealers</t>
  </si>
  <si>
    <t>Boat Dealers</t>
  </si>
  <si>
    <t>Motorcycle, ATV, and All Other Motor Vehicle Dealers</t>
  </si>
  <si>
    <t>Automotive Parts and Accessories Stores</t>
  </si>
  <si>
    <t>Tire Dealers</t>
  </si>
  <si>
    <t>Furniture Stores</t>
  </si>
  <si>
    <t>Floor Covering Stores</t>
  </si>
  <si>
    <t>Window Treatment Stores</t>
  </si>
  <si>
    <t>All Other Home Furnishings Stores</t>
  </si>
  <si>
    <t>Household Appliance Stores</t>
  </si>
  <si>
    <t>Electronics Stores</t>
  </si>
  <si>
    <t>Home Centers</t>
  </si>
  <si>
    <t>Paint and Wallpaper Stores</t>
  </si>
  <si>
    <t>Hardware Stores</t>
  </si>
  <si>
    <t>Other Building Material Dealers</t>
  </si>
  <si>
    <t>Outdoor Power Equipment Stores</t>
  </si>
  <si>
    <t>Nursery, Garden Center, and Farm Supply Stores</t>
  </si>
  <si>
    <t>Supermarkets and Other Grocery (except Convenience) Stores</t>
  </si>
  <si>
    <t>Convenience Stores</t>
  </si>
  <si>
    <t>Meat Markets</t>
  </si>
  <si>
    <t>Fish and Seafood Markets</t>
  </si>
  <si>
    <t>Fruit and Vegetable Markets</t>
  </si>
  <si>
    <t>Baked Goods Stores</t>
  </si>
  <si>
    <t>Confectionery and Nut Stores</t>
  </si>
  <si>
    <t>All Other Specialty Food Stores</t>
  </si>
  <si>
    <t>Beer, Wine, and Liquor Stores</t>
  </si>
  <si>
    <t>Pharmacies and Drug Stores</t>
  </si>
  <si>
    <t>Cosmetics, Beauty Supplies, and Perfume Stores</t>
  </si>
  <si>
    <t>Optical Goods Stores</t>
  </si>
  <si>
    <t>Food (Health) Supplement Stores</t>
  </si>
  <si>
    <t>All Other Health and Personal Care Stores</t>
  </si>
  <si>
    <t>Gasoline Stations with Convenience Stores</t>
  </si>
  <si>
    <t>Other Gasoline Stations</t>
  </si>
  <si>
    <t>Men's Clothing Stores</t>
  </si>
  <si>
    <t>Women's Clothing Stores</t>
  </si>
  <si>
    <t>Children's and Infants' Clothing Stores</t>
  </si>
  <si>
    <t>Family Clothing Stores</t>
  </si>
  <si>
    <t>Clothing Accessories Stores</t>
  </si>
  <si>
    <t>Other Clothing Stores</t>
  </si>
  <si>
    <t>Shoe Stores</t>
  </si>
  <si>
    <t>Jewelry Stores</t>
  </si>
  <si>
    <t>Luggage and Leather Goods Stores</t>
  </si>
  <si>
    <t>Sporting Goods Stores</t>
  </si>
  <si>
    <t>Hobby, Toy, and Game Stores</t>
  </si>
  <si>
    <t>Sewing, Needlework, and Piece Goods Stores</t>
  </si>
  <si>
    <t>Musical Instrument and Supplies Stores</t>
  </si>
  <si>
    <t>Book Stores</t>
  </si>
  <si>
    <t>News Dealers and Newsstands</t>
  </si>
  <si>
    <t>Department Stores</t>
  </si>
  <si>
    <t>Warehouse Clubs and Supercenters</t>
  </si>
  <si>
    <t>All Other General Merchandise Stores</t>
  </si>
  <si>
    <t>Florists</t>
  </si>
  <si>
    <t>Office Supplies and Stationery Stores</t>
  </si>
  <si>
    <t>Gift, Novelty, and Souvenir Stores</t>
  </si>
  <si>
    <t>Used Merchandise Stores</t>
  </si>
  <si>
    <t>Pet and Pet Supplies Stores</t>
  </si>
  <si>
    <t>Art Dealers</t>
  </si>
  <si>
    <t>Manufactured (Mobile) Home Dealers</t>
  </si>
  <si>
    <t>Tobacco Stores</t>
  </si>
  <si>
    <t>All Other Miscellaneous Store Retailers (except Tobacco Stores)</t>
  </si>
  <si>
    <t>Electronic Shopping and Mail-Order Houses</t>
  </si>
  <si>
    <t>Vending Machine Operators</t>
  </si>
  <si>
    <t>Fuel Dealers</t>
  </si>
  <si>
    <t>Other Direct Selling Establishments</t>
  </si>
  <si>
    <t>Scheduled Passenger Air Transportation</t>
  </si>
  <si>
    <t>Scheduled Freight Air Transportation</t>
  </si>
  <si>
    <t>Nonscheduled Chartered Passenger Air Transportation</t>
  </si>
  <si>
    <t>Nonscheduled Chartered Freight Air Transportation</t>
  </si>
  <si>
    <t>Other Nonscheduled Air Transportation</t>
  </si>
  <si>
    <t>Rail transportation</t>
  </si>
  <si>
    <t>Deep Sea Freight Transportation</t>
  </si>
  <si>
    <t>Deep Sea Passenger Transportation</t>
  </si>
  <si>
    <t>Coastal and Great Lakes Freight Transportation</t>
  </si>
  <si>
    <t>Coastal and Great Lakes Passenger Transportation</t>
  </si>
  <si>
    <t>Inland Water Freight Transportation</t>
  </si>
  <si>
    <t>Inland Water Passenger Transportation</t>
  </si>
  <si>
    <t>General Freight Trucking, Local</t>
  </si>
  <si>
    <t>General Freight Trucking, Long-Distance, Truckload</t>
  </si>
  <si>
    <t>General Freight Trucking, Long-Distance, Less Than Truckload</t>
  </si>
  <si>
    <t>Used Household and Office Goods Moving</t>
  </si>
  <si>
    <t>Specialized Freight (except Used Goods) Trucking, Local</t>
  </si>
  <si>
    <t>Specialized Freight (except Used Goods) Trucking, Long-Distance</t>
  </si>
  <si>
    <t>Mixed Mode Transit Systems</t>
  </si>
  <si>
    <t>Commuter Rail Systems</t>
  </si>
  <si>
    <t>Bus and Other Motor Vehicle Transit Systems</t>
  </si>
  <si>
    <t>Other Urban Transit Systems</t>
  </si>
  <si>
    <t>Interurban and Rural Bus Transportation</t>
  </si>
  <si>
    <t>Taxi Service</t>
  </si>
  <si>
    <t>Limousine Service</t>
  </si>
  <si>
    <t>School and Employee Bus Transportation</t>
  </si>
  <si>
    <t>Charter Bus Industry</t>
  </si>
  <si>
    <t>Special Needs Transportation</t>
  </si>
  <si>
    <t>All Other Transit and Ground Passenger Transportation</t>
  </si>
  <si>
    <t>Pipeline Transportation of Crude Oil</t>
  </si>
  <si>
    <t>Pipeline Transportation of Natural Gas</t>
  </si>
  <si>
    <t>Pipeline Transportation of Refined Petroleum Products</t>
  </si>
  <si>
    <t>All Other Pipeline Transportation</t>
  </si>
  <si>
    <t>Scenic and Sightseeing Transportation, Land</t>
  </si>
  <si>
    <t>Scenic and Sightseeing Transportation, Water</t>
  </si>
  <si>
    <t>Scenic and Sightseeing Transportation, Other</t>
  </si>
  <si>
    <t>Air Traffic Control</t>
  </si>
  <si>
    <t>Other Airport Operations</t>
  </si>
  <si>
    <t>Other Support Activities for Air Transportation</t>
  </si>
  <si>
    <t>Support Activities for Rail Transportation</t>
  </si>
  <si>
    <t>Port and Harbor Operations</t>
  </si>
  <si>
    <t>Marine Cargo Handling</t>
  </si>
  <si>
    <t>Navigational Services to Shipping</t>
  </si>
  <si>
    <t>Other Support Activities for Water Transportation</t>
  </si>
  <si>
    <t>Motor Vehicle Towing</t>
  </si>
  <si>
    <t>Other Support Activities for Road Transportation</t>
  </si>
  <si>
    <t>Freight Transportation Arrangement</t>
  </si>
  <si>
    <t>Packing and Crating</t>
  </si>
  <si>
    <t>All Other Support Activities for Transportation</t>
  </si>
  <si>
    <t>Postal Service</t>
  </si>
  <si>
    <t>Couriers and Express Delivery Services</t>
  </si>
  <si>
    <t>Local Messengers and Local Delivery</t>
  </si>
  <si>
    <t>General Warehousing and Storage</t>
  </si>
  <si>
    <t>Refrigerated Warehousing and Storage</t>
  </si>
  <si>
    <t>Farm Product Warehousing and Storage</t>
  </si>
  <si>
    <t>Other Warehousing and Storage</t>
  </si>
  <si>
    <t>Newspaper Publishers</t>
  </si>
  <si>
    <t>Periodical Publishers</t>
  </si>
  <si>
    <t>Book Publishers</t>
  </si>
  <si>
    <t>Directory and Mailing List Publishers</t>
  </si>
  <si>
    <t>Greeting Card Publishers</t>
  </si>
  <si>
    <t>All Other Publishers</t>
  </si>
  <si>
    <t>Software Publishers</t>
  </si>
  <si>
    <t>Motion Picture and Video Production</t>
  </si>
  <si>
    <t>Motion Picture and Video Distribution</t>
  </si>
  <si>
    <t>Motion Picture Theaters (except Drive-Ins)</t>
  </si>
  <si>
    <t>Drive-In Motion Picture Theaters</t>
  </si>
  <si>
    <t>Teleproduction and Other Postproduction Services</t>
  </si>
  <si>
    <t>Other Motion Picture and Video Industries</t>
  </si>
  <si>
    <t>Music Publishers</t>
  </si>
  <si>
    <t>Sound Recording Studios</t>
  </si>
  <si>
    <t>Record Production and Distribution</t>
  </si>
  <si>
    <t>Other Sound Recording Industries</t>
  </si>
  <si>
    <t>Radio Networks</t>
  </si>
  <si>
    <t>Radio Stations</t>
  </si>
  <si>
    <t>Television Broadcasting</t>
  </si>
  <si>
    <t>Cable and Other Subscription Programming</t>
  </si>
  <si>
    <t>Wired Telecommunications Carriers</t>
  </si>
  <si>
    <t>Wireless Telecommunications Carriers (except Satellite)</t>
  </si>
  <si>
    <t>Satellite Telecommunications</t>
  </si>
  <si>
    <t>Telecommunications Resellers</t>
  </si>
  <si>
    <t>All Other Telecommunications</t>
  </si>
  <si>
    <t>Data Processing, Hosting, and Related Services</t>
  </si>
  <si>
    <t>News Syndicates</t>
  </si>
  <si>
    <t>Libraries and Archives</t>
  </si>
  <si>
    <t>Internet Publishing and Broadcasting and Web Search Portals</t>
  </si>
  <si>
    <t>All Other Information Services</t>
  </si>
  <si>
    <t>Monetary Authorities-Central Bank</t>
  </si>
  <si>
    <t>Commercial Banking</t>
  </si>
  <si>
    <t>Savings Institutions</t>
  </si>
  <si>
    <t>Credit Unions</t>
  </si>
  <si>
    <t>Other Depository Credit Intermediation</t>
  </si>
  <si>
    <t>Credit Card Issuing</t>
  </si>
  <si>
    <t>Sales Financing</t>
  </si>
  <si>
    <t>Consumer Lending</t>
  </si>
  <si>
    <t>Real Estate Credit</t>
  </si>
  <si>
    <t>International Trade Financing</t>
  </si>
  <si>
    <t>Secondary Market Financing</t>
  </si>
  <si>
    <t>All Other Nondepository Credit Intermediation</t>
  </si>
  <si>
    <t>Mortgage and Nonmortgage Loan Brokers</t>
  </si>
  <si>
    <t>Financial Transactions Processing, Reserve, and Clearinghouse Activities</t>
  </si>
  <si>
    <t>Other Activities Related to Credit Intermediation</t>
  </si>
  <si>
    <t>Investment Banking and Securities Dealing</t>
  </si>
  <si>
    <t>Securities Brokerage</t>
  </si>
  <si>
    <t>Commodity Contracts Dealing</t>
  </si>
  <si>
    <t>Commodity Contracts Brokerage</t>
  </si>
  <si>
    <t>Securities and Commodity Exchanges</t>
  </si>
  <si>
    <t>Miscellaneous Intermediation</t>
  </si>
  <si>
    <t>Portfolio Management</t>
  </si>
  <si>
    <t>Investment Advice</t>
  </si>
  <si>
    <t>Trust, Fiduciary, and Custody Activities</t>
  </si>
  <si>
    <t>Miscellaneous Financial Investment Activities</t>
  </si>
  <si>
    <t>Direct Life Insurance Carriers</t>
  </si>
  <si>
    <t>Direct Health and Medical Insurance Carriers</t>
  </si>
  <si>
    <t>Direct Property and Casualty Insurance Carriers</t>
  </si>
  <si>
    <t>Direct Title Insurance Carriers</t>
  </si>
  <si>
    <t>Other Direct Insurance (except Life, Health, and Medical) Carriers</t>
  </si>
  <si>
    <t>Reinsurance Carriers</t>
  </si>
  <si>
    <t>Insurance Agencies and Brokerages</t>
  </si>
  <si>
    <t>Claims Adjusting</t>
  </si>
  <si>
    <t>Third Party Administration of Insurance and Pension Funds</t>
  </si>
  <si>
    <t>All Other Insurance Related Activities</t>
  </si>
  <si>
    <t>Pension Funds</t>
  </si>
  <si>
    <t>Health and Welfare Funds</t>
  </si>
  <si>
    <t>Other Insurance Funds</t>
  </si>
  <si>
    <t>Open-End Investment Funds</t>
  </si>
  <si>
    <t>Trusts, Estates, and Agency Accounts</t>
  </si>
  <si>
    <t>Other Financial Vehicles</t>
  </si>
  <si>
    <t>Lessors of Residential Buildings and Dwellings</t>
  </si>
  <si>
    <t>Lessors of Nonresidential Buildings (except Miniwarehouses)</t>
  </si>
  <si>
    <t>Lessors of Miniwarehouses and Self-Storage Units</t>
  </si>
  <si>
    <t>Lessors of Other Real Estate Property</t>
  </si>
  <si>
    <t>Offices of Real Estate Agents and Brokers</t>
  </si>
  <si>
    <t>Residential Property Managers</t>
  </si>
  <si>
    <t>Nonresidential Property Managers</t>
  </si>
  <si>
    <t>Offices of Real Estate Appraisers</t>
  </si>
  <si>
    <t>Other Activities Related to Real Estate</t>
  </si>
  <si>
    <t>Passenger Car Rental</t>
  </si>
  <si>
    <t>Passenger Car Leasing</t>
  </si>
  <si>
    <t>Truck, Utility Trailer, and RV (Recreational Vehicle) Rental and Leasing</t>
  </si>
  <si>
    <t>Consumer Electronics and Appliances Rental</t>
  </si>
  <si>
    <t>Formal Wear and Costume Rental</t>
  </si>
  <si>
    <t>Video Tape and Disc Rental</t>
  </si>
  <si>
    <t>Home Health Equipment Rental</t>
  </si>
  <si>
    <t>Recreational Goods Rental</t>
  </si>
  <si>
    <t>All Other Consumer Goods Rental</t>
  </si>
  <si>
    <t>General Rental Centers</t>
  </si>
  <si>
    <t>Commercial Air, Rail, and Water Transportation Equipment Rental and Leasing</t>
  </si>
  <si>
    <t>Construction, Mining, and Forestry Machinery and Equipment Rental and Leasing</t>
  </si>
  <si>
    <t>Office Machinery and Equipment Rental and Leasing</t>
  </si>
  <si>
    <t>Other Commercial and Industrial Machinery and Equipment Rental and Leasing</t>
  </si>
  <si>
    <t>Lessors of Nonfinancial Intangible Assets (except Copyrighted Works)</t>
  </si>
  <si>
    <t>Offices of Lawyers</t>
  </si>
  <si>
    <t>Title Abstract and Settlement Offices</t>
  </si>
  <si>
    <t>All Other Legal Services</t>
  </si>
  <si>
    <t>Offices of Certified Public Accountants</t>
  </si>
  <si>
    <t>Tax Preparation Services</t>
  </si>
  <si>
    <t>Payroll Services</t>
  </si>
  <si>
    <t>Other Accounting Services</t>
  </si>
  <si>
    <t>Architectural Services</t>
  </si>
  <si>
    <t>Landscape Architectural Services</t>
  </si>
  <si>
    <t>Engineering Services</t>
  </si>
  <si>
    <t>Drafting Services</t>
  </si>
  <si>
    <t>Building Inspection Services</t>
  </si>
  <si>
    <t>Geophysical Surveying and Mapping Services</t>
  </si>
  <si>
    <t>Surveying and Mapping (except Geophysical) Services</t>
  </si>
  <si>
    <t>Testing Laboratories</t>
  </si>
  <si>
    <t>Interior Design Services</t>
  </si>
  <si>
    <t>Industrial Design Services</t>
  </si>
  <si>
    <t>Graphic Design Services</t>
  </si>
  <si>
    <t>Other Specialized Design Services</t>
  </si>
  <si>
    <t>Custom Computer Programming Services</t>
  </si>
  <si>
    <t>Computer Systems Design Services</t>
  </si>
  <si>
    <t>Computer Facilities Management Services</t>
  </si>
  <si>
    <t>Other Computer Related Services</t>
  </si>
  <si>
    <t>Administrative Management and General Management Consulting Services</t>
  </si>
  <si>
    <t>Human Resources Consulting Services</t>
  </si>
  <si>
    <t>Marketing Consulting Services</t>
  </si>
  <si>
    <t>Process, Physical Distribution, and Logistics Consulting Services</t>
  </si>
  <si>
    <t>Other Management Consulting Services</t>
  </si>
  <si>
    <t>Environmental Consulting Services</t>
  </si>
  <si>
    <t>Other Scientific and Technical Consulting Services</t>
  </si>
  <si>
    <t>Research and Development in Nanotechnology</t>
  </si>
  <si>
    <t>Research and Development in Biotechnology (except Nanobiotechnology)</t>
  </si>
  <si>
    <t>Research and Development in the Physical, Engineering, and Life Sciences (except Nanotechnology and Biotechnology)</t>
  </si>
  <si>
    <t>Research and Development in the Social Sciences and Humanities</t>
  </si>
  <si>
    <t>Advertising Agencies</t>
  </si>
  <si>
    <t>Public Relations Agencies</t>
  </si>
  <si>
    <t>Media Buying Agencies</t>
  </si>
  <si>
    <t>Media Representatives</t>
  </si>
  <si>
    <t>Outdoor Advertising</t>
  </si>
  <si>
    <t>Direct Mail Advertising</t>
  </si>
  <si>
    <t>Advertising Material Distribution Services</t>
  </si>
  <si>
    <t>Other Services Related to Advertising</t>
  </si>
  <si>
    <t>Marketing Research and Public Opinion Polling</t>
  </si>
  <si>
    <t>Photography Studios, Portrait</t>
  </si>
  <si>
    <t>Commercial Photography</t>
  </si>
  <si>
    <t>Translation and Interpretation Services</t>
  </si>
  <si>
    <t>Veterinary Services</t>
  </si>
  <si>
    <t>All Other Professional, Scientific, and Technical Services</t>
  </si>
  <si>
    <t>Offices of Bank Holding Companies</t>
  </si>
  <si>
    <t>Offices of Other Holding Companies</t>
  </si>
  <si>
    <t>Corporate, Subsidiary, and Regional Managing Offices</t>
  </si>
  <si>
    <t>Office Administrative Services</t>
  </si>
  <si>
    <t>Facilities Support Services</t>
  </si>
  <si>
    <t>Employment Placement Agencies</t>
  </si>
  <si>
    <t>Executive Search Services</t>
  </si>
  <si>
    <t>Temporary Help Services</t>
  </si>
  <si>
    <t>Professional Employer Organizations</t>
  </si>
  <si>
    <t>Document Preparation Services</t>
  </si>
  <si>
    <t>Telephone Answering Services</t>
  </si>
  <si>
    <t>Telemarketing Bureaus and Other Contact Centers</t>
  </si>
  <si>
    <t>Private Mail Centers</t>
  </si>
  <si>
    <t>Other Business Service Centers (including Copy Shops)</t>
  </si>
  <si>
    <t>Collection Agencies</t>
  </si>
  <si>
    <t>Credit Bureaus</t>
  </si>
  <si>
    <t>Repossession Services</t>
  </si>
  <si>
    <t>Court Reporting and Stenotype Services</t>
  </si>
  <si>
    <t>All Other Business Support Services</t>
  </si>
  <si>
    <t>Travel Agencies</t>
  </si>
  <si>
    <t>Tour Operators</t>
  </si>
  <si>
    <t>Convention and Visitors Bureaus</t>
  </si>
  <si>
    <t>All Other Travel Arrangement and Reservation Services</t>
  </si>
  <si>
    <t>Investigation Services</t>
  </si>
  <si>
    <t>Security Guards and Patrol Services</t>
  </si>
  <si>
    <t>Armored Car Services</t>
  </si>
  <si>
    <t>Security Systems Services (except Locksmiths)</t>
  </si>
  <si>
    <t>Locksmiths</t>
  </si>
  <si>
    <t>Exterminating and Pest Control Services</t>
  </si>
  <si>
    <t>Janitorial Services</t>
  </si>
  <si>
    <t>Landscaping Services</t>
  </si>
  <si>
    <t>Carpet and Upholstery Cleaning Services</t>
  </si>
  <si>
    <t>Other Services to Buildings and Dwellings</t>
  </si>
  <si>
    <t>Packaging and Labeling Services</t>
  </si>
  <si>
    <t>Convention and Trade Show Organizers</t>
  </si>
  <si>
    <t>All Other Support Services</t>
  </si>
  <si>
    <t>Solid Waste Collection</t>
  </si>
  <si>
    <t>Hazardous Waste Collection</t>
  </si>
  <si>
    <t>Other Waste Collection</t>
  </si>
  <si>
    <t>Hazardous Waste Treatment and Disposal</t>
  </si>
  <si>
    <t>Solid Waste Landfill</t>
  </si>
  <si>
    <t>Solid Waste Combustors and Incinerators</t>
  </si>
  <si>
    <t>Other Nonhazardous Waste Treatment and Disposal</t>
  </si>
  <si>
    <t>Remediation Services</t>
  </si>
  <si>
    <t>Materials Recovery Facilities</t>
  </si>
  <si>
    <t>Septic Tank and Related Services</t>
  </si>
  <si>
    <t>All Other Miscellaneous Waste Management Services</t>
  </si>
  <si>
    <t>Elementary and Secondary Schools</t>
  </si>
  <si>
    <t>Junior Colleges</t>
  </si>
  <si>
    <t>Colleges, Universities, and Professional Schools</t>
  </si>
  <si>
    <t>Business and Secretarial Schools</t>
  </si>
  <si>
    <t>Computer Training</t>
  </si>
  <si>
    <t>Professional and Management Development Training</t>
  </si>
  <si>
    <t>Cosmetology and Barber Schools</t>
  </si>
  <si>
    <t>Flight Training</t>
  </si>
  <si>
    <t>Apprenticeship Training</t>
  </si>
  <si>
    <t>Other Technical and Trade Schools</t>
  </si>
  <si>
    <t>Fine Arts Schools</t>
  </si>
  <si>
    <t>Sports and Recreation Instruction</t>
  </si>
  <si>
    <t>Language Schools</t>
  </si>
  <si>
    <t>Exam Preparation and Tutoring</t>
  </si>
  <si>
    <t>Automobile Driving Schools</t>
  </si>
  <si>
    <t>All Other Miscellaneous Schools and Instruction</t>
  </si>
  <si>
    <t>Educational Support Services</t>
  </si>
  <si>
    <t>Offices of Physicians (except Mental Health Specialists)</t>
  </si>
  <si>
    <t>Offices of Physicians, Mental Health Specialists</t>
  </si>
  <si>
    <t>Offices of Dentists</t>
  </si>
  <si>
    <t>Offices of Chiropractors</t>
  </si>
  <si>
    <t>Offices of Optometrists</t>
  </si>
  <si>
    <t>Offices of Mental Health Practitioners (except Physicians)</t>
  </si>
  <si>
    <t>Offices of Physical, Occupational and Speech Therapists, and Audiologists</t>
  </si>
  <si>
    <t>Offices of Podiatrists</t>
  </si>
  <si>
    <t>Offices of All Other Miscellaneous Health Practitioners</t>
  </si>
  <si>
    <t>Family Planning Centers</t>
  </si>
  <si>
    <t>Outpatient Mental Health and Substance Abuse Centers</t>
  </si>
  <si>
    <t>HMO Medical Centers</t>
  </si>
  <si>
    <t>Kidney Dialysis Centers</t>
  </si>
  <si>
    <t>Freestanding Ambulatory Surgical and Emergency Centers</t>
  </si>
  <si>
    <t>All Other Outpatient Care Centers</t>
  </si>
  <si>
    <t>Medical Laboratories</t>
  </si>
  <si>
    <t>Diagnostic Imaging Centers</t>
  </si>
  <si>
    <t>Home Health Care Services</t>
  </si>
  <si>
    <t>Ambulance Services</t>
  </si>
  <si>
    <t>Blood and Organ Banks</t>
  </si>
  <si>
    <t>All Other Miscellaneous Ambulatory Health Care Services</t>
  </si>
  <si>
    <t>General Medical and Surgical Hospitals</t>
  </si>
  <si>
    <t>Psychiatric and Substance Abuse Hospitals</t>
  </si>
  <si>
    <t>Specialty (except Psychiatric and Substance Abuse) Hospitals</t>
  </si>
  <si>
    <t>Nursing Care Facilities (Skilled Nursing Facilities)</t>
  </si>
  <si>
    <t>Residential Intellectual and Developmental Disability Facilities</t>
  </si>
  <si>
    <t>Residential Mental Health and Substance Abuse Facilities</t>
  </si>
  <si>
    <t>Continuing Care Retirement Communities</t>
  </si>
  <si>
    <t>Assisted Living Facilities for the Elderly</t>
  </si>
  <si>
    <t>Other Residential Care Facilities</t>
  </si>
  <si>
    <t>Child and Youth Services</t>
  </si>
  <si>
    <t>Services for the Elderly and Persons with Disabilities</t>
  </si>
  <si>
    <t>Other Individual and Family Services</t>
  </si>
  <si>
    <t>Community Food Services</t>
  </si>
  <si>
    <t>Temporary Shelters</t>
  </si>
  <si>
    <t>Other Community Housing Services</t>
  </si>
  <si>
    <t>Emergency and Other Relief Services</t>
  </si>
  <si>
    <t>Vocational Rehabilitation Services</t>
  </si>
  <si>
    <t>Child Day Care Services</t>
  </si>
  <si>
    <t>Theater Companies and Dinner Theaters</t>
  </si>
  <si>
    <t>Dance Companies</t>
  </si>
  <si>
    <t>Musical Groups and Artists</t>
  </si>
  <si>
    <t>Other Performing Arts Companies</t>
  </si>
  <si>
    <t>Sports Teams and Clubs</t>
  </si>
  <si>
    <t>Racetracks</t>
  </si>
  <si>
    <t>Other Spectator Sports</t>
  </si>
  <si>
    <t>Promoters of Performing Arts, Sports, and Similar Events with Facilities</t>
  </si>
  <si>
    <t>Promoters of Performing Arts, Sports, and Similar Events without Facilities</t>
  </si>
  <si>
    <t>Agents and Managers for Artists, Athletes, Entertainers, and Other Public Figures</t>
  </si>
  <si>
    <t>Independent Artists, Writers, and Performers</t>
  </si>
  <si>
    <t>Museums</t>
  </si>
  <si>
    <t>Historical Sites</t>
  </si>
  <si>
    <t>Zoos and Botanical Gardens</t>
  </si>
  <si>
    <t>Nature Parks and Other Similar Institutions</t>
  </si>
  <si>
    <t>Amusement and Theme Parks</t>
  </si>
  <si>
    <t>Amusement Arcades</t>
  </si>
  <si>
    <t>Casinos (except Casino Hotels)</t>
  </si>
  <si>
    <t>Other Gambling Industries</t>
  </si>
  <si>
    <t>Golf Courses and Country Clubs</t>
  </si>
  <si>
    <t>Skiing Facilities</t>
  </si>
  <si>
    <t>Marinas</t>
  </si>
  <si>
    <t>Fitness and Recreational Sports Centers</t>
  </si>
  <si>
    <t>Bowling Centers</t>
  </si>
  <si>
    <t>All Other Amusement and Recreation Industries</t>
  </si>
  <si>
    <t>Hotels (except Casino Hotels) and Motels</t>
  </si>
  <si>
    <t>Casino Hotels</t>
  </si>
  <si>
    <t>Bed-and-Breakfast Inns</t>
  </si>
  <si>
    <t>All Other Traveler Accommodation</t>
  </si>
  <si>
    <t>RV (Recreational Vehicle) Parks and Campgrounds</t>
  </si>
  <si>
    <t>Recreational and Vacation Camps (except Campgrounds)</t>
  </si>
  <si>
    <t>Rooming and Boarding Houses, Dormitories, and Workers' Camps</t>
  </si>
  <si>
    <t>Food Service Contractors</t>
  </si>
  <si>
    <t>Caterers</t>
  </si>
  <si>
    <t>Mobile Food Services</t>
  </si>
  <si>
    <t>Drinking Places (Alcoholic Beverages)</t>
  </si>
  <si>
    <t>Full-Service Restaurants</t>
  </si>
  <si>
    <t>Limited-Service Restaurants</t>
  </si>
  <si>
    <t>Cafeterias, Grill Buffets, and Buffets</t>
  </si>
  <si>
    <t>Snack and Nonalcoholic Beverage Bars</t>
  </si>
  <si>
    <t>General Automotive Repair</t>
  </si>
  <si>
    <t>Automotive Exhaust System Repair</t>
  </si>
  <si>
    <t>Automotive Transmission Repair</t>
  </si>
  <si>
    <t>Other Automotive Mechanical and Electrical Repair and Maintenance</t>
  </si>
  <si>
    <t>Automotive Body, Paint, and Interior Repair and Maintenance</t>
  </si>
  <si>
    <t>Automotive Glass Replacement Shops</t>
  </si>
  <si>
    <t>Automotive Oil Change and Lubrication Shops</t>
  </si>
  <si>
    <t>Car Washes</t>
  </si>
  <si>
    <t>All Other Automotive Repair and Maintenance</t>
  </si>
  <si>
    <t>Consumer Electronics Repair and Maintenance</t>
  </si>
  <si>
    <t>Computer and Office Machine Repair and Maintenance</t>
  </si>
  <si>
    <t>Communication Equipment Repair and Maintenance</t>
  </si>
  <si>
    <t>Other Electronic and Precision Equipment Repair and Maintenance</t>
  </si>
  <si>
    <t>Commercial and Industrial Machinery and Equipment (except Automotive and Electronic) Repair and Maintenance</t>
  </si>
  <si>
    <t>Home and Garden Equipment Repair and Maintenance</t>
  </si>
  <si>
    <t>Appliance Repair and Maintenance</t>
  </si>
  <si>
    <t>Reupholstery and Furniture Repair</t>
  </si>
  <si>
    <t>Footwear and Leather Goods Repair</t>
  </si>
  <si>
    <t>Other Personal and Household Goods Repair and Maintenance</t>
  </si>
  <si>
    <t>Barber Shops</t>
  </si>
  <si>
    <t>Beauty Salons</t>
  </si>
  <si>
    <t>Nail Salons</t>
  </si>
  <si>
    <t>Diet and Weight Reducing Centers</t>
  </si>
  <si>
    <t>Other Personal Care Services</t>
  </si>
  <si>
    <t>Funeral Homes and Funeral Services</t>
  </si>
  <si>
    <t>Cemeteries and Crematories</t>
  </si>
  <si>
    <t>Coin-Operated Laundries and Drycleaners</t>
  </si>
  <si>
    <t>Drycleaning and Laundry Services (except Coin-Operated)</t>
  </si>
  <si>
    <t>Linen Supply</t>
  </si>
  <si>
    <t>Industrial Launderers</t>
  </si>
  <si>
    <t>Pet Care (except Veterinary) Services</t>
  </si>
  <si>
    <t>Photofinishing Laboratories (except One-Hour)</t>
  </si>
  <si>
    <t>One-Hour Photofinishing</t>
  </si>
  <si>
    <t>Parking Lots and Garages</t>
  </si>
  <si>
    <t>All Other Personal Services</t>
  </si>
  <si>
    <t>Religious Organizations</t>
  </si>
  <si>
    <t>Grantmaking Foundations</t>
  </si>
  <si>
    <t>Voluntary Health Organizations</t>
  </si>
  <si>
    <t>Other Grantmaking and Giving Services</t>
  </si>
  <si>
    <t>Human Rights Organizations</t>
  </si>
  <si>
    <t>Environment, Conservation and Wildlife Organizations</t>
  </si>
  <si>
    <t>Other Social Advocacy Organizations</t>
  </si>
  <si>
    <t>Civic and Social Organizations</t>
  </si>
  <si>
    <t>Business Associations</t>
  </si>
  <si>
    <t>Professional Organizations</t>
  </si>
  <si>
    <t>Labor Unions and Similar Labor Organizations</t>
  </si>
  <si>
    <t>Political Organizations</t>
  </si>
  <si>
    <t>Other Similar Organizations (except Business, Professional, Labor, and Political Organizations)</t>
  </si>
  <si>
    <t>Private Households</t>
  </si>
  <si>
    <t>US Postal Service</t>
  </si>
  <si>
    <t>Federal Government, Civilian, Excluding Postal Service</t>
  </si>
  <si>
    <t>Federal Government, Military</t>
  </si>
  <si>
    <t>Elementary and Secondary Schools (State Government)</t>
  </si>
  <si>
    <t>Colleges, Universities, and Professional Schools (State Government)</t>
  </si>
  <si>
    <t>All Other Schools and Educational Support Services (State Government)</t>
  </si>
  <si>
    <t>Hospitals (State Government)</t>
  </si>
  <si>
    <t>State Government, Excluding Education and Hospitals</t>
  </si>
  <si>
    <t>Elementary and Secondary Schools (Local Government)</t>
  </si>
  <si>
    <t>Colleges, Universities, and Professional Schools (Local Government)</t>
  </si>
  <si>
    <t>All Other Schools and Educational Support Services (Local Government)</t>
  </si>
  <si>
    <t>Hospitals (Local Government)</t>
  </si>
  <si>
    <t>Local Government, Excluding Education and Hospitals</t>
  </si>
  <si>
    <t>Induced</t>
  </si>
  <si>
    <t xml:space="preserve">Initial </t>
  </si>
  <si>
    <t>Jobs to Sales Ratio</t>
  </si>
  <si>
    <t>Earnings to Sales</t>
  </si>
  <si>
    <t>Multiplier Look Up</t>
  </si>
  <si>
    <t>INDUSTRY 1</t>
  </si>
  <si>
    <t>INDUSTRY 2</t>
  </si>
  <si>
    <t>Project Costs</t>
  </si>
  <si>
    <t>[Not Applicable]</t>
  </si>
  <si>
    <t>% of locally sourced materials and labor</t>
  </si>
  <si>
    <t>Value</t>
  </si>
  <si>
    <t>INDUSTRY 3</t>
  </si>
  <si>
    <t>% of Total Investment</t>
  </si>
  <si>
    <t>Investment by Type</t>
  </si>
  <si>
    <t>Year 1 - Enter NAICS</t>
  </si>
  <si>
    <t>Construction - EMSI Terms</t>
  </si>
  <si>
    <t>Ongoing - EMSI Terms - Based on Jobs</t>
  </si>
  <si>
    <t xml:space="preserve">Emsi induced </t>
  </si>
  <si>
    <t>Ongoing - EMSI Terms - Based on Earnings</t>
  </si>
  <si>
    <t>INDUSTRY 4</t>
  </si>
  <si>
    <t>INDUSTRY 5</t>
  </si>
  <si>
    <t>INDUSTRY 6</t>
  </si>
  <si>
    <t>Estimated Costs of Incentives</t>
  </si>
  <si>
    <t>Mortgage Recording Tax Exemption</t>
  </si>
  <si>
    <t>Estimated PILOT</t>
  </si>
  <si>
    <t>Industry 1</t>
  </si>
  <si>
    <t>Industry 2</t>
  </si>
  <si>
    <t>Industry 3</t>
  </si>
  <si>
    <t xml:space="preserve">Direct Sales </t>
  </si>
  <si>
    <t>YEAR 1</t>
  </si>
  <si>
    <t>Industry 4</t>
  </si>
  <si>
    <t>Industry 5</t>
  </si>
  <si>
    <t>Industry 6</t>
  </si>
  <si>
    <t>Difference PILOT vs Full Taxes</t>
  </si>
  <si>
    <t>Costs Include: Difference in PILOT vs Full Taxes</t>
  </si>
  <si>
    <t>Year #</t>
  </si>
  <si>
    <t>Difference in Current vs. PILOT</t>
  </si>
  <si>
    <t>State Sales Tax Rate</t>
  </si>
  <si>
    <t>Local Sales Tax Rate</t>
  </si>
  <si>
    <t>%</t>
  </si>
  <si>
    <t>YEAR 1 Ongoing - EMSI Terms - Based on Jobs</t>
  </si>
  <si>
    <t>Year 2 - EMSI Terms - Based on Earnings</t>
  </si>
  <si>
    <t>Year 1 - EMSI Terms - Based on Earnings</t>
  </si>
  <si>
    <t>YEAR 2 Ongoing - EMSI Terms - Based on Jobs</t>
  </si>
  <si>
    <t xml:space="preserve">    </t>
  </si>
  <si>
    <t>Temp Benefits</t>
  </si>
  <si>
    <t>Sales Tax Benefit</t>
  </si>
  <si>
    <t>Construction Phase</t>
  </si>
  <si>
    <t>Total New Earnings</t>
  </si>
  <si>
    <t>% Spent in County</t>
  </si>
  <si>
    <t>$ Spent in County</t>
  </si>
  <si>
    <t>% Taxable</t>
  </si>
  <si>
    <t>County Sales Tax Rate</t>
  </si>
  <si>
    <t>$ County Sales Tax Revenue</t>
  </si>
  <si>
    <t>$ Taxable</t>
  </si>
  <si>
    <t xml:space="preserve">Operation Phase - Annual </t>
  </si>
  <si>
    <t>Year 3+</t>
  </si>
  <si>
    <t xml:space="preserve">Year 1 </t>
  </si>
  <si>
    <t>Years 3 -50</t>
  </si>
  <si>
    <t>Year 31</t>
  </si>
  <si>
    <t>Year 32</t>
  </si>
  <si>
    <t>Year 33</t>
  </si>
  <si>
    <t>Year 34</t>
  </si>
  <si>
    <t>Year 35</t>
  </si>
  <si>
    <t>Year 36</t>
  </si>
  <si>
    <t>Year 37</t>
  </si>
  <si>
    <t>Year 38</t>
  </si>
  <si>
    <t>Year 39</t>
  </si>
  <si>
    <t>Year 40</t>
  </si>
  <si>
    <t>Year 41</t>
  </si>
  <si>
    <t>Year 42</t>
  </si>
  <si>
    <t>Year 43</t>
  </si>
  <si>
    <t>Year 44</t>
  </si>
  <si>
    <t>Year 45</t>
  </si>
  <si>
    <t>Year 46</t>
  </si>
  <si>
    <t>Year 47</t>
  </si>
  <si>
    <t>Year 48</t>
  </si>
  <si>
    <t>Year 49</t>
  </si>
  <si>
    <t>Year 50</t>
  </si>
  <si>
    <t>"Combined Annual Impact"</t>
  </si>
  <si>
    <t>Ratio to Earnings</t>
  </si>
  <si>
    <t xml:space="preserve">Costs include: Sales Tax Exemption, Mortage Recording Tax Exemption, </t>
  </si>
  <si>
    <t>Benefits include: Year 1 Earnings + Year 1 Sales Tax Revenue + Difference in Pilot + Current Taxes Year One</t>
  </si>
  <si>
    <t>Summary of Economic Impacts over the Life of the PILOT</t>
  </si>
  <si>
    <t>Sales Tax Rev</t>
  </si>
  <si>
    <t>Direct Sale</t>
  </si>
  <si>
    <r>
      <t>Benefits include: Construction Wages, Sales Tax Revenue</t>
    </r>
    <r>
      <rPr>
        <sz val="11"/>
        <color rgb="FFFF0000"/>
        <rFont val="Calibri"/>
        <family val="2"/>
        <scheme val="minor"/>
      </rPr>
      <t xml:space="preserve"> </t>
    </r>
  </si>
  <si>
    <t>Discounted</t>
  </si>
  <si>
    <t>Benefits Operation</t>
  </si>
  <si>
    <t>Increase in Property Tax Revenue</t>
  </si>
  <si>
    <t>County</t>
  </si>
  <si>
    <t>State</t>
  </si>
  <si>
    <t>% Spent in County (State)</t>
  </si>
  <si>
    <t>$ Spent in County (State)</t>
  </si>
  <si>
    <t>County (State) Sales Tax Rate</t>
  </si>
  <si>
    <t>$ County (State) Sales Tax Revenue</t>
  </si>
  <si>
    <t>State Sales Tax Rev</t>
  </si>
  <si>
    <t>County Tax Rev</t>
  </si>
  <si>
    <t>Check</t>
  </si>
  <si>
    <t>Full discount</t>
  </si>
  <si>
    <t>Local</t>
  </si>
  <si>
    <t>Years 1 -50 (NO CONSTRUCTION)</t>
  </si>
  <si>
    <t xml:space="preserve">Nominal Value </t>
  </si>
  <si>
    <t>Local Benefits</t>
  </si>
  <si>
    <t>State Income Tax Rev</t>
  </si>
  <si>
    <t>Local Sales Tax Exemption</t>
  </si>
  <si>
    <t>State Sales Tax Exemption</t>
  </si>
  <si>
    <t>In-region construction spending</t>
  </si>
  <si>
    <t>Year 3+ (Full Employment)</t>
  </si>
  <si>
    <t>Local Construction Spending*</t>
  </si>
  <si>
    <t>Must be 100%----&gt;</t>
  </si>
  <si>
    <t>ERROR</t>
  </si>
  <si>
    <t>Construction Phase - Project Assumptions</t>
  </si>
  <si>
    <t>Operation Phase - Project Assumptions</t>
  </si>
  <si>
    <t>Fiscal Impact Assumptions</t>
  </si>
  <si>
    <t>PILOT Term (Years)</t>
  </si>
  <si>
    <t>Temporary (Construction)</t>
  </si>
  <si>
    <t>Ongoing (Operations)</t>
  </si>
  <si>
    <t>Construction Economic Impacts</t>
  </si>
  <si>
    <t>Per Job Annual Earnings</t>
  </si>
  <si>
    <t>Cost-Benefit Analysis Tool powered by MRB Group</t>
  </si>
  <si>
    <t>Additional Comments from IDA</t>
  </si>
  <si>
    <t xml:space="preserve">          Net Benefits chart will always display construction through year 10, irrespective of the length of the PILOT.</t>
  </si>
  <si>
    <t xml:space="preserve">             Figure 1</t>
  </si>
  <si>
    <t>Jobs and Earnings from Operations</t>
  </si>
  <si>
    <t>NAICS Lookup</t>
  </si>
  <si>
    <t>Enter total project costs:</t>
  </si>
  <si>
    <t>Most projects will only have one line related to construction type.</t>
  </si>
  <si>
    <t>Project Total Investment</t>
  </si>
  <si>
    <t>Aggregate over life of the PILOT</t>
  </si>
  <si>
    <t>Includes PILOT exemption, calculated below.</t>
  </si>
  <si>
    <t>Escalator Tool</t>
  </si>
  <si>
    <r>
      <t xml:space="preserve">IMPORTANT:
 </t>
    </r>
    <r>
      <rPr>
        <sz val="8"/>
        <color rgb="FFFF0000"/>
        <rFont val="Segoe UI Semilight"/>
        <family val="2"/>
      </rPr>
      <t>"Paste Special" -&gt; "Values"</t>
    </r>
  </si>
  <si>
    <t>Property Tax WITHOUT Project</t>
  </si>
  <si>
    <t>Property Tax on Full Assessment</t>
  </si>
  <si>
    <t>Ongoing earnings are all earnings over the life of the PILOT.</t>
  </si>
  <si>
    <t>Look-up Table</t>
  </si>
  <si>
    <t>Average for NYS</t>
  </si>
  <si>
    <t>Local Spend</t>
  </si>
  <si>
    <t>© Copyright 2021 MRB Engineering, Architecture and Surveying, D.P.C.</t>
  </si>
  <si>
    <r>
      <rPr>
        <b/>
        <sz val="8"/>
        <color theme="1"/>
        <rFont val="Segoe UI Semilight"/>
        <family val="2"/>
      </rPr>
      <t xml:space="preserve">For the Construction Economic Impacts table: </t>
    </r>
    <r>
      <rPr>
        <sz val="8"/>
        <color theme="1"/>
        <rFont val="Segoe UI Semilight"/>
        <family val="2"/>
      </rPr>
      <t xml:space="preserve">
1. Select the type of construction (industrial, multi-family, commercial).
2. Enter the % of total investment associated with that type (100% if only one type).
3. Add more lines if more than one type of construction is happening.</t>
    </r>
  </si>
  <si>
    <r>
      <rPr>
        <b/>
        <sz val="8"/>
        <color theme="1"/>
        <rFont val="Segoe UI Semilight"/>
        <family val="2"/>
      </rPr>
      <t>Instructions:</t>
    </r>
    <r>
      <rPr>
        <sz val="8"/>
        <color theme="1"/>
        <rFont val="Segoe UI Semilight"/>
        <family val="2"/>
      </rPr>
      <t xml:space="preserve">
1. Enter in the value of the sales tax exemption and mortgage recording tax exemption (not the amount of sales/mortgage, rather, the dollar value of the </t>
    </r>
    <r>
      <rPr>
        <u/>
        <sz val="8"/>
        <color theme="1"/>
        <rFont val="Segoe UI Semilight"/>
        <family val="2"/>
      </rPr>
      <t>exemptions</t>
    </r>
    <r>
      <rPr>
        <sz val="8"/>
        <color theme="1"/>
        <rFont val="Segoe UI Semilight"/>
        <family val="2"/>
      </rPr>
      <t xml:space="preserve">.)
2. Enter the applicable rates for local/state tax. Note that, in some instances, only a portion of the Mortgage Recording Tax can be exempted. Only enter the applicable rate that can be exempted.
3. Enter in the number of years of requested PILOT abatement.
4. Escalation Factor is the rate of change of the underlying taxes. Default is 2%.
5. Discount Factor is the rate at which future costs/benefits are discounted to present value. </t>
    </r>
  </si>
  <si>
    <r>
      <rPr>
        <b/>
        <sz val="8"/>
        <color theme="1"/>
        <rFont val="Segoe UI Semilight"/>
        <family val="2"/>
      </rPr>
      <t>Instructions to Property Tax Exemption Table:</t>
    </r>
    <r>
      <rPr>
        <sz val="8"/>
        <color theme="1"/>
        <rFont val="Segoe UI Semilight"/>
        <family val="2"/>
      </rPr>
      <t xml:space="preserve">
1. In the "Year" column, enter the first year of the PILOT. The remaining years will autocalculate.
2. To fill out the "Property Tax WITHOUT Project", use the "Escalator Tool" to the left. Enter information only in Year 1 - the value of the tax due on the property under its current assessment, as if the project in question </t>
    </r>
    <r>
      <rPr>
        <u/>
        <sz val="8"/>
        <color theme="1"/>
        <rFont val="Segoe UI Semilight"/>
        <family val="2"/>
      </rPr>
      <t>does not occur</t>
    </r>
    <r>
      <rPr>
        <sz val="8"/>
        <color theme="1"/>
        <rFont val="Segoe UI Semilight"/>
        <family val="2"/>
      </rPr>
      <t>. The rest of the values will autocalculate. Then, select all the cells that the Tool displays, right click, and select "Copy". Then, select the Year 1 cell of "Property Tax WITHOUT Project", right click, select "Paste Special" and select "Values". This will copy over all of the values from the Tool to the table. Do not do a simple paste, which will paste the formulas. This tool assumes that the tax due on the property goes up each year by the escalation factor entered above.
3. Do the same for "Property Tax on Full Assessment", which is the value of the property taxes that the project would otherwise pay, but-for the PILOT abatement, on the full assessment. Enter the first year's value in the top cell of the Tool, copy, and "Paste Special" with "Values" into the column.
4. Enter in the estimated PILOT payment for each of the years in the "Estimated PILOT" column.</t>
    </r>
  </si>
  <si>
    <t>Notes</t>
  </si>
  <si>
    <t>Yes</t>
  </si>
  <si>
    <r>
      <rPr>
        <b/>
        <sz val="8"/>
        <color theme="1"/>
        <rFont val="Segoe UI Semilight"/>
        <family val="2"/>
      </rPr>
      <t>Instructions:</t>
    </r>
    <r>
      <rPr>
        <sz val="8"/>
        <color theme="1"/>
        <rFont val="Segoe UI Semilight"/>
        <family val="2"/>
      </rPr>
      <t xml:space="preserve">
The law requires the CBA to include "the likelihood of accomplishing the proposed project in a timely fashion". The default answer to this question is "yes".</t>
    </r>
  </si>
  <si>
    <t>Missing NAICS</t>
  </si>
  <si>
    <t>Missing Earnings</t>
  </si>
  <si>
    <t>Missing Jobs</t>
  </si>
  <si>
    <t>Other Local Municipal Revenue</t>
  </si>
  <si>
    <t>Other Payments to Private Individuals</t>
  </si>
  <si>
    <r>
      <rPr>
        <b/>
        <sz val="8"/>
        <color theme="1"/>
        <rFont val="Segoe UI Semilight"/>
        <family val="2"/>
      </rPr>
      <t>Notes instructions:</t>
    </r>
    <r>
      <rPr>
        <sz val="8"/>
        <color theme="1"/>
        <rFont val="Segoe UI Semilight"/>
        <family val="2"/>
      </rPr>
      <t xml:space="preserve">
Add any notes that you would like to have appear in the output. This can include notes about other quantifiable benefits, such as host community benefit agreement payments, and non-quantifiable benefits related to affordable housing or other.
For example, we recommend that, for solar projects, you enter in how the project will advance the state's clean energy goals.</t>
    </r>
  </si>
  <si>
    <t>Does the IDA believe the project can be accomplished in a timely fashion?</t>
  </si>
  <si>
    <t>Other Revenue</t>
  </si>
  <si>
    <t>Private</t>
  </si>
  <si>
    <t>State and Local Benefits</t>
  </si>
  <si>
    <t xml:space="preserve">             Does the IDA believe that the project can be accomplished in a timely fashion? </t>
  </si>
  <si>
    <t>Discounted-&gt;</t>
  </si>
  <si>
    <t>Other Benefits to Public and Private Individuals - If  Applicable</t>
  </si>
  <si>
    <r>
      <rPr>
        <b/>
        <sz val="8"/>
        <color theme="1"/>
        <rFont val="Segoe UI Semilight"/>
        <family val="2"/>
      </rPr>
      <t>Instructions:</t>
    </r>
    <r>
      <rPr>
        <sz val="8"/>
        <color theme="1"/>
        <rFont val="Segoe UI Semilight"/>
        <family val="2"/>
      </rPr>
      <t xml:space="preserve">
1. "Other Local Municipal Revenue" - Use this column to enter any amount of other local government revenue that would be applicable to the project. Examples of this could include: 
     -Hotel occupancy tax revenue,
     -Host community benefit agreement revenue, 
     -In-kind contributions from a developer, 
     -Tax paid to special taxing jurisdictions not subject to the PILOT,
     -Onsite Retail Sales Tax Revenue* (see important note, below)
*Enter the amount of </t>
    </r>
    <r>
      <rPr>
        <u/>
        <sz val="8"/>
        <color theme="1"/>
        <rFont val="Segoe UI Semilight"/>
        <family val="2"/>
      </rPr>
      <t>local</t>
    </r>
    <r>
      <rPr>
        <sz val="8"/>
        <color theme="1"/>
        <rFont val="Segoe UI Semilight"/>
        <family val="2"/>
      </rPr>
      <t xml:space="preserve"> sales tax revenue, i.e. County/City portion only, generated from retail operations at the project site. Do not enter the amount of sales, rather, enter the local tax revenue itself that is collected for the County/City.
2. "Other Payments to Private Individuals" - Use this column for any payments or other earnings received by private individuals. This could include lease payments made by renewable energy projects to farmers, royalties, etc.
In all cases, be sure to explain these items in the text box, below.</t>
    </r>
  </si>
  <si>
    <t>Public</t>
  </si>
  <si>
    <r>
      <rPr>
        <b/>
        <sz val="8"/>
        <color theme="1"/>
        <rFont val="Segoe UI Semilight"/>
        <family val="2"/>
      </rPr>
      <t xml:space="preserve">Instructions for operation phase employment tables:
</t>
    </r>
    <r>
      <rPr>
        <i/>
        <sz val="6"/>
        <color theme="1"/>
        <rFont val="Segoe UI Semilight"/>
        <family val="2"/>
      </rPr>
      <t xml:space="preserve">Note: "Year 1" is the first year of operations. Do not include construction impacts or employment here (those are covered above in construction impacts.)
</t>
    </r>
    <r>
      <rPr>
        <sz val="8"/>
        <color theme="1"/>
        <rFont val="Segoe UI Semilight"/>
        <family val="2"/>
      </rPr>
      <t xml:space="preserve">
1. Begin by entering into the lines of the Year 1 table all the applicable NAICS codes you will use for employment in Years 1, 2 and 3. See link above the Year 1 table for a NAICS code lookup tool at the US Census Bureau. (We recommend you amend your IDA application to have the applicant specify their NAICS code.) Remember that these codes are specific to the industry sector of the applicant/tenant, not the occupational category of the worker. For example, if an applicant is a manufacturer with 9 production workers and 1 office admin, all 10 jobs are categorized under the relevant manufacturing NAICS code. 
2. Those NAICS codes will automatically copy to Year 2 and 3.
3. Then, starting in Year 1, enter in the number of employees and per-employee annual earnings. If Year 1 employment is zero for any lines, enter zero. Make sure the </t>
    </r>
    <r>
      <rPr>
        <u/>
        <sz val="8"/>
        <color theme="1"/>
        <rFont val="Segoe UI Semilight"/>
        <family val="2"/>
      </rPr>
      <t>total earnings</t>
    </r>
    <r>
      <rPr>
        <sz val="8"/>
        <color theme="1"/>
        <rFont val="Segoe UI Semilight"/>
        <family val="2"/>
      </rPr>
      <t xml:space="preserve"> figure matches the amount listed in the application for each respective year.
4. Moving to Year 2, enter in the number of employees and per-employee annual earnings in Year 2. Remember that these figures are </t>
    </r>
    <r>
      <rPr>
        <u/>
        <sz val="8"/>
        <color theme="1"/>
        <rFont val="Segoe UI Semilight"/>
        <family val="2"/>
      </rPr>
      <t>cumulative</t>
    </r>
    <r>
      <rPr>
        <sz val="8"/>
        <color theme="1"/>
        <rFont val="Segoe UI Semilight"/>
        <family val="2"/>
      </rPr>
      <t xml:space="preserve"> jobs. So, if an applicant creates 5 jobs in Year 1 and 4 more jobs in Year 2, you would enter 9 jobs here in Year 2.
5. Finally, for Year 3, enter in the number of employees and per-employee annual earnings at </t>
    </r>
    <r>
      <rPr>
        <u/>
        <sz val="8"/>
        <color theme="1"/>
        <rFont val="Segoe UI Semilight"/>
        <family val="2"/>
      </rPr>
      <t>full employment, even if that won't occur until a later year</t>
    </r>
    <r>
      <rPr>
        <sz val="8"/>
        <color theme="1"/>
        <rFont val="Segoe UI Semilight"/>
        <family val="2"/>
      </rPr>
      <t xml:space="preserve">. The model assumes full employment happens at Year 3 and will continue throughout the life of the PILOT. 
6. You must enter jobs numbers for Year 1, Year 2 </t>
    </r>
    <r>
      <rPr>
        <u/>
        <sz val="8"/>
        <color theme="1"/>
        <rFont val="Segoe UI Semilight"/>
        <family val="2"/>
      </rPr>
      <t>and</t>
    </r>
    <r>
      <rPr>
        <sz val="8"/>
        <color theme="1"/>
        <rFont val="Segoe UI Semilight"/>
        <family val="2"/>
      </rPr>
      <t xml:space="preserve"> Year 3 for the model to function properly.
</t>
    </r>
    <r>
      <rPr>
        <i/>
        <sz val="6"/>
        <color theme="1"/>
        <rFont val="Segoe UI Semilight"/>
        <family val="2"/>
      </rPr>
      <t>Note: In very rare cases, you may receive a "SECTOR NOT AVAILABLE" message. This is due to a lack of data in New York State related to that industry. Just select the next best match.</t>
    </r>
  </si>
  <si>
    <t>Local Mortgage Recording Tax Exemption</t>
  </si>
  <si>
    <t>State Mortgage Recording Tax Exemption</t>
  </si>
  <si>
    <t>Temporary Jobs - Sales Tax Revenue</t>
  </si>
  <si>
    <t>Ongoing Jobs - Sales Tax Revenue</t>
  </si>
  <si>
    <t>Income Tax Rate Assumption</t>
  </si>
  <si>
    <t>Version Log</t>
  </si>
  <si>
    <t>MRB Cost Benefit Calculator</t>
  </si>
  <si>
    <t>Original build rev4</t>
  </si>
  <si>
    <t>2021.12.06</t>
  </si>
  <si>
    <t>.</t>
  </si>
  <si>
    <t>Hide</t>
  </si>
  <si>
    <t>Ongoing</t>
  </si>
  <si>
    <t>Temporary</t>
  </si>
  <si>
    <t>Wyoming County Industrial Development Agency</t>
  </si>
  <si>
    <t>Wyoming County Multipliers</t>
  </si>
  <si>
    <t>2022.01.04</t>
  </si>
  <si>
    <t>Fixed Output Tables</t>
  </si>
  <si>
    <t>AES Bliss NewCo, LLC</t>
  </si>
  <si>
    <t xml:space="preserve">Bliss New York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</si>
</sst>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5" formatCode="&quot;$&quot;#,##0_);\(&quot;$&quot;#,##0\)"/>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0.0000;[Red]\ \(#,##0.0000\)"/>
    <numFmt numFmtId="166" formatCode="#,##0.00000000000000000;[Red]\ \(#,##0.00000000000000000\)"/>
    <numFmt numFmtId="167" formatCode="_(* #,##0_);_(* \(#,##0\);_(* &quot;-&quot;??_);_(@_)"/>
    <numFmt numFmtId="168" formatCode="&quot;$&quot;#,##0.00"/>
    <numFmt numFmtId="169" formatCode="&quot;$&quot;#,##0.0000000"/>
    <numFmt numFmtId="170" formatCode="0.0%"/>
    <numFmt numFmtId="171" formatCode="0.0000"/>
    <numFmt numFmtId="172" formatCode="#\:&quot;1&quot;"/>
    <numFmt numFmtId="173" formatCode="_(* #,##0.0_);_(* \(#,##0.0\);_(* &quot;-&quot;??_);_(@_)"/>
    <numFmt numFmtId="174" formatCode="[$-409]mmmm\ d\,\ yyyy;@"/>
  </numFmts>
  <fonts count="49" x14ac:knownFonts="1">
    <font>
      <sz val="11"/>
      <color theme="1"/>
      <name val="Calibri"/>
      <family val="2"/>
      <scheme val="minor"/>
    </font>
    <font>
      <sz val="11"/>
      <color theme="1"/>
      <name val="Segoe UI Semilight"/>
      <family val="2"/>
    </font>
    <font>
      <sz val="11"/>
      <color theme="1"/>
      <name val="Calibri"/>
      <family val="2"/>
      <scheme val="minor"/>
    </font>
    <font>
      <b/>
      <sz val="11"/>
      <color theme="1"/>
      <name val="Segoe UI Semilight"/>
      <family val="2"/>
    </font>
    <font>
      <sz val="8"/>
      <color theme="1"/>
      <name val="Segoe UI Semilight"/>
      <family val="2"/>
    </font>
    <font>
      <sz val="10"/>
      <color indexed="19"/>
      <name val="Arial"/>
      <family val="2"/>
    </font>
    <font>
      <b/>
      <sz val="8"/>
      <color theme="1"/>
      <name val="Segoe UI Semilight"/>
      <family val="2"/>
    </font>
    <font>
      <sz val="8"/>
      <name val="Segoe UI Semilight"/>
      <family val="2"/>
    </font>
    <font>
      <b/>
      <sz val="8"/>
      <color theme="0"/>
      <name val="Segoe UI Semilight"/>
      <family val="2"/>
    </font>
    <font>
      <sz val="8"/>
      <color theme="0"/>
      <name val="Segoe UI Semilight"/>
      <family val="2"/>
    </font>
    <font>
      <sz val="8"/>
      <color theme="0" tint="-0.14999847407452621"/>
      <name val="Segoe UI Semilight"/>
      <family val="2"/>
    </font>
    <font>
      <sz val="11"/>
      <color rgb="FFFF0000"/>
      <name val="Calibri"/>
      <family val="2"/>
      <scheme val="minor"/>
    </font>
    <font>
      <b/>
      <sz val="11"/>
      <color theme="1"/>
      <name val="Calibri"/>
      <family val="2"/>
      <scheme val="minor"/>
    </font>
    <font>
      <sz val="26"/>
      <color rgb="FFFF0000"/>
      <name val="Segoe UI Semilight"/>
      <family val="2"/>
    </font>
    <font>
      <b/>
      <sz val="8"/>
      <color rgb="FFFF0000"/>
      <name val="Segoe UI Semilight"/>
      <family val="2"/>
    </font>
    <font>
      <b/>
      <sz val="11"/>
      <color rgb="FFFF0000"/>
      <name val="Calibri"/>
      <family val="2"/>
      <scheme val="minor"/>
    </font>
    <font>
      <b/>
      <sz val="8"/>
      <name val="Segoe UI Semilight"/>
      <family val="2"/>
    </font>
    <font>
      <i/>
      <sz val="8"/>
      <color theme="1"/>
      <name val="Segoe UI Semilight"/>
      <family val="2"/>
    </font>
    <font>
      <b/>
      <sz val="9"/>
      <color theme="1"/>
      <name val="Segoe UI Semilight"/>
      <family val="2"/>
    </font>
    <font>
      <b/>
      <sz val="18"/>
      <color theme="4"/>
      <name val="Segoe UI Semilight"/>
      <family val="2"/>
    </font>
    <font>
      <sz val="8"/>
      <color theme="4"/>
      <name val="Segoe UI Semilight"/>
      <family val="2"/>
    </font>
    <font>
      <b/>
      <sz val="8"/>
      <color theme="4"/>
      <name val="Segoe UI Semilight"/>
      <family val="2"/>
    </font>
    <font>
      <b/>
      <sz val="12"/>
      <color theme="1"/>
      <name val="Segoe UI Semilight"/>
      <family val="2"/>
    </font>
    <font>
      <sz val="12"/>
      <color theme="1"/>
      <name val="Segoe UI Semilight"/>
      <family val="2"/>
    </font>
    <font>
      <sz val="8"/>
      <color theme="1"/>
      <name val="Segoe UI Historic"/>
      <family val="2"/>
    </font>
    <font>
      <sz val="11"/>
      <color theme="1"/>
      <name val="Segoe UI Historic"/>
      <family val="2"/>
    </font>
    <font>
      <b/>
      <sz val="18"/>
      <color theme="4"/>
      <name val="Segoe UI Historic"/>
      <family val="2"/>
    </font>
    <font>
      <b/>
      <sz val="18"/>
      <color theme="1"/>
      <name val="Segoe UI Historic"/>
      <family val="2"/>
    </font>
    <font>
      <sz val="8"/>
      <color theme="4"/>
      <name val="Segoe UI Historic"/>
      <family val="2"/>
    </font>
    <font>
      <sz val="8"/>
      <color theme="0"/>
      <name val="Segoe UI Historic"/>
      <family val="2"/>
    </font>
    <font>
      <b/>
      <sz val="8"/>
      <color theme="1"/>
      <name val="Segoe UI Historic"/>
      <family val="2"/>
    </font>
    <font>
      <b/>
      <sz val="8"/>
      <color rgb="FFFF0000"/>
      <name val="Segoe UI Historic"/>
      <family val="2"/>
    </font>
    <font>
      <b/>
      <u/>
      <sz val="8"/>
      <color theme="1"/>
      <name val="Segoe UI Historic"/>
      <family val="2"/>
    </font>
    <font>
      <i/>
      <sz val="8"/>
      <color theme="1"/>
      <name val="Segoe UI Historic"/>
      <family val="2"/>
    </font>
    <font>
      <sz val="12"/>
      <color theme="1"/>
      <name val="Segoe UI Historic"/>
      <family val="2"/>
    </font>
    <font>
      <u/>
      <sz val="8"/>
      <color theme="1"/>
      <name val="Segoe UI Semilight"/>
      <family val="2"/>
    </font>
    <font>
      <i/>
      <sz val="6"/>
      <color theme="1"/>
      <name val="Segoe UI Semilight"/>
      <family val="2"/>
    </font>
    <font>
      <b/>
      <sz val="14"/>
      <color theme="1"/>
      <name val="Segoe UI Semilight"/>
      <family val="2"/>
    </font>
    <font>
      <u/>
      <sz val="11"/>
      <color theme="10"/>
      <name val="Calibri"/>
      <family val="2"/>
      <scheme val="minor"/>
    </font>
    <font>
      <i/>
      <u/>
      <sz val="8"/>
      <color theme="10"/>
      <name val="Calibri"/>
      <family val="2"/>
      <scheme val="minor"/>
    </font>
    <font>
      <sz val="8"/>
      <color rgb="FFFF0000"/>
      <name val="Segoe UI Semilight"/>
      <family val="2"/>
    </font>
    <font>
      <sz val="10"/>
      <color theme="1"/>
      <name val="Segoe UI Historic"/>
      <family val="2"/>
    </font>
    <font>
      <b/>
      <sz val="20"/>
      <color rgb="FFFF0000"/>
      <name val="Segoe UI Semilight"/>
      <family val="2"/>
    </font>
    <font>
      <b/>
      <u/>
      <sz val="8"/>
      <color theme="1"/>
      <name val="Segoe UI Semilight"/>
      <family val="2"/>
    </font>
    <font>
      <sz val="28"/>
      <color rgb="FFFF0000"/>
      <name val="Segoe UI Semilight"/>
      <family val="2"/>
    </font>
    <font>
      <sz val="6"/>
      <color theme="1"/>
      <name val="Segoe UI Semilight"/>
      <family val="2"/>
    </font>
    <font>
      <sz val="10"/>
      <color theme="1"/>
      <name val="Segoe UI Semilight"/>
      <family val="2"/>
    </font>
    <font>
      <b/>
      <sz val="8"/>
      <color theme="0" tint="-0.14999847407452621"/>
      <name val="Segoe UI Semilight"/>
      <family val="2"/>
    </font>
    <font>
      <sz val="10"/>
      <color indexed="19"/>
      <name val="Arial"/>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49"/>
      </patternFill>
    </fill>
    <fill>
      <patternFill patternType="solid">
        <fgColor theme="2" tint="-9.9978637043366805E-2"/>
        <bgColor indexed="64"/>
      </patternFill>
    </fill>
    <fill>
      <patternFill patternType="solid">
        <fgColor theme="4"/>
        <bgColor indexed="64"/>
      </patternFill>
    </fill>
    <fill>
      <patternFill patternType="solid">
        <fgColor theme="5" tint="0.79998168889431442"/>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rgb="FFDBA7FF"/>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0" tint="-0.14996795556505021"/>
        <bgColor indexed="64"/>
      </patternFill>
    </fill>
    <fill>
      <patternFill patternType="solid">
        <fgColor rgb="FF00B050"/>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ck">
        <color rgb="FF0070C0"/>
      </left>
      <right style="thick">
        <color rgb="FF0070C0"/>
      </right>
      <top style="thick">
        <color rgb="FF0070C0"/>
      </top>
      <bottom style="thick">
        <color rgb="FF0070C0"/>
      </bottom>
      <diagonal/>
    </border>
    <border>
      <left style="thin">
        <color rgb="FF0070C0"/>
      </left>
      <right style="thin">
        <color rgb="FF0070C0"/>
      </right>
      <top style="thin">
        <color rgb="FF0070C0"/>
      </top>
      <bottom style="thin">
        <color rgb="FF0070C0"/>
      </bottom>
      <diagonal/>
    </border>
    <border>
      <left style="thin">
        <color rgb="FF0070C0"/>
      </left>
      <right/>
      <top/>
      <bottom/>
      <diagonal/>
    </border>
    <border>
      <left style="thin">
        <color rgb="FF0070C0"/>
      </left>
      <right style="thin">
        <color rgb="FF0070C0"/>
      </right>
      <top style="thin">
        <color rgb="FF0070C0"/>
      </top>
      <bottom/>
      <diagonal/>
    </border>
    <border>
      <left style="thin">
        <color rgb="FF0070C0"/>
      </left>
      <right style="thin">
        <color rgb="FF0070C0"/>
      </right>
      <top/>
      <bottom style="thin">
        <color rgb="FF0070C0"/>
      </bottom>
      <diagonal/>
    </border>
    <border>
      <left/>
      <right style="thin">
        <color rgb="FF0070C0"/>
      </right>
      <top style="thin">
        <color rgb="FF0070C0"/>
      </top>
      <bottom/>
      <diagonal/>
    </border>
    <border>
      <left/>
      <right style="thin">
        <color rgb="FF0070C0"/>
      </right>
      <top/>
      <bottom style="thin">
        <color rgb="FF0070C0"/>
      </bottom>
      <diagonal/>
    </border>
    <border>
      <left/>
      <right/>
      <top style="thin">
        <color rgb="FF0070C0"/>
      </top>
      <bottom/>
      <diagonal/>
    </border>
    <border>
      <left/>
      <right/>
      <top/>
      <bottom style="thin">
        <color rgb="FF0070C0"/>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medium">
        <color indexed="64"/>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style="thin">
        <color theme="0"/>
      </right>
      <top style="thin">
        <color theme="0"/>
      </top>
      <bottom style="thin">
        <color theme="4"/>
      </bottom>
      <diagonal/>
    </border>
    <border>
      <left style="medium">
        <color theme="4"/>
      </left>
      <right style="thin">
        <color theme="0"/>
      </right>
      <top style="medium">
        <color theme="4"/>
      </top>
      <bottom style="thin">
        <color theme="0"/>
      </bottom>
      <diagonal/>
    </border>
    <border>
      <left style="thin">
        <color theme="0"/>
      </left>
      <right style="thin">
        <color theme="0"/>
      </right>
      <top style="medium">
        <color theme="4"/>
      </top>
      <bottom style="thin">
        <color theme="0"/>
      </bottom>
      <diagonal/>
    </border>
    <border>
      <left style="thin">
        <color theme="0"/>
      </left>
      <right style="medium">
        <color theme="4"/>
      </right>
      <top style="medium">
        <color theme="4"/>
      </top>
      <bottom style="thin">
        <color theme="0"/>
      </bottom>
      <diagonal/>
    </border>
    <border>
      <left style="medium">
        <color theme="4"/>
      </left>
      <right style="thin">
        <color theme="0"/>
      </right>
      <top style="thin">
        <color theme="0"/>
      </top>
      <bottom style="thin">
        <color theme="0"/>
      </bottom>
      <diagonal/>
    </border>
    <border>
      <left style="thin">
        <color theme="0"/>
      </left>
      <right style="medium">
        <color theme="4"/>
      </right>
      <top style="thin">
        <color theme="0"/>
      </top>
      <bottom style="thin">
        <color theme="0"/>
      </bottom>
      <diagonal/>
    </border>
    <border>
      <left style="medium">
        <color theme="4"/>
      </left>
      <right style="thin">
        <color theme="0"/>
      </right>
      <top style="thin">
        <color theme="0"/>
      </top>
      <bottom style="medium">
        <color theme="4"/>
      </bottom>
      <diagonal/>
    </border>
    <border>
      <left style="thin">
        <color theme="0"/>
      </left>
      <right style="thin">
        <color theme="0"/>
      </right>
      <top style="thin">
        <color theme="0"/>
      </top>
      <bottom style="medium">
        <color theme="4"/>
      </bottom>
      <diagonal/>
    </border>
    <border>
      <left style="thin">
        <color theme="0"/>
      </left>
      <right style="medium">
        <color theme="4"/>
      </right>
      <top style="thin">
        <color theme="0"/>
      </top>
      <bottom style="medium">
        <color theme="4"/>
      </bottom>
      <diagonal/>
    </border>
    <border>
      <left style="thick">
        <color indexed="64"/>
      </left>
      <right style="thick">
        <color indexed="64"/>
      </right>
      <top style="thick">
        <color indexed="64"/>
      </top>
      <bottom style="thick">
        <color indexed="64"/>
      </bottom>
      <diagonal/>
    </border>
    <border>
      <left/>
      <right/>
      <top style="thin">
        <color theme="0"/>
      </top>
      <bottom style="thin">
        <color theme="0"/>
      </bottom>
      <diagonal/>
    </border>
    <border>
      <left style="medium">
        <color theme="4"/>
      </left>
      <right/>
      <top style="thin">
        <color theme="0"/>
      </top>
      <bottom style="thin">
        <color theme="0"/>
      </bottom>
      <diagonal/>
    </border>
    <border>
      <left style="thin">
        <color theme="0"/>
      </left>
      <right/>
      <top style="thin">
        <color theme="0"/>
      </top>
      <bottom style="medium">
        <color theme="4"/>
      </bottom>
      <diagonal/>
    </border>
    <border>
      <left/>
      <right style="thin">
        <color theme="0"/>
      </right>
      <top style="thin">
        <color theme="0"/>
      </top>
      <bottom style="medium">
        <color theme="4"/>
      </bottom>
      <diagonal/>
    </border>
    <border>
      <left style="medium">
        <color theme="4"/>
      </left>
      <right/>
      <top style="medium">
        <color theme="4"/>
      </top>
      <bottom style="thin">
        <color theme="0"/>
      </bottom>
      <diagonal/>
    </border>
    <border>
      <left/>
      <right style="thin">
        <color theme="0"/>
      </right>
      <top style="medium">
        <color theme="4"/>
      </top>
      <bottom style="thin">
        <color theme="0"/>
      </bottom>
      <diagonal/>
    </border>
    <border>
      <left style="medium">
        <color theme="4"/>
      </left>
      <right/>
      <top style="thin">
        <color theme="0"/>
      </top>
      <bottom style="medium">
        <color theme="4"/>
      </bottom>
      <diagonal/>
    </border>
    <border>
      <left style="thin">
        <color theme="0"/>
      </left>
      <right/>
      <top style="medium">
        <color theme="4"/>
      </top>
      <bottom style="thin">
        <color theme="0"/>
      </bottom>
      <diagonal/>
    </border>
    <border>
      <left style="thin">
        <color theme="0"/>
      </left>
      <right/>
      <top style="thin">
        <color theme="0"/>
      </top>
      <bottom style="thin">
        <color theme="4"/>
      </bottom>
      <diagonal/>
    </border>
    <border>
      <left style="thin">
        <color theme="0"/>
      </left>
      <right/>
      <top style="thin">
        <color theme="0"/>
      </top>
      <bottom/>
      <diagonal/>
    </border>
    <border>
      <left style="thick">
        <color theme="0"/>
      </left>
      <right style="thick">
        <color theme="0"/>
      </right>
      <top style="thick">
        <color theme="0"/>
      </top>
      <bottom style="thick">
        <color theme="0"/>
      </bottom>
      <diagonal/>
    </border>
    <border>
      <left style="medium">
        <color theme="4"/>
      </left>
      <right/>
      <top style="thin">
        <color theme="0"/>
      </top>
      <bottom/>
      <diagonal/>
    </border>
    <border>
      <left/>
      <right/>
      <top style="thin">
        <color theme="0"/>
      </top>
      <bottom/>
      <diagonal/>
    </border>
    <border>
      <left style="thin">
        <color theme="0"/>
      </left>
      <right style="thin">
        <color theme="0"/>
      </right>
      <top/>
      <bottom style="medium">
        <color indexed="64"/>
      </bottom>
      <diagonal/>
    </border>
    <border>
      <left style="thin">
        <color theme="0"/>
      </left>
      <right style="thin">
        <color theme="0"/>
      </right>
      <top style="thin">
        <color theme="0"/>
      </top>
      <bottom style="medium">
        <color theme="1"/>
      </bottom>
      <diagonal/>
    </border>
    <border>
      <left style="thin">
        <color theme="0"/>
      </left>
      <right style="thin">
        <color theme="0"/>
      </right>
      <top style="medium">
        <color theme="1"/>
      </top>
      <bottom style="thin">
        <color theme="0"/>
      </bottom>
      <diagonal/>
    </border>
  </borders>
  <cellStyleXfs count="5">
    <xf numFmtId="0" fontId="0"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38" fillId="0" borderId="0" applyNumberFormat="0" applyFill="0" applyBorder="0" applyAlignment="0" applyProtection="0"/>
  </cellStyleXfs>
  <cellXfs count="411">
    <xf numFmtId="0" fontId="0" fillId="0" borderId="0" xfId="0"/>
    <xf numFmtId="0" fontId="1" fillId="0" borderId="0" xfId="0" applyFont="1"/>
    <xf numFmtId="0" fontId="0" fillId="0" borderId="3" xfId="0" applyBorder="1"/>
    <xf numFmtId="0" fontId="4" fillId="0" borderId="0" xfId="0" applyFont="1"/>
    <xf numFmtId="2" fontId="5" fillId="9" borderId="0" xfId="0" applyNumberFormat="1" applyFont="1" applyFill="1" applyAlignment="1" applyProtection="1">
      <alignment horizontal="left" vertical="center" wrapText="1"/>
      <protection locked="0"/>
    </xf>
    <xf numFmtId="0" fontId="5" fillId="9" borderId="0" xfId="0" applyFont="1" applyFill="1" applyAlignment="1" applyProtection="1">
      <alignment horizontal="left" vertical="center" wrapText="1"/>
      <protection locked="0"/>
    </xf>
    <xf numFmtId="0" fontId="5" fillId="9" borderId="0" xfId="0" applyFont="1" applyFill="1" applyAlignment="1" applyProtection="1">
      <alignment horizontal="right" vertical="center" wrapText="1"/>
      <protection locked="0"/>
    </xf>
    <xf numFmtId="0" fontId="0" fillId="0" borderId="0" xfId="0" applyAlignment="1" applyProtection="1">
      <alignment horizontal="left" vertical="center"/>
      <protection locked="0"/>
    </xf>
    <xf numFmtId="165" fontId="0" fillId="0" borderId="0" xfId="0" applyNumberFormat="1" applyAlignment="1" applyProtection="1">
      <alignment horizontal="right" vertical="center"/>
      <protection locked="0"/>
    </xf>
    <xf numFmtId="0" fontId="0" fillId="7" borderId="0" xfId="0" applyFill="1" applyAlignment="1" applyProtection="1">
      <alignment horizontal="left" vertical="center"/>
      <protection locked="0"/>
    </xf>
    <xf numFmtId="165" fontId="0" fillId="7" borderId="0" xfId="0" applyNumberFormat="1" applyFill="1" applyAlignment="1" applyProtection="1">
      <alignment horizontal="right" vertical="center"/>
      <protection locked="0"/>
    </xf>
    <xf numFmtId="0" fontId="0" fillId="7" borderId="0" xfId="0" applyFill="1"/>
    <xf numFmtId="0" fontId="0" fillId="0" borderId="5" xfId="0" applyBorder="1"/>
    <xf numFmtId="0" fontId="0" fillId="0" borderId="4" xfId="0" applyBorder="1"/>
    <xf numFmtId="164" fontId="1" fillId="0" borderId="7" xfId="0" applyNumberFormat="1" applyFont="1" applyBorder="1"/>
    <xf numFmtId="164" fontId="1" fillId="0" borderId="4" xfId="0" applyNumberFormat="1" applyFont="1" applyBorder="1"/>
    <xf numFmtId="164" fontId="1" fillId="0" borderId="9" xfId="0" applyNumberFormat="1" applyFont="1" applyBorder="1"/>
    <xf numFmtId="167" fontId="1" fillId="0" borderId="6" xfId="1" applyNumberFormat="1" applyFont="1" applyBorder="1"/>
    <xf numFmtId="167" fontId="1" fillId="0" borderId="6" xfId="1" applyNumberFormat="1" applyFont="1" applyFill="1" applyBorder="1"/>
    <xf numFmtId="167" fontId="1" fillId="0" borderId="8" xfId="1" applyNumberFormat="1" applyFont="1" applyFill="1" applyBorder="1"/>
    <xf numFmtId="0" fontId="0" fillId="0" borderId="0" xfId="0" quotePrefix="1"/>
    <xf numFmtId="0" fontId="0" fillId="0" borderId="10" xfId="0" applyBorder="1"/>
    <xf numFmtId="0" fontId="0" fillId="0" borderId="11" xfId="0" applyBorder="1"/>
    <xf numFmtId="0" fontId="3" fillId="0" borderId="0" xfId="0" applyFont="1" applyAlignment="1">
      <alignment horizontal="center" vertical="center"/>
    </xf>
    <xf numFmtId="164" fontId="1" fillId="0" borderId="8" xfId="1" applyNumberFormat="1" applyFont="1" applyFill="1" applyBorder="1"/>
    <xf numFmtId="0" fontId="0" fillId="10" borderId="0" xfId="0" applyFill="1"/>
    <xf numFmtId="0" fontId="1" fillId="10" borderId="0" xfId="0" applyFont="1" applyFill="1"/>
    <xf numFmtId="164" fontId="1" fillId="10" borderId="0" xfId="0" applyNumberFormat="1" applyFont="1" applyFill="1"/>
    <xf numFmtId="167" fontId="0" fillId="10" borderId="0" xfId="0" applyNumberFormat="1" applyFill="1"/>
    <xf numFmtId="164" fontId="0" fillId="10" borderId="0" xfId="0" applyNumberFormat="1" applyFill="1"/>
    <xf numFmtId="0" fontId="4" fillId="2" borderId="0" xfId="0" applyFont="1" applyFill="1"/>
    <xf numFmtId="164" fontId="4" fillId="2" borderId="0" xfId="0" applyNumberFormat="1" applyFont="1" applyFill="1"/>
    <xf numFmtId="0" fontId="4" fillId="3" borderId="0" xfId="0" applyFont="1" applyFill="1"/>
    <xf numFmtId="0" fontId="6" fillId="0" borderId="0" xfId="0" applyFont="1"/>
    <xf numFmtId="164" fontId="4" fillId="2" borderId="2" xfId="0" applyNumberFormat="1" applyFont="1" applyFill="1" applyBorder="1"/>
    <xf numFmtId="164" fontId="4" fillId="10" borderId="2" xfId="0" applyNumberFormat="1" applyFont="1" applyFill="1" applyBorder="1"/>
    <xf numFmtId="9" fontId="4" fillId="10" borderId="2" xfId="0" applyNumberFormat="1" applyFont="1" applyFill="1" applyBorder="1"/>
    <xf numFmtId="164" fontId="4" fillId="0" borderId="0" xfId="0" applyNumberFormat="1" applyFont="1"/>
    <xf numFmtId="168" fontId="1" fillId="0" borderId="4" xfId="0" applyNumberFormat="1" applyFont="1" applyBorder="1"/>
    <xf numFmtId="168" fontId="1" fillId="0" borderId="7" xfId="0" applyNumberFormat="1" applyFont="1" applyBorder="1"/>
    <xf numFmtId="43" fontId="1" fillId="0" borderId="6" xfId="1" applyFont="1" applyFill="1" applyBorder="1"/>
    <xf numFmtId="0" fontId="4" fillId="2" borderId="2" xfId="0" applyFont="1" applyFill="1" applyBorder="1"/>
    <xf numFmtId="0" fontId="6" fillId="0" borderId="0" xfId="0" applyFont="1" applyAlignment="1">
      <alignment horizontal="right"/>
    </xf>
    <xf numFmtId="0" fontId="4" fillId="0" borderId="0" xfId="0" applyFont="1" applyAlignment="1">
      <alignment horizontal="center"/>
    </xf>
    <xf numFmtId="164" fontId="4" fillId="0" borderId="0" xfId="0" applyNumberFormat="1" applyFont="1" applyAlignment="1">
      <alignment horizontal="center"/>
    </xf>
    <xf numFmtId="0" fontId="0" fillId="12" borderId="0" xfId="0" applyFill="1"/>
    <xf numFmtId="0" fontId="0" fillId="5" borderId="0" xfId="0" applyFill="1"/>
    <xf numFmtId="1" fontId="0" fillId="0" borderId="4" xfId="0" applyNumberFormat="1" applyBorder="1"/>
    <xf numFmtId="164" fontId="0" fillId="0" borderId="0" xfId="0" applyNumberFormat="1"/>
    <xf numFmtId="169" fontId="0" fillId="0" borderId="0" xfId="0" applyNumberFormat="1"/>
    <xf numFmtId="0" fontId="3" fillId="5" borderId="0" xfId="0" applyFont="1" applyFill="1" applyAlignment="1">
      <alignment horizontal="center" vertical="center"/>
    </xf>
    <xf numFmtId="0" fontId="4" fillId="2" borderId="2" xfId="0" applyFont="1" applyFill="1" applyBorder="1" applyAlignment="1">
      <alignment horizontal="right"/>
    </xf>
    <xf numFmtId="0" fontId="0" fillId="6" borderId="0" xfId="0" applyFill="1"/>
    <xf numFmtId="1" fontId="1" fillId="0" borderId="2" xfId="0" applyNumberFormat="1" applyFont="1" applyBorder="1"/>
    <xf numFmtId="1" fontId="1" fillId="8" borderId="2" xfId="0" applyNumberFormat="1" applyFont="1" applyFill="1" applyBorder="1"/>
    <xf numFmtId="164" fontId="1" fillId="0" borderId="2" xfId="0" applyNumberFormat="1" applyFont="1" applyBorder="1"/>
    <xf numFmtId="164" fontId="1" fillId="8" borderId="2" xfId="0" applyNumberFormat="1" applyFont="1" applyFill="1" applyBorder="1"/>
    <xf numFmtId="0" fontId="1" fillId="0" borderId="2" xfId="0" applyFont="1" applyBorder="1"/>
    <xf numFmtId="167" fontId="0" fillId="0" borderId="2" xfId="0" applyNumberFormat="1" applyBorder="1"/>
    <xf numFmtId="164" fontId="0" fillId="0" borderId="2" xfId="0" applyNumberFormat="1" applyBorder="1"/>
    <xf numFmtId="1" fontId="0" fillId="0" borderId="2" xfId="0" applyNumberFormat="1" applyBorder="1"/>
    <xf numFmtId="1" fontId="0" fillId="0" borderId="0" xfId="0" applyNumberFormat="1"/>
    <xf numFmtId="0" fontId="1" fillId="5" borderId="0" xfId="0" applyFont="1" applyFill="1"/>
    <xf numFmtId="0" fontId="0" fillId="13" borderId="0" xfId="0" applyFill="1"/>
    <xf numFmtId="164" fontId="7" fillId="2" borderId="2" xfId="2" applyNumberFormat="1" applyFont="1" applyFill="1" applyBorder="1"/>
    <xf numFmtId="164" fontId="0" fillId="0" borderId="0" xfId="3" applyNumberFormat="1" applyFont="1"/>
    <xf numFmtId="1" fontId="4" fillId="2" borderId="2" xfId="0" applyNumberFormat="1" applyFont="1" applyFill="1" applyBorder="1"/>
    <xf numFmtId="0" fontId="4" fillId="3" borderId="0" xfId="0" applyFont="1" applyFill="1" applyAlignment="1">
      <alignment horizontal="center"/>
    </xf>
    <xf numFmtId="0" fontId="10" fillId="2" borderId="0" xfId="0" applyFont="1" applyFill="1"/>
    <xf numFmtId="1" fontId="4" fillId="2" borderId="2" xfId="1" applyNumberFormat="1" applyFont="1" applyFill="1" applyBorder="1"/>
    <xf numFmtId="167" fontId="0" fillId="0" borderId="0" xfId="0" applyNumberFormat="1"/>
    <xf numFmtId="164" fontId="0" fillId="0" borderId="0" xfId="3" applyNumberFormat="1" applyFont="1" applyFill="1"/>
    <xf numFmtId="0" fontId="0" fillId="4" borderId="0" xfId="0" applyFill="1"/>
    <xf numFmtId="1" fontId="0" fillId="0" borderId="15" xfId="0" applyNumberFormat="1" applyBorder="1"/>
    <xf numFmtId="164" fontId="0" fillId="0" borderId="14" xfId="0" applyNumberFormat="1" applyBorder="1"/>
    <xf numFmtId="164" fontId="0" fillId="0" borderId="16" xfId="0" applyNumberFormat="1" applyBorder="1"/>
    <xf numFmtId="0" fontId="0" fillId="0" borderId="17" xfId="0" applyBorder="1"/>
    <xf numFmtId="0" fontId="0" fillId="0" borderId="18" xfId="0" applyBorder="1"/>
    <xf numFmtId="0" fontId="0" fillId="0" borderId="19" xfId="0" applyBorder="1"/>
    <xf numFmtId="0" fontId="0" fillId="0" borderId="1" xfId="0" applyBorder="1"/>
    <xf numFmtId="0" fontId="0" fillId="0" borderId="15" xfId="0" applyBorder="1"/>
    <xf numFmtId="0" fontId="0" fillId="0" borderId="14" xfId="0" applyBorder="1"/>
    <xf numFmtId="0" fontId="0" fillId="0" borderId="16" xfId="0" applyBorder="1"/>
    <xf numFmtId="1" fontId="0" fillId="0" borderId="17" xfId="0" applyNumberFormat="1" applyBorder="1"/>
    <xf numFmtId="164" fontId="0" fillId="0" borderId="18" xfId="0" applyNumberFormat="1" applyBorder="1"/>
    <xf numFmtId="171" fontId="1" fillId="0" borderId="2" xfId="0" applyNumberFormat="1" applyFont="1" applyBorder="1"/>
    <xf numFmtId="164" fontId="0" fillId="0" borderId="1" xfId="0" applyNumberFormat="1" applyBorder="1"/>
    <xf numFmtId="164" fontId="0" fillId="0" borderId="20" xfId="0" applyNumberFormat="1" applyBorder="1"/>
    <xf numFmtId="0" fontId="0" fillId="5" borderId="1" xfId="0" applyFill="1" applyBorder="1"/>
    <xf numFmtId="0" fontId="0" fillId="4" borderId="1" xfId="0" applyFill="1" applyBorder="1"/>
    <xf numFmtId="0" fontId="0" fillId="12" borderId="1" xfId="0" applyFill="1" applyBorder="1"/>
    <xf numFmtId="0" fontId="1" fillId="10" borderId="0" xfId="0" applyFont="1" applyFill="1" applyAlignment="1">
      <alignment horizontal="center"/>
    </xf>
    <xf numFmtId="164" fontId="1" fillId="10" borderId="2" xfId="0" applyNumberFormat="1" applyFont="1" applyFill="1" applyBorder="1"/>
    <xf numFmtId="1" fontId="0" fillId="0" borderId="14" xfId="0" applyNumberFormat="1" applyBorder="1"/>
    <xf numFmtId="167" fontId="0" fillId="0" borderId="0" xfId="1" applyNumberFormat="1" applyFont="1"/>
    <xf numFmtId="0" fontId="0" fillId="14" borderId="20" xfId="0" applyFill="1" applyBorder="1" applyAlignment="1">
      <alignment horizontal="center" vertical="top" wrapText="1"/>
    </xf>
    <xf numFmtId="0" fontId="0" fillId="14" borderId="0" xfId="0" applyFill="1" applyAlignment="1">
      <alignment horizontal="center" vertical="top" wrapText="1"/>
    </xf>
    <xf numFmtId="8" fontId="0" fillId="0" borderId="0" xfId="0" applyNumberFormat="1"/>
    <xf numFmtId="167" fontId="0" fillId="0" borderId="17" xfId="1" applyNumberFormat="1" applyFont="1" applyFill="1" applyBorder="1"/>
    <xf numFmtId="43" fontId="0" fillId="0" borderId="0" xfId="1" applyFont="1" applyFill="1" applyBorder="1"/>
    <xf numFmtId="167" fontId="0" fillId="0" borderId="0" xfId="1" applyNumberFormat="1" applyFont="1" applyFill="1" applyBorder="1"/>
    <xf numFmtId="167" fontId="0" fillId="0" borderId="19" xfId="1" applyNumberFormat="1" applyFont="1" applyFill="1" applyBorder="1"/>
    <xf numFmtId="43" fontId="0" fillId="0" borderId="1" xfId="1" applyFont="1" applyFill="1" applyBorder="1"/>
    <xf numFmtId="0" fontId="0" fillId="0" borderId="2" xfId="0" applyBorder="1" applyAlignment="1">
      <alignment horizontal="left" vertical="top"/>
    </xf>
    <xf numFmtId="9" fontId="0" fillId="0" borderId="2" xfId="2" applyFont="1" applyBorder="1"/>
    <xf numFmtId="170" fontId="0" fillId="0" borderId="2" xfId="2" applyNumberFormat="1" applyFont="1" applyBorder="1"/>
    <xf numFmtId="0" fontId="12" fillId="12" borderId="0" xfId="0" applyFont="1" applyFill="1"/>
    <xf numFmtId="0" fontId="3" fillId="4" borderId="0" xfId="0" applyFont="1" applyFill="1" applyAlignment="1">
      <alignment horizontal="center" vertical="center"/>
    </xf>
    <xf numFmtId="0" fontId="1" fillId="4" borderId="0" xfId="0" applyFont="1" applyFill="1"/>
    <xf numFmtId="0" fontId="0" fillId="15" borderId="0" xfId="0" applyFill="1"/>
    <xf numFmtId="0" fontId="1" fillId="15" borderId="0" xfId="0" applyFont="1" applyFill="1"/>
    <xf numFmtId="0" fontId="3" fillId="15" borderId="0" xfId="0" applyFont="1" applyFill="1" applyAlignment="1">
      <alignment horizontal="center" vertical="center"/>
    </xf>
    <xf numFmtId="0" fontId="1" fillId="6" borderId="0" xfId="0" applyFont="1" applyFill="1"/>
    <xf numFmtId="0" fontId="0" fillId="12" borderId="19" xfId="0" applyFill="1" applyBorder="1"/>
    <xf numFmtId="0" fontId="0" fillId="15" borderId="16" xfId="0" applyFill="1" applyBorder="1"/>
    <xf numFmtId="0" fontId="0" fillId="15" borderId="19" xfId="0" applyFill="1" applyBorder="1" applyAlignment="1">
      <alignment horizontal="center" vertical="top" wrapText="1"/>
    </xf>
    <xf numFmtId="0" fontId="0" fillId="15" borderId="1" xfId="0" applyFill="1" applyBorder="1" applyAlignment="1">
      <alignment horizontal="center" vertical="top" wrapText="1"/>
    </xf>
    <xf numFmtId="0" fontId="0" fillId="15" borderId="20" xfId="0" applyFill="1" applyBorder="1" applyAlignment="1">
      <alignment horizontal="center" vertical="top" wrapText="1"/>
    </xf>
    <xf numFmtId="168" fontId="0" fillId="0" borderId="2" xfId="0" applyNumberFormat="1" applyBorder="1"/>
    <xf numFmtId="0" fontId="0" fillId="15" borderId="13" xfId="0" applyFill="1" applyBorder="1"/>
    <xf numFmtId="0" fontId="0" fillId="15" borderId="22" xfId="0" applyFill="1" applyBorder="1" applyAlignment="1">
      <alignment horizontal="center" vertical="top" wrapText="1"/>
    </xf>
    <xf numFmtId="164" fontId="0" fillId="0" borderId="22" xfId="0" applyNumberFormat="1" applyBorder="1"/>
    <xf numFmtId="164" fontId="0" fillId="0" borderId="21" xfId="0" applyNumberFormat="1" applyBorder="1"/>
    <xf numFmtId="0" fontId="0" fillId="0" borderId="0" xfId="0" applyAlignment="1">
      <alignment horizontal="center" vertical="top" wrapText="1"/>
    </xf>
    <xf numFmtId="0" fontId="0" fillId="16" borderId="0" xfId="0" applyFill="1" applyAlignment="1">
      <alignment horizontal="center" vertical="top" wrapText="1"/>
    </xf>
    <xf numFmtId="0" fontId="0" fillId="0" borderId="0" xfId="0" applyAlignment="1">
      <alignment horizontal="right"/>
    </xf>
    <xf numFmtId="1" fontId="0" fillId="0" borderId="22" xfId="0" applyNumberFormat="1" applyBorder="1"/>
    <xf numFmtId="167" fontId="0" fillId="0" borderId="22" xfId="0" applyNumberFormat="1" applyBorder="1"/>
    <xf numFmtId="167" fontId="0" fillId="0" borderId="21" xfId="0" applyNumberFormat="1" applyBorder="1"/>
    <xf numFmtId="6" fontId="0" fillId="0" borderId="0" xfId="0" applyNumberFormat="1"/>
    <xf numFmtId="164" fontId="4" fillId="3" borderId="1" xfId="0" applyNumberFormat="1" applyFont="1" applyFill="1" applyBorder="1" applyAlignment="1">
      <alignment horizontal="center"/>
    </xf>
    <xf numFmtId="0" fontId="4" fillId="10" borderId="2" xfId="0" applyFont="1" applyFill="1" applyBorder="1"/>
    <xf numFmtId="0" fontId="9" fillId="3" borderId="0" xfId="0" applyFont="1" applyFill="1" applyAlignment="1">
      <alignment horizontal="right"/>
    </xf>
    <xf numFmtId="0" fontId="9" fillId="0" borderId="0" xfId="0" applyFont="1" applyAlignment="1">
      <alignment horizontal="center"/>
    </xf>
    <xf numFmtId="0" fontId="15" fillId="0" borderId="0" xfId="0" applyFont="1"/>
    <xf numFmtId="164" fontId="8" fillId="0" borderId="0" xfId="0" applyNumberFormat="1" applyFont="1" applyAlignment="1">
      <alignment horizontal="center"/>
    </xf>
    <xf numFmtId="164" fontId="16" fillId="0" borderId="0" xfId="0" applyNumberFormat="1" applyFont="1" applyAlignment="1">
      <alignment horizontal="center"/>
    </xf>
    <xf numFmtId="0" fontId="8" fillId="3" borderId="0" xfId="0" applyFont="1" applyFill="1" applyAlignment="1">
      <alignment horizontal="center"/>
    </xf>
    <xf numFmtId="0" fontId="4" fillId="6" borderId="0" xfId="0" applyFont="1" applyFill="1" applyAlignment="1">
      <alignment horizontal="center" vertical="center" wrapText="1"/>
    </xf>
    <xf numFmtId="9" fontId="4" fillId="6" borderId="0" xfId="2" applyFont="1" applyFill="1" applyBorder="1" applyAlignment="1">
      <alignment horizontal="center" vertical="center" wrapText="1"/>
    </xf>
    <xf numFmtId="0" fontId="4" fillId="6" borderId="0" xfId="0" applyFont="1" applyFill="1" applyAlignment="1">
      <alignment horizontal="center" vertical="center"/>
    </xf>
    <xf numFmtId="0" fontId="0" fillId="2" borderId="0" xfId="0" applyFill="1"/>
    <xf numFmtId="9" fontId="0" fillId="2" borderId="3" xfId="2" applyFont="1" applyFill="1" applyBorder="1"/>
    <xf numFmtId="173" fontId="1" fillId="0" borderId="6" xfId="1" applyNumberFormat="1" applyFont="1" applyFill="1" applyBorder="1"/>
    <xf numFmtId="0" fontId="4" fillId="0" borderId="25" xfId="0" applyFont="1" applyBorder="1"/>
    <xf numFmtId="164" fontId="4" fillId="0" borderId="25" xfId="0" applyNumberFormat="1" applyFont="1" applyBorder="1"/>
    <xf numFmtId="0" fontId="14" fillId="0" borderId="25" xfId="0" applyFont="1" applyBorder="1"/>
    <xf numFmtId="0" fontId="7" fillId="2" borderId="0" xfId="0" applyFont="1" applyFill="1"/>
    <xf numFmtId="1" fontId="4" fillId="2" borderId="0" xfId="0" applyNumberFormat="1" applyFont="1" applyFill="1"/>
    <xf numFmtId="0" fontId="9" fillId="0" borderId="25" xfId="0" applyFont="1" applyBorder="1"/>
    <xf numFmtId="0" fontId="9" fillId="0" borderId="25" xfId="0" applyFont="1" applyBorder="1" applyAlignment="1">
      <alignment horizontal="center"/>
    </xf>
    <xf numFmtId="164" fontId="9" fillId="0" borderId="25" xfId="0" applyNumberFormat="1" applyFont="1" applyBorder="1"/>
    <xf numFmtId="0" fontId="6" fillId="0" borderId="25" xfId="0" applyFont="1" applyBorder="1"/>
    <xf numFmtId="0" fontId="6" fillId="8" borderId="25" xfId="0" applyFont="1" applyFill="1" applyBorder="1"/>
    <xf numFmtId="0" fontId="4" fillId="8" borderId="25" xfId="0" applyFont="1" applyFill="1" applyBorder="1"/>
    <xf numFmtId="0" fontId="6" fillId="0" borderId="25" xfId="0" applyFont="1" applyBorder="1" applyAlignment="1">
      <alignment vertical="center"/>
    </xf>
    <xf numFmtId="0" fontId="4" fillId="0" borderId="25" xfId="0" applyFont="1" applyBorder="1" applyAlignment="1">
      <alignment horizontal="left" indent="1"/>
    </xf>
    <xf numFmtId="8" fontId="4" fillId="0" borderId="25" xfId="0" applyNumberFormat="1" applyFont="1" applyBorder="1"/>
    <xf numFmtId="0" fontId="18" fillId="8" borderId="25" xfId="0" applyFont="1" applyFill="1" applyBorder="1"/>
    <xf numFmtId="164" fontId="18" fillId="8" borderId="25" xfId="0" applyNumberFormat="1" applyFont="1" applyFill="1" applyBorder="1"/>
    <xf numFmtId="172" fontId="18" fillId="8" borderId="25" xfId="0" applyNumberFormat="1" applyFont="1" applyFill="1" applyBorder="1" applyAlignment="1">
      <alignment horizontal="center"/>
    </xf>
    <xf numFmtId="0" fontId="4" fillId="0" borderId="27" xfId="0" applyFont="1" applyBorder="1"/>
    <xf numFmtId="0" fontId="4" fillId="0" borderId="28" xfId="0" applyFont="1" applyBorder="1"/>
    <xf numFmtId="0" fontId="9" fillId="0" borderId="29" xfId="0" applyFont="1" applyBorder="1"/>
    <xf numFmtId="0" fontId="4" fillId="0" borderId="29" xfId="0" applyFont="1" applyBorder="1"/>
    <xf numFmtId="0" fontId="4" fillId="0" borderId="30" xfId="0" applyFont="1" applyBorder="1"/>
    <xf numFmtId="6" fontId="6" fillId="8" borderId="25" xfId="0" applyNumberFormat="1" applyFont="1" applyFill="1" applyBorder="1"/>
    <xf numFmtId="0" fontId="4" fillId="0" borderId="32" xfId="0" applyFont="1" applyBorder="1"/>
    <xf numFmtId="0" fontId="4" fillId="0" borderId="33" xfId="0" applyFont="1" applyBorder="1"/>
    <xf numFmtId="0" fontId="4" fillId="0" borderId="34" xfId="0" applyFont="1" applyBorder="1"/>
    <xf numFmtId="0" fontId="4" fillId="0" borderId="35" xfId="0" applyFont="1" applyBorder="1"/>
    <xf numFmtId="0" fontId="20" fillId="0" borderId="25" xfId="0" applyFont="1" applyBorder="1"/>
    <xf numFmtId="164" fontId="20" fillId="0" borderId="25" xfId="0" applyNumberFormat="1" applyFont="1" applyBorder="1"/>
    <xf numFmtId="0" fontId="20" fillId="0" borderId="30" xfId="0" applyFont="1" applyBorder="1"/>
    <xf numFmtId="0" fontId="20" fillId="0" borderId="29" xfId="0" applyFont="1" applyBorder="1"/>
    <xf numFmtId="0" fontId="20" fillId="0" borderId="27" xfId="0" applyFont="1" applyBorder="1"/>
    <xf numFmtId="0" fontId="6" fillId="0" borderId="25" xfId="0" applyFont="1" applyBorder="1" applyAlignment="1">
      <alignment horizontal="center"/>
    </xf>
    <xf numFmtId="0" fontId="20" fillId="0" borderId="0" xfId="0" applyFont="1"/>
    <xf numFmtId="0" fontId="6" fillId="0" borderId="36" xfId="0" applyFont="1" applyBorder="1"/>
    <xf numFmtId="0" fontId="4" fillId="0" borderId="36" xfId="0" applyFont="1" applyBorder="1"/>
    <xf numFmtId="0" fontId="22" fillId="0" borderId="25" xfId="0" applyFont="1" applyBorder="1"/>
    <xf numFmtId="0" fontId="23" fillId="0" borderId="25" xfId="0" applyFont="1" applyBorder="1"/>
    <xf numFmtId="0" fontId="21" fillId="0" borderId="25" xfId="0" applyFont="1" applyBorder="1" applyAlignment="1">
      <alignment horizontal="center"/>
    </xf>
    <xf numFmtId="0" fontId="20" fillId="0" borderId="31" xfId="0" applyFont="1" applyBorder="1"/>
    <xf numFmtId="0" fontId="9" fillId="0" borderId="30" xfId="0" applyFont="1" applyBorder="1"/>
    <xf numFmtId="1" fontId="9" fillId="0" borderId="30" xfId="0" applyNumberFormat="1" applyFont="1" applyBorder="1"/>
    <xf numFmtId="164" fontId="9" fillId="0" borderId="30" xfId="0" applyNumberFormat="1" applyFont="1" applyBorder="1"/>
    <xf numFmtId="0" fontId="24" fillId="0" borderId="25" xfId="0" applyFont="1" applyBorder="1" applyAlignment="1">
      <alignment horizontal="left"/>
    </xf>
    <xf numFmtId="0" fontId="24" fillId="0" borderId="27" xfId="0" applyFont="1" applyBorder="1"/>
    <xf numFmtId="0" fontId="24" fillId="0" borderId="25" xfId="0" applyFont="1" applyBorder="1"/>
    <xf numFmtId="0" fontId="26" fillId="0" borderId="27" xfId="0" applyFont="1" applyBorder="1" applyAlignment="1">
      <alignment horizontal="left" vertical="center"/>
    </xf>
    <xf numFmtId="0" fontId="26" fillId="0" borderId="25" xfId="0" applyFont="1" applyBorder="1" applyAlignment="1">
      <alignment horizontal="left" vertical="center"/>
    </xf>
    <xf numFmtId="0" fontId="27" fillId="0" borderId="25" xfId="0" applyFont="1" applyBorder="1" applyAlignment="1">
      <alignment vertical="center"/>
    </xf>
    <xf numFmtId="0" fontId="28" fillId="0" borderId="25" xfId="0" applyFont="1" applyBorder="1"/>
    <xf numFmtId="0" fontId="29" fillId="0" borderId="25" xfId="0" applyFont="1" applyBorder="1"/>
    <xf numFmtId="1" fontId="29" fillId="0" borderId="25" xfId="0" applyNumberFormat="1" applyFont="1" applyBorder="1"/>
    <xf numFmtId="0" fontId="24" fillId="0" borderId="0" xfId="0" applyFont="1"/>
    <xf numFmtId="0" fontId="24" fillId="0" borderId="28" xfId="0" applyFont="1" applyBorder="1"/>
    <xf numFmtId="0" fontId="30" fillId="0" borderId="25" xfId="0" applyFont="1" applyBorder="1" applyAlignment="1">
      <alignment horizontal="center" vertical="center"/>
    </xf>
    <xf numFmtId="0" fontId="24" fillId="8" borderId="30" xfId="0" applyFont="1" applyFill="1" applyBorder="1" applyAlignment="1">
      <alignment horizontal="center"/>
    </xf>
    <xf numFmtId="164" fontId="24" fillId="0" borderId="25" xfId="0" applyNumberFormat="1" applyFont="1" applyBorder="1"/>
    <xf numFmtId="164" fontId="28" fillId="0" borderId="25" xfId="0" applyNumberFormat="1" applyFont="1" applyBorder="1"/>
    <xf numFmtId="0" fontId="29" fillId="0" borderId="29" xfId="0" applyFont="1" applyBorder="1"/>
    <xf numFmtId="164" fontId="29" fillId="0" borderId="25" xfId="0" applyNumberFormat="1" applyFont="1" applyBorder="1"/>
    <xf numFmtId="0" fontId="24" fillId="8" borderId="28" xfId="0" applyFont="1" applyFill="1" applyBorder="1" applyAlignment="1">
      <alignment horizontal="right"/>
    </xf>
    <xf numFmtId="1" fontId="24" fillId="0" borderId="37" xfId="0" applyNumberFormat="1" applyFont="1" applyBorder="1"/>
    <xf numFmtId="1" fontId="24" fillId="0" borderId="38" xfId="0" applyNumberFormat="1" applyFont="1" applyBorder="1"/>
    <xf numFmtId="1" fontId="24" fillId="0" borderId="39" xfId="0" applyNumberFormat="1" applyFont="1" applyBorder="1"/>
    <xf numFmtId="0" fontId="24" fillId="0" borderId="29" xfId="0" applyFont="1" applyBorder="1"/>
    <xf numFmtId="1" fontId="24" fillId="0" borderId="29" xfId="0" applyNumberFormat="1" applyFont="1" applyBorder="1"/>
    <xf numFmtId="1" fontId="24" fillId="0" borderId="25" xfId="0" applyNumberFormat="1" applyFont="1" applyBorder="1"/>
    <xf numFmtId="1" fontId="28" fillId="0" borderId="25" xfId="0" applyNumberFormat="1" applyFont="1" applyBorder="1"/>
    <xf numFmtId="164" fontId="24" fillId="0" borderId="42" xfId="0" applyNumberFormat="1" applyFont="1" applyBorder="1"/>
    <xf numFmtId="164" fontId="24" fillId="0" borderId="43" xfId="0" applyNumberFormat="1" applyFont="1" applyBorder="1"/>
    <xf numFmtId="164" fontId="24" fillId="0" borderId="44" xfId="0" applyNumberFormat="1" applyFont="1" applyBorder="1"/>
    <xf numFmtId="164" fontId="24" fillId="0" borderId="29" xfId="0" applyNumberFormat="1" applyFont="1" applyBorder="1"/>
    <xf numFmtId="0" fontId="24" fillId="0" borderId="25" xfId="0" applyFont="1" applyBorder="1" applyAlignment="1">
      <alignment horizontal="center"/>
    </xf>
    <xf numFmtId="0" fontId="28" fillId="0" borderId="29" xfId="0" applyFont="1" applyBorder="1"/>
    <xf numFmtId="0" fontId="24" fillId="17" borderId="25" xfId="0" applyFont="1" applyFill="1" applyBorder="1" applyAlignment="1">
      <alignment horizontal="left" indent="1"/>
    </xf>
    <xf numFmtId="0" fontId="24" fillId="0" borderId="25" xfId="0" applyFont="1" applyBorder="1" applyAlignment="1">
      <alignment horizontal="left" indent="1"/>
    </xf>
    <xf numFmtId="0" fontId="24" fillId="8" borderId="25" xfId="0" applyFont="1" applyFill="1" applyBorder="1"/>
    <xf numFmtId="164" fontId="30" fillId="8" borderId="25" xfId="0" applyNumberFormat="1" applyFont="1" applyFill="1" applyBorder="1"/>
    <xf numFmtId="0" fontId="30" fillId="0" borderId="25" xfId="0" applyFont="1" applyBorder="1"/>
    <xf numFmtId="164" fontId="32" fillId="0" borderId="25" xfId="0" applyNumberFormat="1" applyFont="1" applyBorder="1"/>
    <xf numFmtId="164" fontId="33" fillId="0" borderId="25" xfId="0" applyNumberFormat="1" applyFont="1" applyBorder="1"/>
    <xf numFmtId="0" fontId="31" fillId="0" borderId="25" xfId="0" applyFont="1" applyBorder="1"/>
    <xf numFmtId="6" fontId="33" fillId="0" borderId="25" xfId="0" applyNumberFormat="1" applyFont="1" applyBorder="1"/>
    <xf numFmtId="6" fontId="32" fillId="0" borderId="25" xfId="0" applyNumberFormat="1" applyFont="1" applyBorder="1"/>
    <xf numFmtId="6" fontId="24" fillId="0" borderId="25" xfId="0" applyNumberFormat="1" applyFont="1" applyBorder="1"/>
    <xf numFmtId="0" fontId="34" fillId="0" borderId="25" xfId="0" applyFont="1" applyBorder="1"/>
    <xf numFmtId="0" fontId="34" fillId="8" borderId="30" xfId="0" applyFont="1" applyFill="1" applyBorder="1" applyAlignment="1">
      <alignment horizontal="center" vertical="center"/>
    </xf>
    <xf numFmtId="0" fontId="34" fillId="8" borderId="28" xfId="0" applyFont="1" applyFill="1" applyBorder="1" applyAlignment="1">
      <alignment horizontal="center"/>
    </xf>
    <xf numFmtId="0" fontId="17" fillId="3" borderId="0" xfId="0" applyFont="1" applyFill="1"/>
    <xf numFmtId="0" fontId="4" fillId="0" borderId="0" xfId="0" applyFont="1" applyAlignment="1">
      <alignment horizontal="center" vertical="top"/>
    </xf>
    <xf numFmtId="0" fontId="4" fillId="0" borderId="0" xfId="0" applyFont="1" applyAlignment="1">
      <alignment horizontal="center" vertical="top" wrapText="1"/>
    </xf>
    <xf numFmtId="0" fontId="4" fillId="0" borderId="0" xfId="0" applyFont="1" applyAlignment="1">
      <alignment wrapText="1"/>
    </xf>
    <xf numFmtId="0" fontId="17" fillId="0" borderId="25" xfId="0" applyFont="1" applyBorder="1"/>
    <xf numFmtId="0" fontId="36" fillId="0" borderId="25" xfId="0" applyFont="1" applyBorder="1" applyAlignment="1">
      <alignment horizontal="right"/>
    </xf>
    <xf numFmtId="0" fontId="37" fillId="0" borderId="25" xfId="0" applyFont="1" applyBorder="1" applyAlignment="1">
      <alignment horizontal="left" vertical="center"/>
    </xf>
    <xf numFmtId="0" fontId="36" fillId="0" borderId="25" xfId="0" applyFont="1" applyBorder="1"/>
    <xf numFmtId="0" fontId="6" fillId="3" borderId="0" xfId="0" applyFont="1" applyFill="1" applyAlignment="1">
      <alignment horizontal="left"/>
    </xf>
    <xf numFmtId="0" fontId="39" fillId="0" borderId="0" xfId="4" applyFont="1" applyFill="1" applyBorder="1" applyAlignment="1">
      <alignment horizontal="center"/>
    </xf>
    <xf numFmtId="164" fontId="4" fillId="5" borderId="21" xfId="0" applyNumberFormat="1" applyFont="1" applyFill="1" applyBorder="1"/>
    <xf numFmtId="164" fontId="4" fillId="5" borderId="2" xfId="0" applyNumberFormat="1" applyFont="1" applyFill="1" applyBorder="1"/>
    <xf numFmtId="0" fontId="4" fillId="3" borderId="0" xfId="0" applyFont="1" applyFill="1" applyAlignment="1">
      <alignment wrapText="1"/>
    </xf>
    <xf numFmtId="0" fontId="13" fillId="2" borderId="0" xfId="0" applyFont="1" applyFill="1"/>
    <xf numFmtId="0" fontId="4" fillId="2" borderId="0" xfId="0" applyFont="1" applyFill="1" applyAlignment="1">
      <alignment horizontal="right"/>
    </xf>
    <xf numFmtId="0" fontId="4" fillId="2" borderId="0" xfId="0" applyFont="1" applyFill="1" applyAlignment="1">
      <alignment horizontal="left"/>
    </xf>
    <xf numFmtId="0" fontId="21" fillId="0" borderId="25" xfId="0" applyFont="1" applyBorder="1"/>
    <xf numFmtId="164" fontId="24" fillId="0" borderId="25" xfId="0" applyNumberFormat="1" applyFont="1" applyBorder="1" applyAlignment="1">
      <alignment horizontal="left"/>
    </xf>
    <xf numFmtId="0" fontId="36" fillId="0" borderId="0" xfId="0" applyFont="1"/>
    <xf numFmtId="0" fontId="16" fillId="2" borderId="0" xfId="0" applyFont="1" applyFill="1"/>
    <xf numFmtId="0" fontId="4" fillId="5" borderId="0" xfId="0" applyFont="1" applyFill="1" applyAlignment="1">
      <alignment horizontal="center" wrapText="1"/>
    </xf>
    <xf numFmtId="0" fontId="16" fillId="5" borderId="0" xfId="0" applyFont="1" applyFill="1" applyAlignment="1">
      <alignment horizontal="center"/>
    </xf>
    <xf numFmtId="172" fontId="41" fillId="0" borderId="39" xfId="0" applyNumberFormat="1" applyFont="1" applyBorder="1" applyAlignment="1">
      <alignment horizontal="center"/>
    </xf>
    <xf numFmtId="172" fontId="41" fillId="17" borderId="44" xfId="0" applyNumberFormat="1" applyFont="1" applyFill="1" applyBorder="1" applyAlignment="1">
      <alignment horizontal="center"/>
    </xf>
    <xf numFmtId="166" fontId="0" fillId="0" borderId="0" xfId="0" applyNumberFormat="1" applyAlignment="1" applyProtection="1">
      <alignment horizontal="right" vertical="center"/>
      <protection locked="0"/>
    </xf>
    <xf numFmtId="164" fontId="4" fillId="4" borderId="2" xfId="0" applyNumberFormat="1" applyFont="1" applyFill="1" applyBorder="1" applyProtection="1">
      <protection locked="0"/>
    </xf>
    <xf numFmtId="9" fontId="4" fillId="4" borderId="2" xfId="2" applyFont="1" applyFill="1" applyBorder="1" applyProtection="1">
      <protection locked="0"/>
    </xf>
    <xf numFmtId="9" fontId="7" fillId="4" borderId="2" xfId="2" applyFont="1" applyFill="1" applyBorder="1" applyProtection="1">
      <protection locked="0"/>
    </xf>
    <xf numFmtId="1" fontId="4" fillId="4" borderId="2" xfId="1" applyNumberFormat="1" applyFont="1" applyFill="1" applyBorder="1" applyProtection="1">
      <protection locked="0"/>
    </xf>
    <xf numFmtId="0" fontId="4" fillId="4" borderId="2" xfId="0" applyFont="1" applyFill="1" applyBorder="1" applyProtection="1">
      <protection locked="0"/>
    </xf>
    <xf numFmtId="6" fontId="4" fillId="4" borderId="2" xfId="0" applyNumberFormat="1" applyFont="1" applyFill="1" applyBorder="1" applyProtection="1">
      <protection locked="0"/>
    </xf>
    <xf numFmtId="1" fontId="4" fillId="4" borderId="2" xfId="0" applyNumberFormat="1" applyFont="1" applyFill="1" applyBorder="1" applyProtection="1">
      <protection locked="0"/>
    </xf>
    <xf numFmtId="164" fontId="4" fillId="3" borderId="45" xfId="0" applyNumberFormat="1" applyFont="1" applyFill="1" applyBorder="1" applyProtection="1">
      <protection locked="0"/>
    </xf>
    <xf numFmtId="9" fontId="4" fillId="18" borderId="2" xfId="2" applyFont="1" applyFill="1" applyBorder="1" applyProtection="1"/>
    <xf numFmtId="0" fontId="0" fillId="0" borderId="0" xfId="0" applyProtection="1">
      <protection locked="0"/>
    </xf>
    <xf numFmtId="10" fontId="4" fillId="4" borderId="2" xfId="2" applyNumberFormat="1" applyFont="1" applyFill="1" applyBorder="1" applyProtection="1">
      <protection locked="0"/>
    </xf>
    <xf numFmtId="10" fontId="4" fillId="2" borderId="2" xfId="2" applyNumberFormat="1" applyFont="1" applyFill="1" applyBorder="1"/>
    <xf numFmtId="0" fontId="4" fillId="4" borderId="45" xfId="0" applyFont="1" applyFill="1" applyBorder="1" applyAlignment="1" applyProtection="1">
      <alignment horizontal="center"/>
      <protection locked="0"/>
    </xf>
    <xf numFmtId="0" fontId="8" fillId="3" borderId="13" xfId="0" applyFont="1" applyFill="1" applyBorder="1" applyAlignment="1">
      <alignment horizontal="center"/>
    </xf>
    <xf numFmtId="0" fontId="8" fillId="0" borderId="0" xfId="0" applyFont="1" applyAlignment="1">
      <alignment horizontal="center"/>
    </xf>
    <xf numFmtId="0" fontId="0" fillId="0" borderId="0" xfId="0" applyAlignment="1">
      <alignment horizontal="center"/>
    </xf>
    <xf numFmtId="5" fontId="6" fillId="0" borderId="25" xfId="0" applyNumberFormat="1" applyFont="1" applyBorder="1"/>
    <xf numFmtId="5" fontId="4" fillId="0" borderId="25" xfId="0" applyNumberFormat="1" applyFont="1" applyBorder="1"/>
    <xf numFmtId="5" fontId="14" fillId="0" borderId="25" xfId="0" applyNumberFormat="1" applyFont="1" applyBorder="1"/>
    <xf numFmtId="5" fontId="17" fillId="0" borderId="28" xfId="0" applyNumberFormat="1" applyFont="1" applyBorder="1" applyAlignment="1">
      <alignment horizontal="right"/>
    </xf>
    <xf numFmtId="5" fontId="17" fillId="0" borderId="29" xfId="0" applyNumberFormat="1" applyFont="1" applyBorder="1" applyAlignment="1">
      <alignment horizontal="right"/>
    </xf>
    <xf numFmtId="5" fontId="17" fillId="17" borderId="28" xfId="0" applyNumberFormat="1" applyFont="1" applyFill="1" applyBorder="1" applyAlignment="1">
      <alignment horizontal="right"/>
    </xf>
    <xf numFmtId="5" fontId="17" fillId="17" borderId="29" xfId="0" applyNumberFormat="1" applyFont="1" applyFill="1" applyBorder="1" applyAlignment="1">
      <alignment horizontal="right"/>
    </xf>
    <xf numFmtId="164" fontId="24" fillId="2" borderId="40" xfId="0" applyNumberFormat="1" applyFont="1" applyFill="1" applyBorder="1"/>
    <xf numFmtId="164" fontId="24" fillId="2" borderId="25" xfId="0" applyNumberFormat="1" applyFont="1" applyFill="1" applyBorder="1"/>
    <xf numFmtId="164" fontId="24" fillId="2" borderId="41" xfId="0" applyNumberFormat="1" applyFont="1" applyFill="1" applyBorder="1"/>
    <xf numFmtId="164" fontId="24" fillId="2" borderId="42" xfId="0" applyNumberFormat="1" applyFont="1" applyFill="1" applyBorder="1"/>
    <xf numFmtId="164" fontId="24" fillId="2" borderId="43" xfId="0" applyNumberFormat="1" applyFont="1" applyFill="1" applyBorder="1"/>
    <xf numFmtId="164" fontId="24" fillId="2" borderId="44" xfId="0" applyNumberFormat="1" applyFont="1" applyFill="1" applyBorder="1"/>
    <xf numFmtId="0" fontId="24" fillId="2" borderId="25" xfId="0" applyFont="1" applyFill="1" applyBorder="1"/>
    <xf numFmtId="0" fontId="4" fillId="0" borderId="54" xfId="0" applyFont="1" applyBorder="1"/>
    <xf numFmtId="0" fontId="24" fillId="8" borderId="25" xfId="0" applyFont="1" applyFill="1" applyBorder="1" applyAlignment="1">
      <alignment horizontal="center"/>
    </xf>
    <xf numFmtId="0" fontId="33" fillId="0" borderId="25" xfId="0" applyFont="1" applyBorder="1"/>
    <xf numFmtId="0" fontId="4" fillId="0" borderId="0" xfId="0" applyFont="1" applyAlignment="1">
      <alignment horizontal="right"/>
    </xf>
    <xf numFmtId="170" fontId="0" fillId="0" borderId="0" xfId="2" applyNumberFormat="1" applyFont="1"/>
    <xf numFmtId="5" fontId="0" fillId="0" borderId="0" xfId="0" applyNumberFormat="1"/>
    <xf numFmtId="1" fontId="0" fillId="16" borderId="13" xfId="0" applyNumberFormat="1" applyFill="1" applyBorder="1"/>
    <xf numFmtId="164" fontId="0" fillId="16" borderId="13" xfId="0" applyNumberFormat="1" applyFill="1" applyBorder="1"/>
    <xf numFmtId="0" fontId="6" fillId="0" borderId="56" xfId="0" applyFont="1" applyBorder="1"/>
    <xf numFmtId="0" fontId="4" fillId="0" borderId="56" xfId="0" applyFont="1" applyBorder="1"/>
    <xf numFmtId="0" fontId="45" fillId="2" borderId="0" xfId="0" applyFont="1" applyFill="1" applyAlignment="1">
      <alignment horizontal="left"/>
    </xf>
    <xf numFmtId="0" fontId="45" fillId="2" borderId="1" xfId="0" applyFont="1" applyFill="1" applyBorder="1"/>
    <xf numFmtId="0" fontId="45" fillId="2" borderId="0" xfId="0" applyFont="1" applyFill="1"/>
    <xf numFmtId="164" fontId="45" fillId="2" borderId="0" xfId="0" applyNumberFormat="1" applyFont="1" applyFill="1"/>
    <xf numFmtId="0" fontId="24" fillId="0" borderId="30" xfId="0" applyFont="1" applyBorder="1"/>
    <xf numFmtId="0" fontId="24" fillId="8" borderId="55" xfId="0" applyFont="1" applyFill="1" applyBorder="1" applyAlignment="1">
      <alignment horizontal="right"/>
    </xf>
    <xf numFmtId="0" fontId="19" fillId="0" borderId="35" xfId="0" applyFont="1" applyBorder="1" applyAlignment="1">
      <alignment horizontal="left" vertical="center"/>
    </xf>
    <xf numFmtId="0" fontId="14" fillId="0" borderId="35" xfId="0" applyFont="1" applyBorder="1"/>
    <xf numFmtId="0" fontId="4" fillId="0" borderId="60" xfId="0" applyFont="1" applyBorder="1"/>
    <xf numFmtId="0" fontId="40" fillId="0" borderId="25" xfId="0" applyFont="1" applyBorder="1"/>
    <xf numFmtId="0" fontId="44" fillId="0" borderId="60" xfId="0" applyFont="1" applyBorder="1"/>
    <xf numFmtId="0" fontId="44" fillId="0" borderId="61" xfId="0" applyFont="1" applyBorder="1"/>
    <xf numFmtId="0" fontId="4" fillId="0" borderId="61" xfId="0" applyFont="1" applyBorder="1"/>
    <xf numFmtId="0" fontId="46" fillId="2" borderId="0" xfId="0" applyFont="1" applyFill="1" applyAlignment="1">
      <alignment vertical="center"/>
    </xf>
    <xf numFmtId="164" fontId="10" fillId="2" borderId="0" xfId="0" applyNumberFormat="1" applyFont="1" applyFill="1"/>
    <xf numFmtId="0" fontId="47" fillId="2" borderId="0" xfId="0" applyFont="1" applyFill="1"/>
    <xf numFmtId="1" fontId="9" fillId="0" borderId="25" xfId="0" applyNumberFormat="1" applyFont="1" applyBorder="1"/>
    <xf numFmtId="0" fontId="48" fillId="9" borderId="0" xfId="0" applyFont="1" applyFill="1" applyAlignment="1" applyProtection="1">
      <alignment horizontal="left" vertical="center" wrapText="1"/>
      <protection locked="0"/>
    </xf>
    <xf numFmtId="0" fontId="48" fillId="9" borderId="0" xfId="0" applyFont="1" applyFill="1" applyAlignment="1" applyProtection="1">
      <alignment horizontal="right" vertical="center" wrapText="1"/>
      <protection locked="0"/>
    </xf>
    <xf numFmtId="0" fontId="4" fillId="2" borderId="0" xfId="0" applyFont="1" applyFill="1" applyAlignment="1">
      <alignment horizontal="center"/>
    </xf>
    <xf numFmtId="0" fontId="45" fillId="2" borderId="1" xfId="0" applyFont="1" applyFill="1" applyBorder="1" applyAlignment="1">
      <alignment horizontal="left"/>
    </xf>
    <xf numFmtId="0" fontId="45" fillId="2" borderId="14" xfId="0" applyFont="1" applyFill="1" applyBorder="1" applyAlignment="1">
      <alignment horizontal="left"/>
    </xf>
    <xf numFmtId="0" fontId="4" fillId="5" borderId="0" xfId="0" applyFont="1" applyFill="1" applyAlignment="1">
      <alignment horizontal="left" wrapText="1"/>
    </xf>
    <xf numFmtId="0" fontId="4" fillId="6" borderId="0" xfId="0" applyFont="1" applyFill="1" applyAlignment="1">
      <alignment horizontal="center"/>
    </xf>
    <xf numFmtId="0" fontId="4" fillId="5" borderId="0" xfId="0" applyFont="1" applyFill="1" applyAlignment="1">
      <alignment horizontal="left" vertical="center" wrapText="1" indent="1"/>
    </xf>
    <xf numFmtId="0" fontId="8" fillId="11" borderId="0" xfId="0" applyFont="1" applyFill="1" applyAlignment="1">
      <alignment horizontal="center"/>
    </xf>
    <xf numFmtId="0" fontId="4" fillId="11" borderId="0" xfId="0" applyFont="1" applyFill="1" applyAlignment="1">
      <alignment horizontal="center"/>
    </xf>
    <xf numFmtId="0" fontId="4" fillId="4" borderId="23" xfId="0" applyFont="1" applyFill="1" applyBorder="1" applyAlignment="1" applyProtection="1">
      <alignment horizontal="left"/>
      <protection locked="0"/>
    </xf>
    <xf numFmtId="0" fontId="4" fillId="4" borderId="12" xfId="0" applyFont="1" applyFill="1" applyBorder="1" applyAlignment="1" applyProtection="1">
      <alignment horizontal="left"/>
      <protection locked="0"/>
    </xf>
    <xf numFmtId="0" fontId="4" fillId="4" borderId="24" xfId="0" applyFont="1" applyFill="1" applyBorder="1" applyAlignment="1" applyProtection="1">
      <alignment horizontal="left"/>
      <protection locked="0"/>
    </xf>
    <xf numFmtId="0" fontId="4" fillId="6" borderId="0" xfId="0" applyFont="1" applyFill="1" applyAlignment="1">
      <alignment horizontal="center" vertical="center"/>
    </xf>
    <xf numFmtId="0" fontId="4" fillId="3" borderId="15" xfId="0" applyFont="1" applyFill="1" applyBorder="1" applyAlignment="1" applyProtection="1">
      <alignment horizontal="left" vertical="top" wrapText="1"/>
      <protection locked="0"/>
    </xf>
    <xf numFmtId="0" fontId="4" fillId="3" borderId="14" xfId="0" applyFont="1" applyFill="1" applyBorder="1" applyAlignment="1" applyProtection="1">
      <alignment horizontal="left" vertical="top" wrapText="1"/>
      <protection locked="0"/>
    </xf>
    <xf numFmtId="0" fontId="4" fillId="3" borderId="16" xfId="0" applyFont="1" applyFill="1" applyBorder="1" applyAlignment="1" applyProtection="1">
      <alignment horizontal="left" vertical="top" wrapText="1"/>
      <protection locked="0"/>
    </xf>
    <xf numFmtId="0" fontId="4" fillId="3" borderId="17" xfId="0" applyFont="1" applyFill="1" applyBorder="1" applyAlignment="1" applyProtection="1">
      <alignment horizontal="left" vertical="top" wrapText="1"/>
      <protection locked="0"/>
    </xf>
    <xf numFmtId="0" fontId="4" fillId="3" borderId="0" xfId="0" applyFont="1" applyFill="1" applyAlignment="1" applyProtection="1">
      <alignment horizontal="left" vertical="top" wrapText="1"/>
      <protection locked="0"/>
    </xf>
    <xf numFmtId="0" fontId="4" fillId="3" borderId="18" xfId="0" applyFont="1" applyFill="1" applyBorder="1" applyAlignment="1" applyProtection="1">
      <alignment horizontal="left" vertical="top" wrapText="1"/>
      <protection locked="0"/>
    </xf>
    <xf numFmtId="0" fontId="4" fillId="3" borderId="19" xfId="0" applyFont="1" applyFill="1" applyBorder="1" applyAlignment="1" applyProtection="1">
      <alignment horizontal="left" vertical="top" wrapText="1"/>
      <protection locked="0"/>
    </xf>
    <xf numFmtId="0" fontId="4" fillId="3" borderId="1" xfId="0" applyFont="1" applyFill="1" applyBorder="1" applyAlignment="1" applyProtection="1">
      <alignment horizontal="left" vertical="top" wrapText="1"/>
      <protection locked="0"/>
    </xf>
    <xf numFmtId="0" fontId="4" fillId="3" borderId="20" xfId="0" applyFont="1" applyFill="1" applyBorder="1" applyAlignment="1" applyProtection="1">
      <alignment horizontal="left" vertical="top" wrapText="1"/>
      <protection locked="0"/>
    </xf>
    <xf numFmtId="0" fontId="4" fillId="5" borderId="0" xfId="0" applyFont="1" applyFill="1" applyAlignment="1">
      <alignment horizontal="left" vertical="center" wrapText="1"/>
    </xf>
    <xf numFmtId="0" fontId="4" fillId="5" borderId="0" xfId="0" applyFont="1" applyFill="1" applyAlignment="1">
      <alignment horizontal="left"/>
    </xf>
    <xf numFmtId="0" fontId="4" fillId="5" borderId="0" xfId="0" applyFont="1" applyFill="1" applyAlignment="1">
      <alignment horizontal="left" vertical="top" wrapText="1"/>
    </xf>
    <xf numFmtId="0" fontId="23" fillId="2" borderId="0" xfId="0" applyFont="1" applyFill="1" applyAlignment="1">
      <alignment horizontal="center"/>
    </xf>
    <xf numFmtId="0" fontId="42" fillId="2" borderId="17" xfId="0" applyFont="1" applyFill="1" applyBorder="1" applyAlignment="1">
      <alignment horizontal="left"/>
    </xf>
    <xf numFmtId="0" fontId="42" fillId="2" borderId="0" xfId="0" applyFont="1" applyFill="1" applyAlignment="1">
      <alignment horizontal="left"/>
    </xf>
    <xf numFmtId="0" fontId="8" fillId="2" borderId="0" xfId="0" applyFont="1" applyFill="1" applyAlignment="1">
      <alignment horizontal="center"/>
    </xf>
    <xf numFmtId="174" fontId="4" fillId="4" borderId="23" xfId="0" applyNumberFormat="1" applyFont="1" applyFill="1" applyBorder="1" applyAlignment="1" applyProtection="1">
      <alignment horizontal="left"/>
      <protection locked="0"/>
    </xf>
    <xf numFmtId="174" fontId="4" fillId="4" borderId="24" xfId="0" applyNumberFormat="1" applyFont="1" applyFill="1" applyBorder="1" applyAlignment="1" applyProtection="1">
      <alignment horizontal="left"/>
      <protection locked="0"/>
    </xf>
    <xf numFmtId="5" fontId="6" fillId="8" borderId="28" xfId="0" applyNumberFormat="1" applyFont="1" applyFill="1" applyBorder="1" applyAlignment="1">
      <alignment horizontal="right"/>
    </xf>
    <xf numFmtId="5" fontId="6" fillId="8" borderId="29" xfId="0" applyNumberFormat="1" applyFont="1" applyFill="1" applyBorder="1" applyAlignment="1">
      <alignment horizontal="right"/>
    </xf>
    <xf numFmtId="164" fontId="18" fillId="8" borderId="28" xfId="0" applyNumberFormat="1" applyFont="1" applyFill="1" applyBorder="1" applyAlignment="1">
      <alignment horizontal="center" wrapText="1"/>
    </xf>
    <xf numFmtId="164" fontId="18" fillId="8" borderId="29" xfId="0" applyNumberFormat="1" applyFont="1" applyFill="1" applyBorder="1" applyAlignment="1">
      <alignment horizontal="center" wrapText="1"/>
    </xf>
    <xf numFmtId="5" fontId="17" fillId="0" borderId="28" xfId="0" applyNumberFormat="1" applyFont="1" applyBorder="1" applyAlignment="1">
      <alignment horizontal="right"/>
    </xf>
    <xf numFmtId="5" fontId="17" fillId="0" borderId="29" xfId="0" applyNumberFormat="1" applyFont="1" applyBorder="1" applyAlignment="1">
      <alignment horizontal="right"/>
    </xf>
    <xf numFmtId="0" fontId="34" fillId="8" borderId="48" xfId="0" applyFont="1" applyFill="1" applyBorder="1" applyAlignment="1">
      <alignment horizontal="center" vertical="center"/>
    </xf>
    <xf numFmtId="0" fontId="34" fillId="8" borderId="49" xfId="0" applyFont="1" applyFill="1" applyBorder="1" applyAlignment="1">
      <alignment horizontal="center" vertical="center"/>
    </xf>
    <xf numFmtId="6" fontId="41" fillId="0" borderId="50" xfId="0" applyNumberFormat="1" applyFont="1" applyBorder="1" applyAlignment="1">
      <alignment horizontal="center"/>
    </xf>
    <xf numFmtId="6" fontId="41" fillId="0" borderId="51" xfId="0" applyNumberFormat="1" applyFont="1" applyBorder="1" applyAlignment="1">
      <alignment horizontal="center"/>
    </xf>
    <xf numFmtId="6" fontId="41" fillId="17" borderId="52" xfId="0" applyNumberFormat="1" applyFont="1" applyFill="1" applyBorder="1" applyAlignment="1">
      <alignment horizontal="center"/>
    </xf>
    <xf numFmtId="6" fontId="41" fillId="17" borderId="49" xfId="0" applyNumberFormat="1" applyFont="1" applyFill="1" applyBorder="1" applyAlignment="1">
      <alignment horizontal="center"/>
    </xf>
    <xf numFmtId="164" fontId="41" fillId="0" borderId="53" xfId="0" applyNumberFormat="1" applyFont="1" applyBorder="1" applyAlignment="1">
      <alignment horizontal="center"/>
    </xf>
    <xf numFmtId="164" fontId="41" fillId="0" borderId="51" xfId="0" applyNumberFormat="1" applyFont="1" applyBorder="1" applyAlignment="1">
      <alignment horizontal="center"/>
    </xf>
    <xf numFmtId="164" fontId="41" fillId="17" borderId="48" xfId="0" applyNumberFormat="1" applyFont="1" applyFill="1" applyBorder="1" applyAlignment="1">
      <alignment horizontal="center"/>
    </xf>
    <xf numFmtId="164" fontId="41" fillId="17" borderId="49" xfId="0" applyNumberFormat="1" applyFont="1" applyFill="1" applyBorder="1" applyAlignment="1">
      <alignment horizontal="center"/>
    </xf>
    <xf numFmtId="5" fontId="43" fillId="2" borderId="28" xfId="0" applyNumberFormat="1" applyFont="1" applyFill="1" applyBorder="1" applyAlignment="1">
      <alignment horizontal="right"/>
    </xf>
    <xf numFmtId="5" fontId="43" fillId="2" borderId="29" xfId="0" applyNumberFormat="1" applyFont="1" applyFill="1" applyBorder="1" applyAlignment="1">
      <alignment horizontal="right"/>
    </xf>
    <xf numFmtId="0" fontId="4" fillId="0" borderId="37" xfId="0" applyFont="1" applyBorder="1" applyAlignment="1">
      <alignment horizontal="left" vertical="top" wrapText="1"/>
    </xf>
    <xf numFmtId="0" fontId="4" fillId="0" borderId="38"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25" xfId="0" applyFont="1" applyBorder="1" applyAlignment="1">
      <alignment horizontal="left" vertical="top" wrapText="1"/>
    </xf>
    <xf numFmtId="0" fontId="4" fillId="0" borderId="41" xfId="0" applyFont="1" applyBorder="1" applyAlignment="1">
      <alignment horizontal="left" vertical="top" wrapText="1"/>
    </xf>
    <xf numFmtId="0" fontId="4" fillId="0" borderId="42" xfId="0" applyFont="1" applyBorder="1" applyAlignment="1">
      <alignment horizontal="left" vertical="top" wrapText="1"/>
    </xf>
    <xf numFmtId="0" fontId="4" fillId="0" borderId="43" xfId="0" applyFont="1" applyBorder="1" applyAlignment="1">
      <alignment horizontal="left" vertical="top" wrapText="1"/>
    </xf>
    <xf numFmtId="0" fontId="4" fillId="0" borderId="44" xfId="0" applyFont="1" applyBorder="1" applyAlignment="1">
      <alignment horizontal="left" vertical="top" wrapText="1"/>
    </xf>
    <xf numFmtId="0" fontId="8" fillId="0" borderId="25" xfId="0" applyFont="1" applyBorder="1" applyAlignment="1">
      <alignment horizontal="center"/>
    </xf>
    <xf numFmtId="0" fontId="19" fillId="0" borderId="59" xfId="0" applyFont="1" applyBorder="1" applyAlignment="1">
      <alignment horizontal="left" vertical="center"/>
    </xf>
    <xf numFmtId="0" fontId="19" fillId="0" borderId="25" xfId="0" applyFont="1" applyBorder="1" applyAlignment="1">
      <alignment horizontal="left" vertical="center"/>
    </xf>
    <xf numFmtId="0" fontId="19" fillId="0" borderId="26" xfId="0" applyFont="1" applyBorder="1" applyAlignment="1">
      <alignment horizontal="left" vertical="center"/>
    </xf>
    <xf numFmtId="0" fontId="16" fillId="0" borderId="30" xfId="0" applyFont="1" applyBorder="1" applyAlignment="1">
      <alignment horizontal="center"/>
    </xf>
    <xf numFmtId="0" fontId="21" fillId="0" borderId="28" xfId="0" applyFont="1" applyBorder="1" applyAlignment="1">
      <alignment horizontal="center"/>
    </xf>
    <xf numFmtId="0" fontId="21" fillId="0" borderId="46" xfId="0" applyFont="1" applyBorder="1" applyAlignment="1">
      <alignment horizontal="center"/>
    </xf>
    <xf numFmtId="0" fontId="21" fillId="0" borderId="29" xfId="0" applyFont="1" applyBorder="1" applyAlignment="1">
      <alignment horizontal="center"/>
    </xf>
    <xf numFmtId="0" fontId="24" fillId="0" borderId="28" xfId="0" applyFont="1" applyBorder="1" applyAlignment="1">
      <alignment horizontal="center"/>
    </xf>
    <xf numFmtId="0" fontId="24" fillId="0" borderId="46" xfId="0" applyFont="1" applyBorder="1" applyAlignment="1">
      <alignment horizontal="center"/>
    </xf>
    <xf numFmtId="0" fontId="24" fillId="0" borderId="29" xfId="0" applyFont="1" applyBorder="1" applyAlignment="1">
      <alignment horizontal="center"/>
    </xf>
    <xf numFmtId="0" fontId="24" fillId="0" borderId="47" xfId="0" applyFont="1" applyBorder="1" applyAlignment="1">
      <alignment horizontal="center"/>
    </xf>
    <xf numFmtId="0" fontId="24" fillId="0" borderId="57" xfId="0" applyFont="1" applyBorder="1" applyAlignment="1">
      <alignment horizontal="center"/>
    </xf>
    <xf numFmtId="0" fontId="24" fillId="0" borderId="58" xfId="0" applyFont="1" applyBorder="1" applyAlignment="1">
      <alignment horizontal="center"/>
    </xf>
    <xf numFmtId="0" fontId="24" fillId="0" borderId="31" xfId="0" applyFont="1" applyBorder="1" applyAlignment="1">
      <alignment horizontal="center"/>
    </xf>
    <xf numFmtId="174" fontId="24" fillId="0" borderId="28" xfId="0" applyNumberFormat="1" applyFont="1" applyBorder="1" applyAlignment="1">
      <alignment horizontal="left"/>
    </xf>
    <xf numFmtId="174" fontId="24" fillId="0" borderId="46" xfId="0" applyNumberFormat="1" applyFont="1" applyBorder="1" applyAlignment="1">
      <alignment horizontal="left"/>
    </xf>
    <xf numFmtId="174" fontId="24" fillId="0" borderId="29" xfId="0" applyNumberFormat="1" applyFont="1" applyBorder="1" applyAlignment="1">
      <alignment horizontal="left"/>
    </xf>
    <xf numFmtId="0" fontId="24" fillId="0" borderId="28" xfId="0" applyFont="1" applyBorder="1" applyAlignment="1">
      <alignment horizontal="left"/>
    </xf>
    <xf numFmtId="0" fontId="24" fillId="0" borderId="46" xfId="0" applyFont="1" applyBorder="1" applyAlignment="1">
      <alignment horizontal="left"/>
    </xf>
    <xf numFmtId="0" fontId="24" fillId="0" borderId="29" xfId="0" applyFont="1" applyBorder="1" applyAlignment="1">
      <alignment horizontal="left"/>
    </xf>
    <xf numFmtId="0" fontId="6" fillId="0" borderId="28" xfId="0" applyFont="1" applyBorder="1" applyAlignment="1">
      <alignment horizontal="center"/>
    </xf>
    <xf numFmtId="0" fontId="6" fillId="0" borderId="29" xfId="0" applyFont="1" applyBorder="1" applyAlignment="1">
      <alignment horizontal="center"/>
    </xf>
    <xf numFmtId="174" fontId="25" fillId="0" borderId="25" xfId="0" applyNumberFormat="1" applyFont="1" applyBorder="1" applyAlignment="1">
      <alignment horizontal="left"/>
    </xf>
    <xf numFmtId="0" fontId="25" fillId="0" borderId="25" xfId="0" applyFont="1" applyBorder="1" applyAlignment="1">
      <alignment horizontal="left"/>
    </xf>
    <xf numFmtId="0" fontId="3" fillId="12" borderId="0" xfId="0" applyFont="1" applyFill="1" applyAlignment="1">
      <alignment horizontal="center" vertical="center"/>
    </xf>
    <xf numFmtId="0" fontId="3" fillId="15" borderId="0" xfId="0" applyFont="1" applyFill="1" applyAlignment="1">
      <alignment horizontal="center" vertical="center"/>
    </xf>
    <xf numFmtId="0" fontId="0" fillId="0" borderId="2" xfId="0" applyBorder="1" applyAlignment="1">
      <alignment horizontal="left" vertical="top" wrapText="1"/>
    </xf>
    <xf numFmtId="0" fontId="3" fillId="5" borderId="0" xfId="0" applyFont="1" applyFill="1" applyAlignment="1">
      <alignment horizontal="center" vertical="center"/>
    </xf>
    <xf numFmtId="0" fontId="3" fillId="4" borderId="0" xfId="0" applyFont="1" applyFill="1" applyAlignment="1">
      <alignment horizontal="center" vertical="center"/>
    </xf>
    <xf numFmtId="0" fontId="0" fillId="15" borderId="15" xfId="0" applyFill="1" applyBorder="1" applyAlignment="1">
      <alignment horizontal="center"/>
    </xf>
    <xf numFmtId="0" fontId="0" fillId="15" borderId="14" xfId="0" applyFill="1" applyBorder="1" applyAlignment="1">
      <alignment horizontal="center"/>
    </xf>
    <xf numFmtId="0" fontId="1" fillId="19" borderId="0" xfId="0" applyFont="1" applyFill="1" applyAlignment="1">
      <alignment horizontal="center"/>
    </xf>
    <xf numFmtId="0" fontId="0" fillId="16" borderId="0" xfId="0" applyFill="1" applyAlignment="1">
      <alignment horizontal="center"/>
    </xf>
    <xf numFmtId="0" fontId="0" fillId="12" borderId="15" xfId="0" applyFill="1" applyBorder="1" applyAlignment="1">
      <alignment horizontal="center"/>
    </xf>
    <xf numFmtId="0" fontId="0" fillId="12" borderId="14" xfId="0" applyFill="1" applyBorder="1" applyAlignment="1">
      <alignment horizontal="center"/>
    </xf>
    <xf numFmtId="0" fontId="0" fillId="5" borderId="14" xfId="0" applyFill="1" applyBorder="1" applyAlignment="1">
      <alignment horizontal="center"/>
    </xf>
    <xf numFmtId="0" fontId="0" fillId="4" borderId="14" xfId="0" applyFill="1" applyBorder="1" applyAlignment="1">
      <alignment horizontal="center"/>
    </xf>
  </cellXfs>
  <cellStyles count="5">
    <cellStyle name="Comma" xfId="1" builtinId="3"/>
    <cellStyle name="Currency" xfId="3" builtinId="4"/>
    <cellStyle name="Hyperlink" xfId="4" builtinId="8"/>
    <cellStyle name="Normal" xfId="0" builtinId="0"/>
    <cellStyle name="Percent" xfId="2" builtinId="5"/>
  </cellStyles>
  <dxfs count="20">
    <dxf>
      <font>
        <color theme="0" tint="-0.14996795556505021"/>
      </font>
      <fill>
        <patternFill>
          <fgColor theme="0" tint="-0.14993743705557422"/>
          <bgColor theme="0" tint="-0.14996795556505021"/>
        </patternFill>
      </fill>
    </dxf>
    <dxf>
      <font>
        <color rgb="FFC00000"/>
      </font>
      <fill>
        <patternFill>
          <bgColor rgb="FFFA9A90"/>
        </patternFill>
      </fill>
    </dxf>
    <dxf>
      <font>
        <color auto="1"/>
      </font>
      <fill>
        <patternFill>
          <bgColor rgb="FFFF0000"/>
        </patternFill>
      </fill>
    </dxf>
    <dxf>
      <font>
        <color theme="0" tint="-0.14996795556505021"/>
      </font>
      <fill>
        <patternFill>
          <fgColor theme="0" tint="-0.14993743705557422"/>
          <bgColor theme="0" tint="-0.14996795556505021"/>
        </patternFill>
      </fill>
    </dxf>
    <dxf>
      <font>
        <color rgb="FFC00000"/>
      </font>
      <fill>
        <patternFill>
          <bgColor rgb="FFFA9A9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theme="0" tint="-0.14996795556505021"/>
        </patternFill>
      </fill>
    </dxf>
    <dxf>
      <fill>
        <patternFill>
          <bgColor theme="7" tint="0.79998168889431442"/>
        </patternFill>
      </fill>
    </dxf>
    <dxf>
      <font>
        <color rgb="FFFF0000"/>
      </font>
    </dxf>
  </dxfs>
  <tableStyles count="0" defaultTableStyle="TableStyleMedium2" defaultPivotStyle="PivotStyleLight16"/>
  <colors>
    <mruColors>
      <color rgb="FFDBA7FF"/>
      <color rgb="FFFA9A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Jobs</a:t>
            </a:r>
          </a:p>
        </c:rich>
      </c:tx>
      <c:layout>
        <c:manualLayout>
          <c:xMode val="edge"/>
          <c:yMode val="edge"/>
          <c:x val="0.36541433850602961"/>
          <c:y val="4.008016032064128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3257548805769706"/>
          <c:y val="0.24087420661949852"/>
          <c:w val="0.83298210191237032"/>
          <c:h val="0.45991063411121952"/>
        </c:manualLayout>
      </c:layout>
      <c:barChart>
        <c:barDir val="bar"/>
        <c:grouping val="stacked"/>
        <c:varyColors val="0"/>
        <c:ser>
          <c:idx val="0"/>
          <c:order val="0"/>
          <c:tx>
            <c:strRef>
              <c:f>Output!$P$52</c:f>
              <c:strCache>
                <c:ptCount val="1"/>
                <c:pt idx="0">
                  <c:v>Direct</c:v>
                </c:pt>
              </c:strCache>
            </c:strRef>
          </c:tx>
          <c:spPr>
            <a:solidFill>
              <a:schemeClr val="accent1"/>
            </a:solidFill>
            <a:ln>
              <a:noFill/>
            </a:ln>
            <a:effectLst/>
          </c:spPr>
          <c:invertIfNegative val="0"/>
          <c:cat>
            <c:strRef>
              <c:f>Output!$Q$51:$R$51</c:f>
              <c:strCache>
                <c:ptCount val="2"/>
                <c:pt idx="0">
                  <c:v>Ongoing</c:v>
                </c:pt>
                <c:pt idx="1">
                  <c:v>Temporary</c:v>
                </c:pt>
              </c:strCache>
            </c:strRef>
          </c:cat>
          <c:val>
            <c:numRef>
              <c:f>Output!$Q$52:$R$52</c:f>
              <c:numCache>
                <c:formatCode>0</c:formatCode>
                <c:ptCount val="2"/>
                <c:pt idx="0">
                  <c:v>1</c:v>
                </c:pt>
                <c:pt idx="1">
                  <c:v>1733.3554123658914</c:v>
                </c:pt>
              </c:numCache>
            </c:numRef>
          </c:val>
          <c:extLst>
            <c:ext xmlns:c16="http://schemas.microsoft.com/office/drawing/2014/chart" uri="{C3380CC4-5D6E-409C-BE32-E72D297353CC}">
              <c16:uniqueId val="{00000000-F681-4572-A113-F3332DE7E520}"/>
            </c:ext>
          </c:extLst>
        </c:ser>
        <c:ser>
          <c:idx val="1"/>
          <c:order val="1"/>
          <c:tx>
            <c:strRef>
              <c:f>Output!$P$53</c:f>
              <c:strCache>
                <c:ptCount val="1"/>
                <c:pt idx="0">
                  <c:v>Indirect</c:v>
                </c:pt>
              </c:strCache>
            </c:strRef>
          </c:tx>
          <c:spPr>
            <a:solidFill>
              <a:schemeClr val="accent2"/>
            </a:solidFill>
            <a:ln>
              <a:noFill/>
            </a:ln>
            <a:effectLst/>
          </c:spPr>
          <c:invertIfNegative val="0"/>
          <c:cat>
            <c:strRef>
              <c:f>Output!$Q$51:$R$51</c:f>
              <c:strCache>
                <c:ptCount val="2"/>
                <c:pt idx="0">
                  <c:v>Ongoing</c:v>
                </c:pt>
                <c:pt idx="1">
                  <c:v>Temporary</c:v>
                </c:pt>
              </c:strCache>
            </c:strRef>
          </c:cat>
          <c:val>
            <c:numRef>
              <c:f>Output!$Q$53:$R$53</c:f>
              <c:numCache>
                <c:formatCode>0</c:formatCode>
                <c:ptCount val="2"/>
                <c:pt idx="0">
                  <c:v>1.0118194004778001</c:v>
                </c:pt>
                <c:pt idx="1">
                  <c:v>613.31960643789012</c:v>
                </c:pt>
              </c:numCache>
            </c:numRef>
          </c:val>
          <c:extLst>
            <c:ext xmlns:c16="http://schemas.microsoft.com/office/drawing/2014/chart" uri="{C3380CC4-5D6E-409C-BE32-E72D297353CC}">
              <c16:uniqueId val="{00000001-F681-4572-A113-F3332DE7E520}"/>
            </c:ext>
          </c:extLst>
        </c:ser>
        <c:dLbls>
          <c:showLegendKey val="0"/>
          <c:showVal val="0"/>
          <c:showCatName val="0"/>
          <c:showSerName val="0"/>
          <c:showPercent val="0"/>
          <c:showBubbleSize val="0"/>
        </c:dLbls>
        <c:gapWidth val="150"/>
        <c:overlap val="100"/>
        <c:axId val="1260045440"/>
        <c:axId val="948702608"/>
      </c:barChart>
      <c:catAx>
        <c:axId val="12600454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en-US"/>
          </a:p>
        </c:txPr>
        <c:crossAx val="948702608"/>
        <c:crosses val="autoZero"/>
        <c:auto val="1"/>
        <c:lblAlgn val="ctr"/>
        <c:lblOffset val="100"/>
        <c:noMultiLvlLbl val="0"/>
      </c:catAx>
      <c:valAx>
        <c:axId val="9487026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6004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Total Earnings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21980715917796464"/>
          <c:y val="0.23259660125173243"/>
          <c:w val="0.69042455357366395"/>
          <c:h val="0.49987490795712258"/>
        </c:manualLayout>
      </c:layout>
      <c:barChart>
        <c:barDir val="bar"/>
        <c:grouping val="stacked"/>
        <c:varyColors val="0"/>
        <c:ser>
          <c:idx val="0"/>
          <c:order val="0"/>
          <c:tx>
            <c:strRef>
              <c:f>Output!$P$57</c:f>
              <c:strCache>
                <c:ptCount val="1"/>
                <c:pt idx="0">
                  <c:v>Direct</c:v>
                </c:pt>
              </c:strCache>
            </c:strRef>
          </c:tx>
          <c:spPr>
            <a:solidFill>
              <a:schemeClr val="accent1"/>
            </a:solidFill>
            <a:ln>
              <a:noFill/>
            </a:ln>
            <a:effectLst/>
          </c:spPr>
          <c:invertIfNegative val="0"/>
          <c:cat>
            <c:strRef>
              <c:f>Output!$Q$56:$R$56</c:f>
              <c:strCache>
                <c:ptCount val="2"/>
                <c:pt idx="0">
                  <c:v>Ongoing</c:v>
                </c:pt>
                <c:pt idx="1">
                  <c:v>Temporary</c:v>
                </c:pt>
              </c:strCache>
            </c:strRef>
          </c:cat>
          <c:val>
            <c:numRef>
              <c:f>Output!$Q$57:$R$57</c:f>
              <c:numCache>
                <c:formatCode>"$"#,##0</c:formatCode>
                <c:ptCount val="2"/>
                <c:pt idx="0">
                  <c:v>1404738.7427288187</c:v>
                </c:pt>
                <c:pt idx="1">
                  <c:v>126192332.76015465</c:v>
                </c:pt>
              </c:numCache>
            </c:numRef>
          </c:val>
          <c:extLst>
            <c:ext xmlns:c16="http://schemas.microsoft.com/office/drawing/2014/chart" uri="{C3380CC4-5D6E-409C-BE32-E72D297353CC}">
              <c16:uniqueId val="{00000000-194A-438E-83BF-9D1B372A66B3}"/>
            </c:ext>
          </c:extLst>
        </c:ser>
        <c:ser>
          <c:idx val="1"/>
          <c:order val="1"/>
          <c:tx>
            <c:strRef>
              <c:f>Output!$P$58</c:f>
              <c:strCache>
                <c:ptCount val="1"/>
                <c:pt idx="0">
                  <c:v>Indirect</c:v>
                </c:pt>
              </c:strCache>
            </c:strRef>
          </c:tx>
          <c:spPr>
            <a:solidFill>
              <a:schemeClr val="accent2"/>
            </a:solidFill>
            <a:ln>
              <a:noFill/>
            </a:ln>
            <a:effectLst/>
          </c:spPr>
          <c:invertIfNegative val="0"/>
          <c:cat>
            <c:strRef>
              <c:f>Output!$Q$56:$R$56</c:f>
              <c:strCache>
                <c:ptCount val="2"/>
                <c:pt idx="0">
                  <c:v>Ongoing</c:v>
                </c:pt>
                <c:pt idx="1">
                  <c:v>Temporary</c:v>
                </c:pt>
              </c:strCache>
            </c:strRef>
          </c:cat>
          <c:val>
            <c:numRef>
              <c:f>Output!$Q$58:$R$58</c:f>
              <c:numCache>
                <c:formatCode>"$"#,##0</c:formatCode>
                <c:ptCount val="2"/>
                <c:pt idx="0">
                  <c:v>552144.3723003061</c:v>
                </c:pt>
                <c:pt idx="1">
                  <c:v>24790952.837571278</c:v>
                </c:pt>
              </c:numCache>
            </c:numRef>
          </c:val>
          <c:extLst>
            <c:ext xmlns:c16="http://schemas.microsoft.com/office/drawing/2014/chart" uri="{C3380CC4-5D6E-409C-BE32-E72D297353CC}">
              <c16:uniqueId val="{00000001-194A-438E-83BF-9D1B372A66B3}"/>
            </c:ext>
          </c:extLst>
        </c:ser>
        <c:dLbls>
          <c:showLegendKey val="0"/>
          <c:showVal val="0"/>
          <c:showCatName val="0"/>
          <c:showSerName val="0"/>
          <c:showPercent val="0"/>
          <c:showBubbleSize val="0"/>
        </c:dLbls>
        <c:gapWidth val="150"/>
        <c:overlap val="100"/>
        <c:axId val="1260045440"/>
        <c:axId val="948702608"/>
      </c:barChart>
      <c:catAx>
        <c:axId val="126004544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48702608"/>
        <c:crosses val="autoZero"/>
        <c:auto val="1"/>
        <c:lblAlgn val="ctr"/>
        <c:lblOffset val="100"/>
        <c:noMultiLvlLbl val="0"/>
      </c:catAx>
      <c:valAx>
        <c:axId val="948702608"/>
        <c:scaling>
          <c:orientation val="minMax"/>
        </c:scaling>
        <c:delete val="0"/>
        <c:axPos val="b"/>
        <c:majorGridlines>
          <c:spPr>
            <a:ln w="9525" cap="flat" cmpd="sng" algn="ctr">
              <a:solidFill>
                <a:schemeClr val="tx1">
                  <a:lumMod val="15000"/>
                  <a:lumOff val="85000"/>
                </a:schemeClr>
              </a:solidFill>
              <a:round/>
            </a:ln>
            <a:effectLst/>
          </c:spPr>
        </c:majorGridlines>
        <c:numFmt formatCode="&quot;$&quot;#,##0" sourceLinked="0"/>
        <c:majorTickMark val="none"/>
        <c:minorTickMark val="none"/>
        <c:tickLblPos val="nextTo"/>
        <c:spPr>
          <a:noFill/>
          <a:ln>
            <a:noFill/>
          </a:ln>
          <a:effectLst/>
        </c:spPr>
        <c:txPr>
          <a:bodyPr rot="-60000000" spcFirstLastPara="1" vertOverflow="ellipsis" vert="horz" wrap="square" anchor="ctr" anchorCtr="1"/>
          <a:lstStyle/>
          <a:p>
            <a:pPr>
              <a:defRPr sz="600" b="0" i="0" u="none" strike="noStrike" kern="1200" baseline="0">
                <a:solidFill>
                  <a:schemeClr val="tx1">
                    <a:lumMod val="65000"/>
                    <a:lumOff val="35000"/>
                  </a:schemeClr>
                </a:solidFill>
                <a:latin typeface="+mn-lt"/>
                <a:ea typeface="+mn-ea"/>
                <a:cs typeface="+mn-cs"/>
              </a:defRPr>
            </a:pPr>
            <a:endParaRPr lang="en-US"/>
          </a:p>
        </c:txPr>
        <c:crossAx val="1260045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0" i="0" u="none" strike="noStrike" kern="1200" spc="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r>
              <a:rPr lang="en-US"/>
              <a:t>Net Benefits</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title>
    <c:autoTitleDeleted val="0"/>
    <c:plotArea>
      <c:layout/>
      <c:barChart>
        <c:barDir val="col"/>
        <c:grouping val="clustered"/>
        <c:varyColors val="0"/>
        <c:ser>
          <c:idx val="0"/>
          <c:order val="0"/>
          <c:tx>
            <c:strRef>
              <c:f>Calculations!$AX$208</c:f>
              <c:strCache>
                <c:ptCount val="1"/>
                <c:pt idx="0">
                  <c:v>Benefits</c:v>
                </c:pt>
              </c:strCache>
            </c:strRef>
          </c:tx>
          <c:spPr>
            <a:solidFill>
              <a:schemeClr val="accent1"/>
            </a:solidFill>
            <a:ln>
              <a:noFill/>
            </a:ln>
            <a:effectLst/>
          </c:spPr>
          <c:invertIfNegative val="0"/>
          <c:cat>
            <c:strRef>
              <c:extLst>
                <c:ext xmlns:c15="http://schemas.microsoft.com/office/drawing/2012/chart" uri="{02D57815-91ED-43cb-92C2-25804820EDAC}">
                  <c15:fullRef>
                    <c15:sqref>Calculations!$AW$209:$AW$224</c15:sqref>
                  </c15:fullRef>
                </c:ext>
              </c:extLst>
              <c:f>Calculations!$AW$209:$AW$219</c:f>
              <c:strCache>
                <c:ptCount val="11"/>
                <c:pt idx="0">
                  <c:v>Construction</c:v>
                </c:pt>
                <c:pt idx="1">
                  <c:v>Year 1</c:v>
                </c:pt>
                <c:pt idx="2">
                  <c:v>Year 2</c:v>
                </c:pt>
                <c:pt idx="3">
                  <c:v>Year 3</c:v>
                </c:pt>
                <c:pt idx="4">
                  <c:v>Year 4</c:v>
                </c:pt>
                <c:pt idx="5">
                  <c:v>Year 5</c:v>
                </c:pt>
                <c:pt idx="6">
                  <c:v>Year 6</c:v>
                </c:pt>
                <c:pt idx="7">
                  <c:v>Year 7</c:v>
                </c:pt>
                <c:pt idx="8">
                  <c:v>Year 8</c:v>
                </c:pt>
                <c:pt idx="9">
                  <c:v>Year 9</c:v>
                </c:pt>
                <c:pt idx="10">
                  <c:v>Year 10</c:v>
                </c:pt>
              </c:strCache>
            </c:strRef>
          </c:cat>
          <c:val>
            <c:numRef>
              <c:extLst>
                <c:ext xmlns:c15="http://schemas.microsoft.com/office/drawing/2012/chart" uri="{02D57815-91ED-43cb-92C2-25804820EDAC}">
                  <c15:fullRef>
                    <c15:sqref>Calculations!$AX$209:$AX$224</c15:sqref>
                  </c15:fullRef>
                </c:ext>
              </c:extLst>
              <c:f>Calculations!$AX$209:$AX$219</c:f>
              <c:numCache>
                <c:formatCode>"$"#,##0</c:formatCode>
                <c:ptCount val="11"/>
                <c:pt idx="0">
                  <c:v>159891299.44799173</c:v>
                </c:pt>
                <c:pt idx="1">
                  <c:v>317674.93117318698</c:v>
                </c:pt>
                <c:pt idx="2">
                  <c:v>322166.53117318696</c:v>
                </c:pt>
                <c:pt idx="3">
                  <c:v>326747.04717318696</c:v>
                </c:pt>
                <c:pt idx="4">
                  <c:v>333188.54695665068</c:v>
                </c:pt>
                <c:pt idx="5">
                  <c:v>339757.94232418376</c:v>
                </c:pt>
                <c:pt idx="6">
                  <c:v>346457.78184335143</c:v>
                </c:pt>
                <c:pt idx="7">
                  <c:v>353290.6649596293</c:v>
                </c:pt>
                <c:pt idx="8">
                  <c:v>360259.24301302683</c:v>
                </c:pt>
                <c:pt idx="9">
                  <c:v>367366.22027503437</c:v>
                </c:pt>
                <c:pt idx="10">
                  <c:v>374614.35500629956</c:v>
                </c:pt>
              </c:numCache>
            </c:numRef>
          </c:val>
          <c:extLst>
            <c:ext xmlns:c16="http://schemas.microsoft.com/office/drawing/2014/chart" uri="{C3380CC4-5D6E-409C-BE32-E72D297353CC}">
              <c16:uniqueId val="{00000000-FF64-4BC5-80C4-C653FD330EE5}"/>
            </c:ext>
          </c:extLst>
        </c:ser>
        <c:ser>
          <c:idx val="1"/>
          <c:order val="1"/>
          <c:tx>
            <c:strRef>
              <c:f>Calculations!$AY$208</c:f>
              <c:strCache>
                <c:ptCount val="1"/>
                <c:pt idx="0">
                  <c:v>Costs</c:v>
                </c:pt>
              </c:strCache>
            </c:strRef>
          </c:tx>
          <c:spPr>
            <a:solidFill>
              <a:schemeClr val="accent2"/>
            </a:solidFill>
            <a:ln>
              <a:noFill/>
            </a:ln>
            <a:effectLst/>
          </c:spPr>
          <c:invertIfNegative val="0"/>
          <c:cat>
            <c:strRef>
              <c:extLst>
                <c:ext xmlns:c15="http://schemas.microsoft.com/office/drawing/2012/chart" uri="{02D57815-91ED-43cb-92C2-25804820EDAC}">
                  <c15:fullRef>
                    <c15:sqref>Calculations!$AW$209:$AW$224</c15:sqref>
                  </c15:fullRef>
                </c:ext>
              </c:extLst>
              <c:f>Calculations!$AW$209:$AW$219</c:f>
              <c:strCache>
                <c:ptCount val="11"/>
                <c:pt idx="0">
                  <c:v>Construction</c:v>
                </c:pt>
                <c:pt idx="1">
                  <c:v>Year 1</c:v>
                </c:pt>
                <c:pt idx="2">
                  <c:v>Year 2</c:v>
                </c:pt>
                <c:pt idx="3">
                  <c:v>Year 3</c:v>
                </c:pt>
                <c:pt idx="4">
                  <c:v>Year 4</c:v>
                </c:pt>
                <c:pt idx="5">
                  <c:v>Year 5</c:v>
                </c:pt>
                <c:pt idx="6">
                  <c:v>Year 6</c:v>
                </c:pt>
                <c:pt idx="7">
                  <c:v>Year 7</c:v>
                </c:pt>
                <c:pt idx="8">
                  <c:v>Year 8</c:v>
                </c:pt>
                <c:pt idx="9">
                  <c:v>Year 9</c:v>
                </c:pt>
                <c:pt idx="10">
                  <c:v>Year 10</c:v>
                </c:pt>
              </c:strCache>
            </c:strRef>
          </c:cat>
          <c:val>
            <c:numRef>
              <c:extLst>
                <c:ext xmlns:c15="http://schemas.microsoft.com/office/drawing/2012/chart" uri="{02D57815-91ED-43cb-92C2-25804820EDAC}">
                  <c15:fullRef>
                    <c15:sqref>Calculations!$AY$209:$AY$224</c15:sqref>
                  </c15:fullRef>
                </c:ext>
              </c:extLst>
              <c:f>Calculations!$AY$209:$AY$219</c:f>
              <c:numCache>
                <c:formatCode>"$"#,##0</c:formatCode>
                <c:ptCount val="11"/>
                <c:pt idx="0">
                  <c:v>-7460563</c:v>
                </c:pt>
                <c:pt idx="1">
                  <c:v>-691874</c:v>
                </c:pt>
                <c:pt idx="2">
                  <c:v>-705711.48</c:v>
                </c:pt>
                <c:pt idx="3">
                  <c:v>-719825.70959999994</c:v>
                </c:pt>
                <c:pt idx="4">
                  <c:v>-734222.22379199998</c:v>
                </c:pt>
                <c:pt idx="5">
                  <c:v>-748906.66826784005</c:v>
                </c:pt>
                <c:pt idx="6">
                  <c:v>-763884.80163319688</c:v>
                </c:pt>
                <c:pt idx="7">
                  <c:v>-779162.49766586081</c:v>
                </c:pt>
                <c:pt idx="8">
                  <c:v>-794745.74761917803</c:v>
                </c:pt>
                <c:pt idx="9">
                  <c:v>-810640.66257156152</c:v>
                </c:pt>
                <c:pt idx="10">
                  <c:v>-826853.47582299286</c:v>
                </c:pt>
              </c:numCache>
            </c:numRef>
          </c:val>
          <c:extLst>
            <c:ext xmlns:c16="http://schemas.microsoft.com/office/drawing/2014/chart" uri="{C3380CC4-5D6E-409C-BE32-E72D297353CC}">
              <c16:uniqueId val="{00000001-FF64-4BC5-80C4-C653FD330EE5}"/>
            </c:ext>
          </c:extLst>
        </c:ser>
        <c:dLbls>
          <c:showLegendKey val="0"/>
          <c:showVal val="0"/>
          <c:showCatName val="0"/>
          <c:showSerName val="0"/>
          <c:showPercent val="0"/>
          <c:showBubbleSize val="0"/>
        </c:dLbls>
        <c:gapWidth val="88"/>
        <c:overlap val="100"/>
        <c:axId val="823072303"/>
        <c:axId val="674177359"/>
      </c:barChart>
      <c:lineChart>
        <c:grouping val="standard"/>
        <c:varyColors val="0"/>
        <c:ser>
          <c:idx val="2"/>
          <c:order val="2"/>
          <c:tx>
            <c:strRef>
              <c:f>Calculations!$AZ$208</c:f>
              <c:strCache>
                <c:ptCount val="1"/>
                <c:pt idx="0">
                  <c:v>Net Benefits</c:v>
                </c:pt>
              </c:strCache>
            </c:strRef>
          </c:tx>
          <c:spPr>
            <a:ln w="28575" cap="rnd">
              <a:solidFill>
                <a:schemeClr val="accent3"/>
              </a:solidFill>
              <a:round/>
            </a:ln>
            <a:effectLst/>
          </c:spPr>
          <c:marker>
            <c:symbol val="none"/>
          </c:marker>
          <c:cat>
            <c:strRef>
              <c:extLst>
                <c:ext xmlns:c15="http://schemas.microsoft.com/office/drawing/2012/chart" uri="{02D57815-91ED-43cb-92C2-25804820EDAC}">
                  <c15:fullRef>
                    <c15:sqref>Calculations!$AW$209:$AW$224</c15:sqref>
                  </c15:fullRef>
                </c:ext>
              </c:extLst>
              <c:f>Calculations!$AW$209:$AW$219</c:f>
              <c:strCache>
                <c:ptCount val="11"/>
                <c:pt idx="0">
                  <c:v>Construction</c:v>
                </c:pt>
                <c:pt idx="1">
                  <c:v>Year 1</c:v>
                </c:pt>
                <c:pt idx="2">
                  <c:v>Year 2</c:v>
                </c:pt>
                <c:pt idx="3">
                  <c:v>Year 3</c:v>
                </c:pt>
                <c:pt idx="4">
                  <c:v>Year 4</c:v>
                </c:pt>
                <c:pt idx="5">
                  <c:v>Year 5</c:v>
                </c:pt>
                <c:pt idx="6">
                  <c:v>Year 6</c:v>
                </c:pt>
                <c:pt idx="7">
                  <c:v>Year 7</c:v>
                </c:pt>
                <c:pt idx="8">
                  <c:v>Year 8</c:v>
                </c:pt>
                <c:pt idx="9">
                  <c:v>Year 9</c:v>
                </c:pt>
                <c:pt idx="10">
                  <c:v>Year 10</c:v>
                </c:pt>
              </c:strCache>
            </c:strRef>
          </c:cat>
          <c:val>
            <c:numRef>
              <c:extLst>
                <c:ext xmlns:c15="http://schemas.microsoft.com/office/drawing/2012/chart" uri="{02D57815-91ED-43cb-92C2-25804820EDAC}">
                  <c15:fullRef>
                    <c15:sqref>Calculations!$AZ$209:$AZ$224</c15:sqref>
                  </c15:fullRef>
                </c:ext>
              </c:extLst>
              <c:f>Calculations!$AZ$209:$AZ$219</c:f>
              <c:numCache>
                <c:formatCode>"$"#,##0</c:formatCode>
                <c:ptCount val="11"/>
                <c:pt idx="0">
                  <c:v>152430736.44799173</c:v>
                </c:pt>
                <c:pt idx="1">
                  <c:v>-374199.06882681302</c:v>
                </c:pt>
                <c:pt idx="2">
                  <c:v>-383544.94882681302</c:v>
                </c:pt>
                <c:pt idx="3">
                  <c:v>-393078.66242681298</c:v>
                </c:pt>
                <c:pt idx="4">
                  <c:v>-401033.6768353493</c:v>
                </c:pt>
                <c:pt idx="5">
                  <c:v>-409148.72594365629</c:v>
                </c:pt>
                <c:pt idx="6">
                  <c:v>-417427.01978984545</c:v>
                </c:pt>
                <c:pt idx="7">
                  <c:v>-425871.83270623151</c:v>
                </c:pt>
                <c:pt idx="8">
                  <c:v>-434486.5046061512</c:v>
                </c:pt>
                <c:pt idx="9">
                  <c:v>-443274.44229652715</c:v>
                </c:pt>
                <c:pt idx="10">
                  <c:v>-452239.12081669329</c:v>
                </c:pt>
              </c:numCache>
            </c:numRef>
          </c:val>
          <c:smooth val="0"/>
          <c:extLst>
            <c:ext xmlns:c16="http://schemas.microsoft.com/office/drawing/2014/chart" uri="{C3380CC4-5D6E-409C-BE32-E72D297353CC}">
              <c16:uniqueId val="{00000002-FF64-4BC5-80C4-C653FD330EE5}"/>
            </c:ext>
          </c:extLst>
        </c:ser>
        <c:dLbls>
          <c:showLegendKey val="0"/>
          <c:showVal val="0"/>
          <c:showCatName val="0"/>
          <c:showSerName val="0"/>
          <c:showPercent val="0"/>
          <c:showBubbleSize val="0"/>
        </c:dLbls>
        <c:marker val="1"/>
        <c:smooth val="0"/>
        <c:axId val="823072303"/>
        <c:axId val="674177359"/>
      </c:lineChart>
      <c:catAx>
        <c:axId val="823072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b" anchorCtr="0"/>
          <a:lstStyle/>
          <a:p>
            <a:pPr>
              <a:defRPr sz="8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crossAx val="674177359"/>
        <c:crosses val="autoZero"/>
        <c:auto val="1"/>
        <c:lblAlgn val="ctr"/>
        <c:lblOffset val="100"/>
        <c:noMultiLvlLbl val="0"/>
      </c:catAx>
      <c:valAx>
        <c:axId val="67417735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crossAx val="823072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Segoe UI Semilight" panose="020B0402040204020203" pitchFamily="34" charset="0"/>
              <a:ea typeface="+mn-ea"/>
              <a:cs typeface="Segoe UI Semilight" panose="020B0402040204020203"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sz="800">
          <a:latin typeface="Segoe UI Semilight" panose="020B0402040204020203" pitchFamily="34" charset="0"/>
          <a:cs typeface="Segoe UI Semilight" panose="020B0402040204020203"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image" Target="../media/image2.jpeg"/><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66554</xdr:colOff>
      <xdr:row>48</xdr:row>
      <xdr:rowOff>74173</xdr:rowOff>
    </xdr:from>
    <xdr:to>
      <xdr:col>5</xdr:col>
      <xdr:colOff>109173</xdr:colOff>
      <xdr:row>61</xdr:row>
      <xdr:rowOff>70363</xdr:rowOff>
    </xdr:to>
    <xdr:graphicFrame macro="">
      <xdr:nvGraphicFramePr>
        <xdr:cNvPr id="3" name="Chart 2">
          <a:extLst>
            <a:ext uri="{FF2B5EF4-FFF2-40B4-BE49-F238E27FC236}">
              <a16:creationId xmlns:a16="http://schemas.microsoft.com/office/drawing/2014/main" id="{F04203E7-FCE7-4FA5-BD8B-D94ACFC269A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233362</xdr:colOff>
      <xdr:row>48</xdr:row>
      <xdr:rowOff>75811</xdr:rowOff>
    </xdr:from>
    <xdr:to>
      <xdr:col>9</xdr:col>
      <xdr:colOff>504825</xdr:colOff>
      <xdr:row>61</xdr:row>
      <xdr:rowOff>95250</xdr:rowOff>
    </xdr:to>
    <xdr:graphicFrame macro="">
      <xdr:nvGraphicFramePr>
        <xdr:cNvPr id="4" name="Chart 3">
          <a:extLst>
            <a:ext uri="{FF2B5EF4-FFF2-40B4-BE49-F238E27FC236}">
              <a16:creationId xmlns:a16="http://schemas.microsoft.com/office/drawing/2014/main" id="{5643B4CA-9376-47F8-8EC0-B477337CC5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198119</xdr:colOff>
      <xdr:row>27</xdr:row>
      <xdr:rowOff>111222</xdr:rowOff>
    </xdr:from>
    <xdr:to>
      <xdr:col>9</xdr:col>
      <xdr:colOff>485481</xdr:colOff>
      <xdr:row>45</xdr:row>
      <xdr:rowOff>125095</xdr:rowOff>
    </xdr:to>
    <xdr:graphicFrame macro="">
      <xdr:nvGraphicFramePr>
        <xdr:cNvPr id="6" name="Chart 5">
          <a:extLst>
            <a:ext uri="{FF2B5EF4-FFF2-40B4-BE49-F238E27FC236}">
              <a16:creationId xmlns:a16="http://schemas.microsoft.com/office/drawing/2014/main" id="{65BB7663-4297-46CA-A42A-3EF427E50A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7</xdr:col>
      <xdr:colOff>779596</xdr:colOff>
      <xdr:row>1</xdr:row>
      <xdr:rowOff>136876</xdr:rowOff>
    </xdr:from>
    <xdr:to>
      <xdr:col>9</xdr:col>
      <xdr:colOff>629114</xdr:colOff>
      <xdr:row>3</xdr:row>
      <xdr:rowOff>96688</xdr:rowOff>
    </xdr:to>
    <xdr:pic>
      <xdr:nvPicPr>
        <xdr:cNvPr id="16" name="Picture 15">
          <a:extLst>
            <a:ext uri="{FF2B5EF4-FFF2-40B4-BE49-F238E27FC236}">
              <a16:creationId xmlns:a16="http://schemas.microsoft.com/office/drawing/2014/main" id="{763FC63A-BA0C-4EB9-9036-FD5E5178599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23159" y="279751"/>
          <a:ext cx="1558064" cy="400343"/>
        </a:xfrm>
        <a:prstGeom prst="rect">
          <a:avLst/>
        </a:prstGeom>
      </xdr:spPr>
    </xdr:pic>
    <xdr:clientData/>
  </xdr:twoCellAnchor>
  <xdr:twoCellAnchor editAs="oneCell">
    <xdr:from>
      <xdr:col>7</xdr:col>
      <xdr:colOff>770394</xdr:colOff>
      <xdr:row>65</xdr:row>
      <xdr:rowOff>34428</xdr:rowOff>
    </xdr:from>
    <xdr:to>
      <xdr:col>9</xdr:col>
      <xdr:colOff>608482</xdr:colOff>
      <xdr:row>67</xdr:row>
      <xdr:rowOff>469</xdr:rowOff>
    </xdr:to>
    <xdr:pic>
      <xdr:nvPicPr>
        <xdr:cNvPr id="8" name="Picture 7">
          <a:extLst>
            <a:ext uri="{FF2B5EF4-FFF2-40B4-BE49-F238E27FC236}">
              <a16:creationId xmlns:a16="http://schemas.microsoft.com/office/drawing/2014/main" id="{712E26CE-147B-4BC2-A2DE-A2021B166DC2}"/>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360584" y="10669583"/>
          <a:ext cx="1546019" cy="3883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ensus.gov/naic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94056-9BB4-4C19-B6AC-B09BFC0F9C6D}">
  <dimension ref="A1:T203"/>
  <sheetViews>
    <sheetView showGridLines="0" topLeftCell="A128" zoomScale="81" zoomScaleNormal="170" zoomScaleSheetLayoutView="100" workbookViewId="0">
      <selection activeCell="J80" sqref="J80"/>
    </sheetView>
  </sheetViews>
  <sheetFormatPr defaultColWidth="11.33203125" defaultRowHeight="11.4" x14ac:dyDescent="0.25"/>
  <cols>
    <col min="1" max="1" width="2.6640625" style="30" customWidth="1"/>
    <col min="2" max="2" width="27" style="30" customWidth="1"/>
    <col min="3" max="3" width="10.5546875" style="30" customWidth="1"/>
    <col min="4" max="4" width="9" style="30" customWidth="1"/>
    <col min="5" max="5" width="18.44140625" style="30" customWidth="1"/>
    <col min="6" max="6" width="15.109375" style="30" bestFit="1" customWidth="1"/>
    <col min="7" max="7" width="13.6640625" style="30" customWidth="1"/>
    <col min="8" max="8" width="11.33203125" style="30"/>
    <col min="9" max="9" width="5.6640625" style="30" customWidth="1"/>
    <col min="10" max="10" width="14.5546875" style="30" customWidth="1"/>
    <col min="11" max="11" width="1.44140625" style="30" customWidth="1"/>
    <col min="12" max="12" width="16.33203125" style="30" customWidth="1"/>
    <col min="13" max="13" width="14.5546875" style="30" customWidth="1"/>
    <col min="14" max="18" width="11.33203125" style="30"/>
    <col min="19" max="19" width="11.33203125" style="31"/>
    <col min="20" max="16384" width="11.33203125" style="30"/>
  </cols>
  <sheetData>
    <row r="1" spans="2:17" ht="23.4" customHeight="1" x14ac:dyDescent="0.45">
      <c r="B1" s="340" t="s">
        <v>1256</v>
      </c>
      <c r="C1" s="340"/>
      <c r="D1" s="340"/>
      <c r="E1" s="340"/>
      <c r="F1" s="340"/>
      <c r="G1" s="340"/>
      <c r="H1" s="340"/>
    </row>
    <row r="2" spans="2:17" ht="15" x14ac:dyDescent="0.25">
      <c r="C2" s="310" t="s">
        <v>1263</v>
      </c>
      <c r="D2" s="310"/>
      <c r="E2" s="310"/>
      <c r="F2" s="310"/>
      <c r="G2" s="310"/>
      <c r="H2" s="310"/>
    </row>
    <row r="3" spans="2:17" x14ac:dyDescent="0.25">
      <c r="B3" s="246" t="s">
        <v>27</v>
      </c>
      <c r="C3" s="344">
        <v>45890</v>
      </c>
      <c r="D3" s="345"/>
      <c r="E3" s="247"/>
      <c r="F3" s="247"/>
    </row>
    <row r="4" spans="2:17" ht="11.4" customHeight="1" x14ac:dyDescent="0.25">
      <c r="B4" s="246" t="s">
        <v>28</v>
      </c>
      <c r="C4" s="324" t="s">
        <v>1267</v>
      </c>
      <c r="D4" s="325"/>
      <c r="E4" s="325"/>
      <c r="F4" s="326"/>
      <c r="G4" s="341"/>
      <c r="H4" s="342"/>
      <c r="I4" s="342"/>
      <c r="J4" s="342"/>
    </row>
    <row r="5" spans="2:17" ht="11.4" customHeight="1" x14ac:dyDescent="0.25">
      <c r="B5" s="246" t="s">
        <v>29</v>
      </c>
      <c r="C5" s="324" t="s">
        <v>1268</v>
      </c>
      <c r="D5" s="325"/>
      <c r="E5" s="325"/>
      <c r="F5" s="326"/>
      <c r="G5" s="341"/>
      <c r="H5" s="342"/>
      <c r="I5" s="342"/>
      <c r="J5" s="342"/>
    </row>
    <row r="7" spans="2:17" x14ac:dyDescent="0.25">
      <c r="B7" s="322" t="s">
        <v>1200</v>
      </c>
      <c r="C7" s="323"/>
      <c r="D7" s="323"/>
      <c r="E7" s="323"/>
      <c r="F7" s="323"/>
      <c r="G7" s="323"/>
      <c r="H7" s="323"/>
      <c r="J7" s="343"/>
      <c r="K7" s="316"/>
      <c r="L7" s="316"/>
      <c r="M7" s="316"/>
      <c r="N7" s="316"/>
      <c r="O7" s="316"/>
    </row>
    <row r="8" spans="2:17" x14ac:dyDescent="0.25">
      <c r="B8" s="3"/>
      <c r="C8" s="3"/>
      <c r="D8" s="3"/>
      <c r="E8" s="3"/>
      <c r="F8" s="3"/>
      <c r="G8" s="3"/>
      <c r="H8" s="3"/>
      <c r="J8" s="147"/>
      <c r="K8" s="147"/>
      <c r="L8" s="147"/>
      <c r="M8" s="147"/>
      <c r="N8" s="147"/>
      <c r="O8" s="147"/>
    </row>
    <row r="9" spans="2:17" x14ac:dyDescent="0.25">
      <c r="B9" s="320" t="s">
        <v>1095</v>
      </c>
      <c r="C9" s="320"/>
      <c r="D9" s="320"/>
      <c r="E9" s="320"/>
      <c r="F9" s="320"/>
      <c r="G9" s="320"/>
      <c r="H9" s="3"/>
      <c r="O9" s="147"/>
    </row>
    <row r="10" spans="2:17" x14ac:dyDescent="0.25">
      <c r="B10" s="33" t="s">
        <v>1095</v>
      </c>
      <c r="C10" s="32"/>
      <c r="D10" s="130" t="s">
        <v>1098</v>
      </c>
      <c r="E10" s="32"/>
      <c r="F10" s="32"/>
      <c r="G10" s="32"/>
      <c r="H10" s="3"/>
      <c r="O10" s="147"/>
      <c r="Q10" s="31"/>
    </row>
    <row r="11" spans="2:17" x14ac:dyDescent="0.25">
      <c r="B11" s="3" t="s">
        <v>1214</v>
      </c>
      <c r="C11" s="32"/>
      <c r="D11" s="257">
        <v>418458319</v>
      </c>
      <c r="E11" s="32"/>
      <c r="F11" s="32"/>
      <c r="G11" s="32"/>
      <c r="H11" s="32"/>
      <c r="O11" s="147"/>
    </row>
    <row r="12" spans="2:17" x14ac:dyDescent="0.25">
      <c r="B12" s="33" t="s">
        <v>1197</v>
      </c>
      <c r="C12" s="33"/>
      <c r="D12" s="33"/>
      <c r="E12" s="32"/>
      <c r="F12" s="32"/>
      <c r="G12" s="32"/>
      <c r="H12" s="32"/>
      <c r="O12" s="147"/>
    </row>
    <row r="13" spans="2:17" x14ac:dyDescent="0.25">
      <c r="B13" s="32" t="s">
        <v>1097</v>
      </c>
      <c r="C13" s="32"/>
      <c r="D13" s="258">
        <v>0.8</v>
      </c>
      <c r="E13" s="244"/>
      <c r="F13" s="32"/>
      <c r="G13" s="32"/>
      <c r="H13" s="32"/>
      <c r="O13" s="147"/>
    </row>
    <row r="14" spans="2:17" x14ac:dyDescent="0.25">
      <c r="B14" s="32" t="s">
        <v>1195</v>
      </c>
      <c r="C14" s="32"/>
      <c r="D14" s="35">
        <f>D11*D13</f>
        <v>334766655.20000005</v>
      </c>
      <c r="E14" s="32"/>
      <c r="F14" s="32"/>
      <c r="G14" s="32"/>
      <c r="H14" s="32"/>
      <c r="J14" s="147"/>
      <c r="O14" s="147"/>
    </row>
    <row r="15" spans="2:17" x14ac:dyDescent="0.25">
      <c r="B15" s="232"/>
      <c r="C15" s="32"/>
      <c r="D15" s="32"/>
      <c r="E15" s="32"/>
      <c r="F15" s="32"/>
      <c r="G15" s="32"/>
      <c r="H15" s="32"/>
      <c r="J15" s="147"/>
      <c r="O15" s="147"/>
    </row>
    <row r="16" spans="2:17" ht="14.4" customHeight="1" x14ac:dyDescent="0.85">
      <c r="B16" s="327" t="s">
        <v>1206</v>
      </c>
      <c r="C16" s="327"/>
      <c r="D16" s="327"/>
      <c r="E16" s="327"/>
      <c r="F16" s="327"/>
      <c r="G16" s="327"/>
      <c r="H16" s="32"/>
      <c r="J16" s="321" t="s">
        <v>1228</v>
      </c>
      <c r="K16" s="321"/>
      <c r="L16" s="321"/>
      <c r="M16" s="321"/>
      <c r="N16" s="245"/>
      <c r="O16" s="245"/>
    </row>
    <row r="17" spans="2:20" x14ac:dyDescent="0.25">
      <c r="B17" s="233" t="s">
        <v>31</v>
      </c>
      <c r="C17" s="233"/>
      <c r="D17" s="233"/>
      <c r="E17" s="233" t="s">
        <v>30</v>
      </c>
      <c r="F17" s="234" t="s">
        <v>1100</v>
      </c>
      <c r="G17" s="234" t="s">
        <v>1101</v>
      </c>
      <c r="H17" s="3"/>
      <c r="J17" s="321"/>
      <c r="K17" s="321"/>
      <c r="L17" s="321"/>
      <c r="M17" s="321"/>
      <c r="O17" s="147"/>
    </row>
    <row r="18" spans="2:20" x14ac:dyDescent="0.25">
      <c r="B18" s="324" t="s">
        <v>163</v>
      </c>
      <c r="C18" s="325"/>
      <c r="D18" s="326"/>
      <c r="E18" s="131">
        <f>VLOOKUP(B18,Calculations!$B$6:$C$18,2,FALSE)</f>
        <v>237130</v>
      </c>
      <c r="F18" s="259">
        <v>1</v>
      </c>
      <c r="G18" s="64">
        <f>$D$14*F18</f>
        <v>334766655.20000005</v>
      </c>
      <c r="H18" s="43"/>
      <c r="J18" s="321"/>
      <c r="K18" s="321"/>
      <c r="L18" s="321"/>
      <c r="M18" s="321"/>
      <c r="N18" s="147"/>
      <c r="O18" s="147"/>
    </row>
    <row r="19" spans="2:20" x14ac:dyDescent="0.25">
      <c r="B19" s="324" t="s">
        <v>1096</v>
      </c>
      <c r="C19" s="325"/>
      <c r="D19" s="326"/>
      <c r="E19" s="131">
        <f>VLOOKUP(B19,Calculations!$B$6:$C$18,2,FALSE)</f>
        <v>0</v>
      </c>
      <c r="F19" s="259"/>
      <c r="G19" s="64">
        <f>$D$14*F19</f>
        <v>0</v>
      </c>
      <c r="H19" s="3"/>
      <c r="J19" s="321"/>
      <c r="K19" s="321"/>
      <c r="L19" s="321"/>
      <c r="M19" s="321"/>
      <c r="N19" s="147"/>
      <c r="O19" s="147"/>
    </row>
    <row r="20" spans="2:20" x14ac:dyDescent="0.25">
      <c r="B20" s="324" t="s">
        <v>1096</v>
      </c>
      <c r="C20" s="325"/>
      <c r="D20" s="326"/>
      <c r="E20" s="131">
        <f>VLOOKUP(B20,Calculations!$B$6:$C$18,2,FALSE)</f>
        <v>0</v>
      </c>
      <c r="F20" s="259"/>
      <c r="G20" s="64">
        <f>$D$14*F20</f>
        <v>0</v>
      </c>
      <c r="H20" s="3"/>
      <c r="J20" s="321"/>
      <c r="K20" s="321"/>
      <c r="L20" s="321"/>
      <c r="M20" s="321"/>
    </row>
    <row r="21" spans="2:20" x14ac:dyDescent="0.25">
      <c r="B21" s="232" t="s">
        <v>1215</v>
      </c>
      <c r="C21" s="37"/>
      <c r="D21" s="32"/>
      <c r="E21" s="132" t="s">
        <v>1198</v>
      </c>
      <c r="F21" s="36">
        <f>SUM(F18:F20)</f>
        <v>1</v>
      </c>
      <c r="G21" s="34">
        <f>SUM(G18:G20)</f>
        <v>334766655.20000005</v>
      </c>
      <c r="H21" s="133" t="s">
        <v>1199</v>
      </c>
      <c r="J21" s="321"/>
      <c r="K21" s="321"/>
      <c r="L21" s="321"/>
      <c r="M21" s="321"/>
    </row>
    <row r="22" spans="2:20" x14ac:dyDescent="0.25">
      <c r="B22" s="32"/>
      <c r="C22" s="37"/>
      <c r="D22" s="32"/>
      <c r="E22" s="32"/>
      <c r="F22" s="32"/>
      <c r="G22" s="32"/>
      <c r="H22" s="32"/>
      <c r="J22" s="321"/>
      <c r="K22" s="321"/>
      <c r="L22" s="321"/>
      <c r="M22" s="321"/>
    </row>
    <row r="23" spans="2:20" ht="13.2" customHeight="1" x14ac:dyDescent="0.25">
      <c r="K23" s="148"/>
      <c r="M23" s="31"/>
    </row>
    <row r="24" spans="2:20" x14ac:dyDescent="0.25">
      <c r="B24" s="322" t="s">
        <v>1201</v>
      </c>
      <c r="C24" s="323"/>
      <c r="D24" s="323"/>
      <c r="E24" s="323"/>
      <c r="F24" s="323"/>
      <c r="G24" s="323"/>
      <c r="H24" s="323"/>
      <c r="K24" s="148"/>
      <c r="M24" s="31"/>
    </row>
    <row r="25" spans="2:20" x14ac:dyDescent="0.25">
      <c r="B25" s="3"/>
      <c r="C25" s="3"/>
      <c r="D25" s="3"/>
      <c r="E25" s="3"/>
      <c r="F25" s="3"/>
      <c r="G25" s="3"/>
      <c r="H25" s="3"/>
      <c r="K25" s="148"/>
      <c r="M25" s="31"/>
    </row>
    <row r="26" spans="2:20" ht="11.4" customHeight="1" x14ac:dyDescent="0.25">
      <c r="B26" s="320" t="s">
        <v>1212</v>
      </c>
      <c r="C26" s="320"/>
      <c r="D26" s="320"/>
      <c r="E26" s="320"/>
      <c r="F26" s="320"/>
      <c r="G26" s="320"/>
      <c r="H26" s="3"/>
      <c r="J26" s="337" t="s">
        <v>1249</v>
      </c>
      <c r="K26" s="337"/>
      <c r="L26" s="337"/>
      <c r="M26" s="337"/>
      <c r="N26" s="337"/>
    </row>
    <row r="27" spans="2:20" x14ac:dyDescent="0.25">
      <c r="B27" s="235"/>
      <c r="C27" s="241" t="s">
        <v>1213</v>
      </c>
      <c r="D27" s="3"/>
      <c r="E27" s="3"/>
      <c r="F27" s="3"/>
      <c r="G27" s="3"/>
      <c r="H27" s="3"/>
      <c r="J27" s="337"/>
      <c r="K27" s="337"/>
      <c r="L27" s="337"/>
      <c r="M27" s="337"/>
      <c r="N27" s="337"/>
      <c r="S27" s="311"/>
      <c r="T27" s="68"/>
    </row>
    <row r="28" spans="2:20" ht="11.4" customHeight="1" x14ac:dyDescent="0.25">
      <c r="B28" s="33" t="s">
        <v>1102</v>
      </c>
      <c r="C28" s="44" t="s">
        <v>30</v>
      </c>
      <c r="D28" s="43" t="s">
        <v>79</v>
      </c>
      <c r="E28" s="43" t="s">
        <v>1207</v>
      </c>
      <c r="F28" s="43" t="s">
        <v>97</v>
      </c>
      <c r="G28" s="3"/>
      <c r="H28" s="3"/>
      <c r="J28" s="337"/>
      <c r="K28" s="337"/>
      <c r="L28" s="337"/>
      <c r="M28" s="337"/>
      <c r="N28" s="337"/>
      <c r="S28" s="311"/>
      <c r="T28" s="68"/>
    </row>
    <row r="29" spans="2:20" x14ac:dyDescent="0.25">
      <c r="B29" s="41" t="str">
        <f>IFERROR(VLOOKUP(C29,Multipliers!$A$2:$B$994,2,FALSE),0)</f>
        <v>Wind Electric Power Generation</v>
      </c>
      <c r="C29" s="260">
        <v>221115</v>
      </c>
      <c r="D29" s="261">
        <v>1</v>
      </c>
      <c r="E29" s="262">
        <v>60000</v>
      </c>
      <c r="F29" s="34">
        <f>D29*E29</f>
        <v>60000</v>
      </c>
      <c r="G29" s="137" t="s">
        <v>1234</v>
      </c>
      <c r="H29" s="135">
        <f t="shared" ref="H29:H34" si="0">IF(B29=0,IF(SUM(C29:E29)&gt;0,"ERROR",),)</f>
        <v>0</v>
      </c>
      <c r="J29" s="337"/>
      <c r="K29" s="337"/>
      <c r="L29" s="337"/>
      <c r="M29" s="337"/>
      <c r="N29" s="337"/>
      <c r="S29" s="68">
        <f t="shared" ref="S29:S34" si="1">IF(D29&gt;0, IF(E29=0,1,0),0)</f>
        <v>0</v>
      </c>
      <c r="T29" s="68">
        <f t="shared" ref="T29:T34" si="2">IF(E29&gt;0,IF(D29=0,1,0),0)</f>
        <v>0</v>
      </c>
    </row>
    <row r="30" spans="2:20" x14ac:dyDescent="0.25">
      <c r="B30" s="41">
        <f>IFERROR(VLOOKUP(C30,Multipliers!$A$2:$B$994,2,FALSE),0)</f>
        <v>0</v>
      </c>
      <c r="C30" s="260"/>
      <c r="D30" s="261"/>
      <c r="E30" s="262"/>
      <c r="F30" s="34">
        <f t="shared" ref="F30:F33" si="3">D30*E30</f>
        <v>0</v>
      </c>
      <c r="G30" s="137" t="s">
        <v>1234</v>
      </c>
      <c r="H30" s="135">
        <f t="shared" si="0"/>
        <v>0</v>
      </c>
      <c r="J30" s="337"/>
      <c r="K30" s="337"/>
      <c r="L30" s="337"/>
      <c r="M30" s="337"/>
      <c r="N30" s="337"/>
      <c r="S30" s="68">
        <f t="shared" si="1"/>
        <v>0</v>
      </c>
      <c r="T30" s="68">
        <f t="shared" si="2"/>
        <v>0</v>
      </c>
    </row>
    <row r="31" spans="2:20" x14ac:dyDescent="0.25">
      <c r="B31" s="41">
        <f>IFERROR(VLOOKUP(C31,Multipliers!$A$2:$B$994,2,FALSE),0)</f>
        <v>0</v>
      </c>
      <c r="C31" s="260"/>
      <c r="D31" s="261"/>
      <c r="E31" s="262"/>
      <c r="F31" s="34">
        <f t="shared" si="3"/>
        <v>0</v>
      </c>
      <c r="G31" s="137" t="s">
        <v>1234</v>
      </c>
      <c r="H31" s="135">
        <f t="shared" si="0"/>
        <v>0</v>
      </c>
      <c r="J31" s="337"/>
      <c r="K31" s="337"/>
      <c r="L31" s="337"/>
      <c r="M31" s="337"/>
      <c r="N31" s="337"/>
      <c r="S31" s="68">
        <f t="shared" si="1"/>
        <v>0</v>
      </c>
      <c r="T31" s="68">
        <f t="shared" si="2"/>
        <v>0</v>
      </c>
    </row>
    <row r="32" spans="2:20" x14ac:dyDescent="0.25">
      <c r="B32" s="41">
        <f>IFERROR(VLOOKUP(C32,Multipliers!$A$2:$B$994,2,FALSE),0)</f>
        <v>0</v>
      </c>
      <c r="C32" s="260"/>
      <c r="D32" s="261"/>
      <c r="E32" s="262"/>
      <c r="F32" s="34">
        <f t="shared" si="3"/>
        <v>0</v>
      </c>
      <c r="G32" s="137" t="s">
        <v>1234</v>
      </c>
      <c r="H32" s="135">
        <f t="shared" si="0"/>
        <v>0</v>
      </c>
      <c r="J32" s="337"/>
      <c r="K32" s="337"/>
      <c r="L32" s="337"/>
      <c r="M32" s="337"/>
      <c r="N32" s="337"/>
      <c r="S32" s="68">
        <f t="shared" si="1"/>
        <v>0</v>
      </c>
      <c r="T32" s="68">
        <f t="shared" si="2"/>
        <v>0</v>
      </c>
    </row>
    <row r="33" spans="2:20" x14ac:dyDescent="0.25">
      <c r="B33" s="41">
        <f>IFERROR(VLOOKUP(C33,Multipliers!$A$2:$B$994,2,FALSE),0)</f>
        <v>0</v>
      </c>
      <c r="C33" s="263"/>
      <c r="D33" s="261"/>
      <c r="E33" s="262"/>
      <c r="F33" s="34">
        <f t="shared" si="3"/>
        <v>0</v>
      </c>
      <c r="G33" s="137" t="s">
        <v>1234</v>
      </c>
      <c r="H33" s="135">
        <f t="shared" si="0"/>
        <v>0</v>
      </c>
      <c r="J33" s="337"/>
      <c r="K33" s="337"/>
      <c r="L33" s="337"/>
      <c r="M33" s="337"/>
      <c r="N33" s="337"/>
      <c r="S33" s="68">
        <f t="shared" si="1"/>
        <v>0</v>
      </c>
      <c r="T33" s="68">
        <f t="shared" si="2"/>
        <v>0</v>
      </c>
    </row>
    <row r="34" spans="2:20" ht="10.95" customHeight="1" x14ac:dyDescent="0.25">
      <c r="B34" s="41">
        <f>IFERROR(VLOOKUP(C34,Multipliers!$A$2:$B$994,2,FALSE),0)</f>
        <v>0</v>
      </c>
      <c r="C34" s="263"/>
      <c r="D34" s="261"/>
      <c r="E34" s="262"/>
      <c r="F34" s="34">
        <f>D34*E34</f>
        <v>0</v>
      </c>
      <c r="G34" s="137" t="s">
        <v>1234</v>
      </c>
      <c r="H34" s="135">
        <f t="shared" si="0"/>
        <v>0</v>
      </c>
      <c r="J34" s="337"/>
      <c r="K34" s="337"/>
      <c r="L34" s="337"/>
      <c r="M34" s="337"/>
      <c r="N34" s="337"/>
      <c r="S34" s="68">
        <f t="shared" si="1"/>
        <v>0</v>
      </c>
      <c r="T34" s="68">
        <f t="shared" si="2"/>
        <v>0</v>
      </c>
    </row>
    <row r="35" spans="2:20" x14ac:dyDescent="0.25">
      <c r="B35" s="42"/>
      <c r="C35" s="42" t="s">
        <v>17</v>
      </c>
      <c r="D35" s="41">
        <f>SUM(D29:D34)</f>
        <v>1</v>
      </c>
      <c r="E35" s="270" t="s">
        <v>1235</v>
      </c>
      <c r="F35" s="34">
        <f>SUM(F29:F34)</f>
        <v>60000</v>
      </c>
      <c r="G35" s="32"/>
      <c r="H35" s="135"/>
      <c r="J35" s="337"/>
      <c r="K35" s="337"/>
      <c r="L35" s="337"/>
      <c r="M35" s="337"/>
      <c r="N35" s="337"/>
      <c r="S35" s="68">
        <f>SUM(S29:S34)</f>
        <v>0</v>
      </c>
      <c r="T35" s="68">
        <f>SUM(T29:T34)</f>
        <v>0</v>
      </c>
    </row>
    <row r="36" spans="2:20" x14ac:dyDescent="0.25">
      <c r="B36" s="42"/>
      <c r="C36" s="3"/>
      <c r="D36" s="3"/>
      <c r="E36" s="271" t="s">
        <v>1236</v>
      </c>
      <c r="F36" s="3"/>
      <c r="G36" s="32"/>
      <c r="H36" s="135"/>
      <c r="J36" s="337"/>
      <c r="K36" s="337"/>
      <c r="L36" s="337"/>
      <c r="M36" s="337"/>
      <c r="N36" s="337"/>
      <c r="S36" s="312"/>
      <c r="T36" s="68"/>
    </row>
    <row r="37" spans="2:20" x14ac:dyDescent="0.25">
      <c r="B37" s="3"/>
      <c r="C37" s="3"/>
      <c r="D37" s="3"/>
      <c r="E37" s="3"/>
      <c r="F37" s="3"/>
      <c r="G37" s="32"/>
      <c r="H37" s="135"/>
      <c r="J37" s="337"/>
      <c r="K37" s="337"/>
      <c r="L37" s="337"/>
      <c r="M37" s="337"/>
      <c r="N37" s="337"/>
      <c r="S37" s="68"/>
      <c r="T37" s="68"/>
    </row>
    <row r="38" spans="2:20" x14ac:dyDescent="0.25">
      <c r="B38" s="33" t="s">
        <v>4</v>
      </c>
      <c r="C38" s="44" t="s">
        <v>30</v>
      </c>
      <c r="D38" s="43" t="s">
        <v>79</v>
      </c>
      <c r="E38" s="43" t="s">
        <v>1207</v>
      </c>
      <c r="F38" s="43" t="s">
        <v>97</v>
      </c>
      <c r="G38" s="32"/>
      <c r="H38" s="135"/>
      <c r="J38" s="337"/>
      <c r="K38" s="337"/>
      <c r="L38" s="337"/>
      <c r="M38" s="337"/>
      <c r="N38" s="337"/>
      <c r="S38" s="68"/>
      <c r="T38" s="68"/>
    </row>
    <row r="39" spans="2:20" x14ac:dyDescent="0.25">
      <c r="B39" s="41" t="str">
        <f>B29</f>
        <v>Wind Electric Power Generation</v>
      </c>
      <c r="C39" s="69">
        <f>C29</f>
        <v>221115</v>
      </c>
      <c r="D39" s="261">
        <v>1</v>
      </c>
      <c r="E39" s="262">
        <v>60000</v>
      </c>
      <c r="F39" s="34">
        <f>D39*E39</f>
        <v>60000</v>
      </c>
      <c r="G39" s="137" t="s">
        <v>1234</v>
      </c>
      <c r="H39" s="135">
        <f t="shared" ref="H39:H44" si="4">IF(B39=0,IF(SUM(C39:E39)&gt;0,"ERROR",),)</f>
        <v>0</v>
      </c>
      <c r="J39" s="337"/>
      <c r="K39" s="337"/>
      <c r="L39" s="337"/>
      <c r="M39" s="337"/>
      <c r="N39" s="337"/>
      <c r="S39" s="68">
        <f t="shared" ref="S39:S44" si="5">IF(D39&gt;0, IF(E39=0,1,0),0)</f>
        <v>0</v>
      </c>
      <c r="T39" s="68">
        <f t="shared" ref="T39:T44" si="6">IF(E39&gt;0,IF(D39=0,1,0),0)</f>
        <v>0</v>
      </c>
    </row>
    <row r="40" spans="2:20" x14ac:dyDescent="0.25">
      <c r="B40" s="41">
        <f t="shared" ref="B40:B44" si="7">B30</f>
        <v>0</v>
      </c>
      <c r="C40" s="69">
        <f t="shared" ref="C40:C44" si="8">C30</f>
        <v>0</v>
      </c>
      <c r="D40" s="261"/>
      <c r="E40" s="262"/>
      <c r="F40" s="34">
        <f t="shared" ref="F40:F44" si="9">D40*E40</f>
        <v>0</v>
      </c>
      <c r="G40" s="137" t="s">
        <v>1234</v>
      </c>
      <c r="H40" s="135">
        <f t="shared" si="4"/>
        <v>0</v>
      </c>
      <c r="J40" s="337"/>
      <c r="K40" s="337"/>
      <c r="L40" s="337"/>
      <c r="M40" s="337"/>
      <c r="N40" s="337"/>
      <c r="S40" s="68">
        <f t="shared" si="5"/>
        <v>0</v>
      </c>
      <c r="T40" s="68">
        <f t="shared" si="6"/>
        <v>0</v>
      </c>
    </row>
    <row r="41" spans="2:20" x14ac:dyDescent="0.25">
      <c r="B41" s="41">
        <f t="shared" si="7"/>
        <v>0</v>
      </c>
      <c r="C41" s="69">
        <f t="shared" si="8"/>
        <v>0</v>
      </c>
      <c r="D41" s="261"/>
      <c r="E41" s="262"/>
      <c r="F41" s="34">
        <f t="shared" si="9"/>
        <v>0</v>
      </c>
      <c r="G41" s="137" t="s">
        <v>1234</v>
      </c>
      <c r="H41" s="135">
        <f t="shared" si="4"/>
        <v>0</v>
      </c>
      <c r="J41" s="337"/>
      <c r="K41" s="337"/>
      <c r="L41" s="337"/>
      <c r="M41" s="337"/>
      <c r="N41" s="337"/>
      <c r="S41" s="68">
        <f t="shared" si="5"/>
        <v>0</v>
      </c>
      <c r="T41" s="68">
        <f t="shared" si="6"/>
        <v>0</v>
      </c>
    </row>
    <row r="42" spans="2:20" x14ac:dyDescent="0.25">
      <c r="B42" s="41">
        <f t="shared" si="7"/>
        <v>0</v>
      </c>
      <c r="C42" s="69">
        <f t="shared" si="8"/>
        <v>0</v>
      </c>
      <c r="D42" s="261"/>
      <c r="E42" s="262"/>
      <c r="F42" s="34">
        <f t="shared" si="9"/>
        <v>0</v>
      </c>
      <c r="G42" s="137" t="s">
        <v>1234</v>
      </c>
      <c r="H42" s="135">
        <f t="shared" si="4"/>
        <v>0</v>
      </c>
      <c r="J42" s="337"/>
      <c r="K42" s="337"/>
      <c r="L42" s="337"/>
      <c r="M42" s="337"/>
      <c r="N42" s="337"/>
      <c r="S42" s="68">
        <f t="shared" si="5"/>
        <v>0</v>
      </c>
      <c r="T42" s="68">
        <f t="shared" si="6"/>
        <v>0</v>
      </c>
    </row>
    <row r="43" spans="2:20" x14ac:dyDescent="0.25">
      <c r="B43" s="41">
        <f t="shared" si="7"/>
        <v>0</v>
      </c>
      <c r="C43" s="69">
        <f t="shared" si="8"/>
        <v>0</v>
      </c>
      <c r="D43" s="261"/>
      <c r="E43" s="262"/>
      <c r="F43" s="34">
        <f t="shared" si="9"/>
        <v>0</v>
      </c>
      <c r="G43" s="137" t="s">
        <v>1234</v>
      </c>
      <c r="H43" s="135">
        <f t="shared" si="4"/>
        <v>0</v>
      </c>
      <c r="J43" s="337"/>
      <c r="K43" s="337"/>
      <c r="L43" s="337"/>
      <c r="M43" s="337"/>
      <c r="N43" s="337"/>
      <c r="S43" s="68">
        <f t="shared" si="5"/>
        <v>0</v>
      </c>
      <c r="T43" s="68">
        <f t="shared" si="6"/>
        <v>0</v>
      </c>
    </row>
    <row r="44" spans="2:20" x14ac:dyDescent="0.25">
      <c r="B44" s="41">
        <f t="shared" si="7"/>
        <v>0</v>
      </c>
      <c r="C44" s="69">
        <f t="shared" si="8"/>
        <v>0</v>
      </c>
      <c r="D44" s="261"/>
      <c r="E44" s="262"/>
      <c r="F44" s="34">
        <f t="shared" si="9"/>
        <v>0</v>
      </c>
      <c r="G44" s="137" t="s">
        <v>1234</v>
      </c>
      <c r="H44" s="135">
        <f t="shared" si="4"/>
        <v>0</v>
      </c>
      <c r="J44" s="337"/>
      <c r="K44" s="337"/>
      <c r="L44" s="337"/>
      <c r="M44" s="337"/>
      <c r="N44" s="337"/>
      <c r="S44" s="68">
        <f t="shared" si="5"/>
        <v>0</v>
      </c>
      <c r="T44" s="68">
        <f t="shared" si="6"/>
        <v>0</v>
      </c>
    </row>
    <row r="45" spans="2:20" x14ac:dyDescent="0.25">
      <c r="B45" s="42"/>
      <c r="C45" s="42" t="s">
        <v>17</v>
      </c>
      <c r="D45" s="41">
        <f>SUM(D39:D44)</f>
        <v>1</v>
      </c>
      <c r="E45" s="270" t="s">
        <v>1235</v>
      </c>
      <c r="F45" s="34">
        <f>SUM(F39:F44)</f>
        <v>60000</v>
      </c>
      <c r="G45" s="137"/>
      <c r="H45" s="135"/>
      <c r="J45" s="337"/>
      <c r="K45" s="337"/>
      <c r="L45" s="337"/>
      <c r="M45" s="337"/>
      <c r="N45" s="337"/>
      <c r="S45" s="68">
        <f>SUM(S39:S44)</f>
        <v>0</v>
      </c>
      <c r="T45" s="68">
        <f>SUM(T39:T44)</f>
        <v>0</v>
      </c>
    </row>
    <row r="46" spans="2:20" x14ac:dyDescent="0.25">
      <c r="B46" s="3"/>
      <c r="C46" s="3"/>
      <c r="D46" s="3"/>
      <c r="E46" s="271" t="s">
        <v>1236</v>
      </c>
      <c r="F46" s="3"/>
      <c r="G46" s="32"/>
      <c r="H46" s="135"/>
      <c r="J46" s="337"/>
      <c r="K46" s="337"/>
      <c r="L46" s="337"/>
      <c r="M46" s="337"/>
      <c r="N46" s="337"/>
      <c r="S46" s="68"/>
      <c r="T46" s="68"/>
    </row>
    <row r="47" spans="2:20" x14ac:dyDescent="0.25">
      <c r="B47" s="3"/>
      <c r="C47" s="3"/>
      <c r="D47" s="133">
        <f>IF(D45&lt;D35,"Total Year 2 jobs less than Year 1. Job count should be cumulative. Possible error.",0)</f>
        <v>0</v>
      </c>
      <c r="E47" s="3"/>
      <c r="F47" s="3"/>
      <c r="G47" s="32"/>
      <c r="H47" s="135"/>
      <c r="J47" s="337"/>
      <c r="K47" s="337"/>
      <c r="L47" s="337"/>
      <c r="M47" s="337"/>
      <c r="N47" s="337"/>
      <c r="S47" s="68"/>
      <c r="T47" s="68"/>
    </row>
    <row r="48" spans="2:20" x14ac:dyDescent="0.25">
      <c r="B48" s="33" t="s">
        <v>1196</v>
      </c>
      <c r="C48" s="44" t="s">
        <v>30</v>
      </c>
      <c r="D48" s="43" t="s">
        <v>79</v>
      </c>
      <c r="E48" s="43" t="s">
        <v>1207</v>
      </c>
      <c r="F48" s="43" t="s">
        <v>97</v>
      </c>
      <c r="G48" s="32"/>
      <c r="H48" s="135"/>
      <c r="J48" s="337"/>
      <c r="K48" s="337"/>
      <c r="L48" s="337"/>
      <c r="M48" s="337"/>
      <c r="N48" s="337"/>
      <c r="S48" s="68"/>
      <c r="T48" s="68"/>
    </row>
    <row r="49" spans="2:20" x14ac:dyDescent="0.25">
      <c r="B49" s="41" t="str">
        <f>B29</f>
        <v>Wind Electric Power Generation</v>
      </c>
      <c r="C49" s="69">
        <f>C39</f>
        <v>221115</v>
      </c>
      <c r="D49" s="261">
        <v>1</v>
      </c>
      <c r="E49" s="262">
        <v>60000</v>
      </c>
      <c r="F49" s="34">
        <f>D49*E49</f>
        <v>60000</v>
      </c>
      <c r="G49" s="137" t="s">
        <v>1234</v>
      </c>
      <c r="H49" s="135">
        <f t="shared" ref="H49:H54" si="10">IF(B49=0,IF(SUM(C49:E49)&gt;0,"ERROR",),)</f>
        <v>0</v>
      </c>
      <c r="J49" s="337"/>
      <c r="K49" s="337"/>
      <c r="L49" s="337"/>
      <c r="M49" s="337"/>
      <c r="N49" s="337"/>
      <c r="S49" s="68">
        <f t="shared" ref="S49:S54" si="11">IF(D49&gt;0, IF(E49=0,1,0),0)</f>
        <v>0</v>
      </c>
      <c r="T49" s="68">
        <f t="shared" ref="T49:T54" si="12">IF(E49&gt;0,IF(D49=0,1,0),0)</f>
        <v>0</v>
      </c>
    </row>
    <row r="50" spans="2:20" x14ac:dyDescent="0.25">
      <c r="B50" s="41">
        <f t="shared" ref="B50:B54" si="13">B30</f>
        <v>0</v>
      </c>
      <c r="C50" s="69">
        <f t="shared" ref="C50:C54" si="14">C40</f>
        <v>0</v>
      </c>
      <c r="D50" s="261"/>
      <c r="E50" s="262"/>
      <c r="F50" s="34">
        <f t="shared" ref="F50:F54" si="15">D50*E50</f>
        <v>0</v>
      </c>
      <c r="G50" s="137" t="s">
        <v>1234</v>
      </c>
      <c r="H50" s="135">
        <f t="shared" si="10"/>
        <v>0</v>
      </c>
      <c r="J50" s="337"/>
      <c r="K50" s="337"/>
      <c r="L50" s="337"/>
      <c r="M50" s="337"/>
      <c r="N50" s="337"/>
      <c r="S50" s="68">
        <f t="shared" si="11"/>
        <v>0</v>
      </c>
      <c r="T50" s="68">
        <f t="shared" si="12"/>
        <v>0</v>
      </c>
    </row>
    <row r="51" spans="2:20" x14ac:dyDescent="0.25">
      <c r="B51" s="41">
        <f t="shared" si="13"/>
        <v>0</v>
      </c>
      <c r="C51" s="69">
        <f t="shared" si="14"/>
        <v>0</v>
      </c>
      <c r="D51" s="261"/>
      <c r="E51" s="262"/>
      <c r="F51" s="34">
        <f t="shared" si="15"/>
        <v>0</v>
      </c>
      <c r="G51" s="137" t="s">
        <v>1234</v>
      </c>
      <c r="H51" s="135">
        <f t="shared" si="10"/>
        <v>0</v>
      </c>
      <c r="J51" s="337"/>
      <c r="K51" s="337"/>
      <c r="L51" s="337"/>
      <c r="M51" s="337"/>
      <c r="N51" s="337"/>
      <c r="S51" s="68">
        <f t="shared" si="11"/>
        <v>0</v>
      </c>
      <c r="T51" s="68">
        <f t="shared" si="12"/>
        <v>0</v>
      </c>
    </row>
    <row r="52" spans="2:20" x14ac:dyDescent="0.25">
      <c r="B52" s="41">
        <f t="shared" si="13"/>
        <v>0</v>
      </c>
      <c r="C52" s="69">
        <f t="shared" si="14"/>
        <v>0</v>
      </c>
      <c r="D52" s="261"/>
      <c r="E52" s="262"/>
      <c r="F52" s="34">
        <f t="shared" si="15"/>
        <v>0</v>
      </c>
      <c r="G52" s="137" t="s">
        <v>1234</v>
      </c>
      <c r="H52" s="135">
        <f t="shared" si="10"/>
        <v>0</v>
      </c>
      <c r="J52" s="337"/>
      <c r="K52" s="337"/>
      <c r="L52" s="337"/>
      <c r="M52" s="337"/>
      <c r="N52" s="337"/>
      <c r="S52" s="68">
        <f t="shared" si="11"/>
        <v>0</v>
      </c>
      <c r="T52" s="68">
        <f t="shared" si="12"/>
        <v>0</v>
      </c>
    </row>
    <row r="53" spans="2:20" x14ac:dyDescent="0.25">
      <c r="B53" s="41">
        <f t="shared" si="13"/>
        <v>0</v>
      </c>
      <c r="C53" s="69">
        <f t="shared" si="14"/>
        <v>0</v>
      </c>
      <c r="D53" s="261"/>
      <c r="E53" s="262"/>
      <c r="F53" s="34">
        <f t="shared" si="15"/>
        <v>0</v>
      </c>
      <c r="G53" s="137" t="s">
        <v>1234</v>
      </c>
      <c r="H53" s="135">
        <f t="shared" si="10"/>
        <v>0</v>
      </c>
      <c r="J53" s="337"/>
      <c r="K53" s="337"/>
      <c r="L53" s="337"/>
      <c r="M53" s="337"/>
      <c r="N53" s="337"/>
      <c r="S53" s="68">
        <f t="shared" si="11"/>
        <v>0</v>
      </c>
      <c r="T53" s="68">
        <f t="shared" si="12"/>
        <v>0</v>
      </c>
    </row>
    <row r="54" spans="2:20" x14ac:dyDescent="0.25">
      <c r="B54" s="41">
        <f t="shared" si="13"/>
        <v>0</v>
      </c>
      <c r="C54" s="69">
        <f t="shared" si="14"/>
        <v>0</v>
      </c>
      <c r="D54" s="261"/>
      <c r="E54" s="262"/>
      <c r="F54" s="34">
        <f t="shared" si="15"/>
        <v>0</v>
      </c>
      <c r="G54" s="137" t="s">
        <v>1234</v>
      </c>
      <c r="H54" s="135">
        <f t="shared" si="10"/>
        <v>0</v>
      </c>
      <c r="J54" s="337"/>
      <c r="K54" s="337"/>
      <c r="L54" s="337"/>
      <c r="M54" s="337"/>
      <c r="N54" s="337"/>
      <c r="S54" s="68">
        <f t="shared" si="11"/>
        <v>0</v>
      </c>
      <c r="T54" s="68">
        <f t="shared" si="12"/>
        <v>0</v>
      </c>
    </row>
    <row r="55" spans="2:20" x14ac:dyDescent="0.25">
      <c r="B55" s="42"/>
      <c r="C55" s="42" t="s">
        <v>17</v>
      </c>
      <c r="D55" s="41">
        <f>SUM(D49:D54)</f>
        <v>1</v>
      </c>
      <c r="E55" s="270" t="s">
        <v>1235</v>
      </c>
      <c r="F55" s="34">
        <f>SUM(F49:F54)</f>
        <v>60000</v>
      </c>
      <c r="G55" s="136"/>
      <c r="H55" s="32"/>
      <c r="J55" s="337"/>
      <c r="K55" s="337"/>
      <c r="L55" s="337"/>
      <c r="M55" s="337"/>
      <c r="N55" s="337"/>
      <c r="S55" s="68">
        <f>SUM(S49:S54)</f>
        <v>0</v>
      </c>
      <c r="T55" s="68">
        <f>SUM(T49:T54)</f>
        <v>0</v>
      </c>
    </row>
    <row r="56" spans="2:20" x14ac:dyDescent="0.25">
      <c r="B56" s="42"/>
      <c r="C56" s="42"/>
      <c r="D56" s="42"/>
      <c r="E56" s="271" t="s">
        <v>1236</v>
      </c>
      <c r="F56" s="136"/>
      <c r="G56" s="136"/>
      <c r="H56" s="32"/>
      <c r="J56" s="337"/>
      <c r="K56" s="337"/>
      <c r="L56" s="337"/>
      <c r="M56" s="337"/>
      <c r="N56" s="337"/>
      <c r="S56" s="68"/>
      <c r="T56" s="68"/>
    </row>
    <row r="57" spans="2:20" x14ac:dyDescent="0.25">
      <c r="B57" s="3"/>
      <c r="C57" s="3"/>
      <c r="D57" s="133">
        <f>IF(D55&lt;D45,"Total Year 3 jobs less than Year 2. Job count should be cumulative. Possible error.",0)</f>
        <v>0</v>
      </c>
      <c r="E57" s="3"/>
      <c r="F57" s="3"/>
      <c r="G57" s="3"/>
      <c r="H57" s="32"/>
      <c r="J57" s="337"/>
      <c r="K57" s="337"/>
      <c r="L57" s="337"/>
      <c r="M57" s="337"/>
      <c r="N57" s="337"/>
      <c r="S57" s="311"/>
      <c r="T57" s="68"/>
    </row>
    <row r="60" spans="2:20" x14ac:dyDescent="0.25">
      <c r="B60" s="322" t="s">
        <v>1202</v>
      </c>
      <c r="C60" s="323"/>
      <c r="D60" s="323"/>
      <c r="E60" s="323"/>
      <c r="F60" s="323"/>
      <c r="G60" s="323"/>
      <c r="H60" s="323"/>
    </row>
    <row r="61" spans="2:20" x14ac:dyDescent="0.25">
      <c r="B61" s="3"/>
      <c r="C61" s="3"/>
      <c r="D61" s="3"/>
      <c r="E61" s="3"/>
      <c r="F61" s="3"/>
      <c r="G61" s="3"/>
      <c r="H61" s="3"/>
    </row>
    <row r="62" spans="2:20" ht="11.4" customHeight="1" x14ac:dyDescent="0.25">
      <c r="B62" s="320" t="s">
        <v>1110</v>
      </c>
      <c r="C62" s="320"/>
      <c r="D62" s="320"/>
      <c r="E62" s="320"/>
      <c r="F62" s="320"/>
      <c r="G62" s="320"/>
      <c r="H62" s="32"/>
      <c r="J62" s="321" t="s">
        <v>1229</v>
      </c>
      <c r="K62" s="321"/>
      <c r="L62" s="321"/>
      <c r="M62" s="321"/>
      <c r="N62" s="321"/>
    </row>
    <row r="63" spans="2:20" x14ac:dyDescent="0.25">
      <c r="B63" s="3"/>
      <c r="C63" s="37"/>
      <c r="D63" s="3"/>
      <c r="E63" s="3"/>
      <c r="F63" s="37"/>
      <c r="G63" s="37"/>
      <c r="H63" s="3"/>
      <c r="J63" s="321"/>
      <c r="K63" s="321"/>
      <c r="L63" s="321"/>
      <c r="M63" s="321"/>
      <c r="N63" s="321"/>
    </row>
    <row r="64" spans="2:20" x14ac:dyDescent="0.25">
      <c r="B64" s="32"/>
      <c r="C64" s="67" t="s">
        <v>1127</v>
      </c>
      <c r="D64" s="43" t="s">
        <v>1098</v>
      </c>
      <c r="E64" s="3"/>
      <c r="F64" s="3" t="s">
        <v>1203</v>
      </c>
      <c r="G64" s="263">
        <v>20</v>
      </c>
      <c r="H64" s="3"/>
      <c r="J64" s="321"/>
      <c r="K64" s="321"/>
      <c r="L64" s="321"/>
      <c r="M64" s="321"/>
      <c r="N64" s="321"/>
    </row>
    <row r="65" spans="1:19" x14ac:dyDescent="0.25">
      <c r="B65" s="32" t="s">
        <v>59</v>
      </c>
      <c r="C65" s="3"/>
      <c r="D65" s="257">
        <v>6401530</v>
      </c>
      <c r="E65" s="3"/>
      <c r="F65" s="3"/>
      <c r="G65" s="3"/>
      <c r="H65" s="3"/>
      <c r="J65" s="321"/>
      <c r="K65" s="321"/>
      <c r="L65" s="321"/>
      <c r="M65" s="321"/>
      <c r="N65" s="321"/>
      <c r="S65" s="30"/>
    </row>
    <row r="66" spans="1:19" x14ac:dyDescent="0.25">
      <c r="B66" s="32" t="s">
        <v>1126</v>
      </c>
      <c r="C66" s="267">
        <v>0.04</v>
      </c>
      <c r="D66" s="34">
        <f>(C66/(C66+C67))*D65</f>
        <v>3200765</v>
      </c>
      <c r="E66" s="3"/>
      <c r="F66" s="3" t="s">
        <v>61</v>
      </c>
      <c r="G66" s="258">
        <v>0.02</v>
      </c>
      <c r="H66" s="3"/>
      <c r="J66" s="321"/>
      <c r="K66" s="321"/>
      <c r="L66" s="321"/>
      <c r="M66" s="321"/>
      <c r="N66" s="321"/>
      <c r="S66" s="30"/>
    </row>
    <row r="67" spans="1:19" x14ac:dyDescent="0.25">
      <c r="B67" s="3" t="s">
        <v>1125</v>
      </c>
      <c r="C67" s="268">
        <v>0.04</v>
      </c>
      <c r="D67" s="34">
        <f>(C67/(C66+C67)*D65)</f>
        <v>3200765</v>
      </c>
      <c r="E67" s="3"/>
      <c r="F67" s="37"/>
      <c r="G67" s="37"/>
      <c r="H67" s="3"/>
      <c r="J67" s="321"/>
      <c r="K67" s="321"/>
      <c r="L67" s="321"/>
      <c r="M67" s="321"/>
      <c r="N67" s="321"/>
      <c r="S67" s="30"/>
    </row>
    <row r="68" spans="1:19" x14ac:dyDescent="0.25">
      <c r="B68" s="3"/>
      <c r="C68" s="3"/>
      <c r="D68" s="3"/>
      <c r="E68" s="3"/>
      <c r="F68" s="3" t="s">
        <v>62</v>
      </c>
      <c r="G68" s="265">
        <v>0.02</v>
      </c>
      <c r="H68" s="3"/>
      <c r="J68" s="321"/>
      <c r="K68" s="321"/>
      <c r="L68" s="321"/>
      <c r="M68" s="321"/>
      <c r="N68" s="321"/>
      <c r="S68" s="30"/>
    </row>
    <row r="69" spans="1:19" x14ac:dyDescent="0.25">
      <c r="B69" s="3" t="s">
        <v>1111</v>
      </c>
      <c r="C69" s="3"/>
      <c r="D69" s="257">
        <v>1059033</v>
      </c>
      <c r="E69" s="3"/>
      <c r="F69" s="37"/>
      <c r="G69" s="37"/>
      <c r="H69" s="3"/>
      <c r="J69" s="321"/>
      <c r="K69" s="321"/>
      <c r="L69" s="321"/>
      <c r="M69" s="321"/>
      <c r="N69" s="321"/>
      <c r="S69" s="30"/>
    </row>
    <row r="70" spans="1:19" x14ac:dyDescent="0.25">
      <c r="B70" s="3" t="s">
        <v>1188</v>
      </c>
      <c r="C70" s="267">
        <v>2.5000000000000001E-3</v>
      </c>
      <c r="D70" s="34">
        <f>(C70/(C70+C71))*D69</f>
        <v>353011.00000000006</v>
      </c>
      <c r="E70" s="3"/>
      <c r="F70" s="3"/>
      <c r="G70" s="3"/>
      <c r="H70" s="3"/>
      <c r="J70" s="321"/>
      <c r="K70" s="321"/>
      <c r="L70" s="321"/>
      <c r="M70" s="321"/>
      <c r="N70" s="321"/>
      <c r="S70" s="30"/>
    </row>
    <row r="71" spans="1:19" ht="11.4" customHeight="1" x14ac:dyDescent="0.25">
      <c r="B71" s="3" t="s">
        <v>1179</v>
      </c>
      <c r="C71" s="267">
        <v>5.0000000000000001E-3</v>
      </c>
      <c r="D71" s="34">
        <f>(C71/(C70+C71)*D69)</f>
        <v>706022.00000000012</v>
      </c>
      <c r="E71" s="3"/>
      <c r="F71" s="3"/>
      <c r="G71" s="3"/>
      <c r="H71" s="3"/>
      <c r="J71" s="321"/>
      <c r="K71" s="321"/>
      <c r="L71" s="321"/>
      <c r="M71" s="321"/>
      <c r="N71" s="321"/>
      <c r="S71" s="30"/>
    </row>
    <row r="72" spans="1:19" ht="11.4" customHeight="1" x14ac:dyDescent="0.25">
      <c r="B72" s="3"/>
      <c r="C72" s="3"/>
      <c r="D72" s="3"/>
      <c r="E72" s="3"/>
      <c r="F72" s="3"/>
      <c r="G72" s="3"/>
      <c r="H72" s="3"/>
      <c r="J72" s="321"/>
      <c r="K72" s="321"/>
      <c r="L72" s="321"/>
      <c r="M72" s="321"/>
      <c r="N72" s="321"/>
      <c r="S72" s="30"/>
    </row>
    <row r="73" spans="1:19" ht="11.4" customHeight="1" x14ac:dyDescent="0.25">
      <c r="B73" s="3" t="s">
        <v>63</v>
      </c>
      <c r="C73" s="34">
        <f>D65+D69-H127</f>
        <v>24271281.432256401</v>
      </c>
      <c r="D73" s="250" t="s">
        <v>1218</v>
      </c>
      <c r="E73" s="3"/>
      <c r="F73" s="3"/>
      <c r="G73" s="3"/>
      <c r="H73" s="3"/>
      <c r="J73" s="321"/>
      <c r="K73" s="321"/>
      <c r="L73" s="321"/>
      <c r="M73" s="321"/>
      <c r="N73" s="321"/>
      <c r="S73" s="30"/>
    </row>
    <row r="74" spans="1:19" x14ac:dyDescent="0.25">
      <c r="S74" s="30"/>
    </row>
    <row r="75" spans="1:19" x14ac:dyDescent="0.25">
      <c r="B75" s="322" t="s">
        <v>57</v>
      </c>
      <c r="C75" s="322"/>
      <c r="D75" s="322"/>
      <c r="E75" s="322"/>
      <c r="F75" s="322"/>
      <c r="G75" s="322"/>
      <c r="H75" s="322"/>
      <c r="J75" s="253" t="s">
        <v>1219</v>
      </c>
      <c r="S75" s="30"/>
    </row>
    <row r="76" spans="1:19" ht="44.4" customHeight="1" thickBot="1" x14ac:dyDescent="0.3">
      <c r="B76" s="138" t="s">
        <v>1123</v>
      </c>
      <c r="C76" s="139" t="s">
        <v>35</v>
      </c>
      <c r="D76" s="138" t="s">
        <v>1221</v>
      </c>
      <c r="E76" s="140" t="s">
        <v>1112</v>
      </c>
      <c r="F76" s="138" t="s">
        <v>1222</v>
      </c>
      <c r="G76" s="138" t="s">
        <v>1124</v>
      </c>
      <c r="H76" s="138" t="s">
        <v>1121</v>
      </c>
      <c r="J76" s="252" t="s">
        <v>1220</v>
      </c>
      <c r="L76" s="321" t="s">
        <v>1230</v>
      </c>
      <c r="M76" s="321"/>
      <c r="N76" s="321"/>
      <c r="O76" s="321"/>
      <c r="S76" s="30"/>
    </row>
    <row r="77" spans="1:19" ht="12.6" thickTop="1" thickBot="1" x14ac:dyDescent="0.3">
      <c r="A77" s="68">
        <v>1</v>
      </c>
      <c r="B77" s="51">
        <f t="shared" ref="B77:B108" si="16">IF(A77&lt;=$G$64,A77," - ")</f>
        <v>1</v>
      </c>
      <c r="C77" s="263">
        <v>2025</v>
      </c>
      <c r="D77" s="257">
        <v>0</v>
      </c>
      <c r="E77" s="257">
        <v>220000</v>
      </c>
      <c r="F77" s="257">
        <v>911874</v>
      </c>
      <c r="G77" s="34">
        <f t="shared" ref="G77:G96" si="17">IF(A77&lt;=$G$64,E77-D77," - ")</f>
        <v>220000</v>
      </c>
      <c r="H77" s="34">
        <f t="shared" ref="H77:H96" si="18">IF(A77&lt;=$G$64,E77-F77," - ")</f>
        <v>-691874</v>
      </c>
      <c r="I77" s="31" t="str">
        <f t="shared" ref="I77:I96" si="19">IF(C77=" - ",IF(SUM(D77:F77)&gt;0,"ERROR"," - ")," - ")</f>
        <v xml:space="preserve"> - </v>
      </c>
      <c r="J77" s="264">
        <v>220000</v>
      </c>
      <c r="L77" s="321"/>
      <c r="M77" s="321"/>
      <c r="N77" s="321"/>
      <c r="O77" s="321"/>
      <c r="S77" s="30"/>
    </row>
    <row r="78" spans="1:19" ht="12" thickTop="1" x14ac:dyDescent="0.25">
      <c r="A78" s="68">
        <v>2</v>
      </c>
      <c r="B78" s="51">
        <f t="shared" si="16"/>
        <v>2</v>
      </c>
      <c r="C78" s="66">
        <f t="shared" ref="C78:C109" si="20">IF(A78&lt;=$G$64,C77+1, " - ")</f>
        <v>2026</v>
      </c>
      <c r="D78" s="257">
        <v>0</v>
      </c>
      <c r="E78" s="257">
        <v>224400</v>
      </c>
      <c r="F78" s="257">
        <v>930111.48</v>
      </c>
      <c r="G78" s="34">
        <f t="shared" si="17"/>
        <v>224400</v>
      </c>
      <c r="H78" s="34">
        <f t="shared" si="18"/>
        <v>-705711.48</v>
      </c>
      <c r="I78" s="31" t="str">
        <f t="shared" si="19"/>
        <v xml:space="preserve"> - </v>
      </c>
      <c r="J78" s="242">
        <f t="shared" ref="J78:J109" si="21">IF($B78&lt;=$G$64,$J77*(1+$G$66),0)</f>
        <v>224400</v>
      </c>
      <c r="L78" s="321"/>
      <c r="M78" s="321"/>
      <c r="N78" s="321"/>
      <c r="O78" s="321"/>
      <c r="S78" s="30"/>
    </row>
    <row r="79" spans="1:19" x14ac:dyDescent="0.25">
      <c r="A79" s="68">
        <v>3</v>
      </c>
      <c r="B79" s="51">
        <f t="shared" si="16"/>
        <v>3</v>
      </c>
      <c r="C79" s="66">
        <f t="shared" si="20"/>
        <v>2027</v>
      </c>
      <c r="D79" s="257">
        <v>0</v>
      </c>
      <c r="E79" s="257">
        <v>228888</v>
      </c>
      <c r="F79" s="257">
        <v>948713.70959999994</v>
      </c>
      <c r="G79" s="34">
        <f t="shared" si="17"/>
        <v>228888</v>
      </c>
      <c r="H79" s="34">
        <f t="shared" si="18"/>
        <v>-719825.70959999994</v>
      </c>
      <c r="I79" s="31" t="str">
        <f t="shared" si="19"/>
        <v xml:space="preserve"> - </v>
      </c>
      <c r="J79" s="243">
        <f t="shared" si="21"/>
        <v>228888</v>
      </c>
      <c r="L79" s="321"/>
      <c r="M79" s="321"/>
      <c r="N79" s="321"/>
      <c r="O79" s="321"/>
      <c r="S79" s="30"/>
    </row>
    <row r="80" spans="1:19" x14ac:dyDescent="0.25">
      <c r="A80" s="68">
        <v>4</v>
      </c>
      <c r="B80" s="51">
        <f t="shared" si="16"/>
        <v>4</v>
      </c>
      <c r="C80" s="66">
        <f t="shared" si="20"/>
        <v>2028</v>
      </c>
      <c r="D80" s="257">
        <v>0</v>
      </c>
      <c r="E80" s="257">
        <v>233465.76</v>
      </c>
      <c r="F80" s="257">
        <v>967687.98379199998</v>
      </c>
      <c r="G80" s="34">
        <f t="shared" si="17"/>
        <v>233465.76</v>
      </c>
      <c r="H80" s="34">
        <f t="shared" si="18"/>
        <v>-734222.22379199998</v>
      </c>
      <c r="I80" s="31" t="str">
        <f t="shared" si="19"/>
        <v xml:space="preserve"> - </v>
      </c>
      <c r="J80" s="243">
        <f t="shared" si="21"/>
        <v>233465.76</v>
      </c>
      <c r="L80" s="321"/>
      <c r="M80" s="321"/>
      <c r="N80" s="321"/>
      <c r="O80" s="321"/>
      <c r="S80" s="30"/>
    </row>
    <row r="81" spans="1:19" x14ac:dyDescent="0.25">
      <c r="A81" s="68">
        <v>5</v>
      </c>
      <c r="B81" s="51">
        <f t="shared" si="16"/>
        <v>5</v>
      </c>
      <c r="C81" s="66">
        <f t="shared" si="20"/>
        <v>2029</v>
      </c>
      <c r="D81" s="257">
        <v>0</v>
      </c>
      <c r="E81" s="257">
        <v>238135.07520000002</v>
      </c>
      <c r="F81" s="257">
        <v>987041.74346784002</v>
      </c>
      <c r="G81" s="34">
        <f t="shared" si="17"/>
        <v>238135.07520000002</v>
      </c>
      <c r="H81" s="34">
        <f t="shared" si="18"/>
        <v>-748906.66826784005</v>
      </c>
      <c r="I81" s="31" t="str">
        <f t="shared" si="19"/>
        <v xml:space="preserve"> - </v>
      </c>
      <c r="J81" s="243">
        <f t="shared" si="21"/>
        <v>238135.07520000002</v>
      </c>
      <c r="L81" s="321"/>
      <c r="M81" s="321"/>
      <c r="N81" s="321"/>
      <c r="O81" s="321"/>
      <c r="S81" s="30"/>
    </row>
    <row r="82" spans="1:19" ht="10.95" customHeight="1" x14ac:dyDescent="0.25">
      <c r="A82" s="68">
        <v>6</v>
      </c>
      <c r="B82" s="51">
        <f t="shared" si="16"/>
        <v>6</v>
      </c>
      <c r="C82" s="66">
        <f t="shared" si="20"/>
        <v>2030</v>
      </c>
      <c r="D82" s="257">
        <v>0</v>
      </c>
      <c r="E82" s="257">
        <v>242897.77670400002</v>
      </c>
      <c r="F82" s="257">
        <v>1006782.5783371968</v>
      </c>
      <c r="G82" s="34">
        <f t="shared" si="17"/>
        <v>242897.77670400002</v>
      </c>
      <c r="H82" s="34">
        <f t="shared" si="18"/>
        <v>-763884.80163319688</v>
      </c>
      <c r="I82" s="31" t="str">
        <f t="shared" si="19"/>
        <v xml:space="preserve"> - </v>
      </c>
      <c r="J82" s="243">
        <f t="shared" si="21"/>
        <v>242897.77670400002</v>
      </c>
      <c r="L82" s="321"/>
      <c r="M82" s="321"/>
      <c r="N82" s="321"/>
      <c r="O82" s="321"/>
      <c r="S82" s="30"/>
    </row>
    <row r="83" spans="1:19" x14ac:dyDescent="0.25">
      <c r="A83" s="68">
        <v>7</v>
      </c>
      <c r="B83" s="51">
        <f t="shared" si="16"/>
        <v>7</v>
      </c>
      <c r="C83" s="66">
        <f t="shared" si="20"/>
        <v>2031</v>
      </c>
      <c r="D83" s="257">
        <v>0</v>
      </c>
      <c r="E83" s="257">
        <v>247755.73223808003</v>
      </c>
      <c r="F83" s="257">
        <v>1026918.2299039408</v>
      </c>
      <c r="G83" s="34">
        <f t="shared" si="17"/>
        <v>247755.73223808003</v>
      </c>
      <c r="H83" s="34">
        <f t="shared" si="18"/>
        <v>-779162.49766586081</v>
      </c>
      <c r="I83" s="31" t="str">
        <f t="shared" si="19"/>
        <v xml:space="preserve"> - </v>
      </c>
      <c r="J83" s="243">
        <f t="shared" si="21"/>
        <v>247755.73223808003</v>
      </c>
      <c r="L83" s="321"/>
      <c r="M83" s="321"/>
      <c r="N83" s="321"/>
      <c r="O83" s="321"/>
      <c r="S83" s="30"/>
    </row>
    <row r="84" spans="1:19" x14ac:dyDescent="0.25">
      <c r="A84" s="68">
        <v>8</v>
      </c>
      <c r="B84" s="51">
        <f t="shared" si="16"/>
        <v>8</v>
      </c>
      <c r="C84" s="66">
        <f t="shared" si="20"/>
        <v>2032</v>
      </c>
      <c r="D84" s="257">
        <v>0</v>
      </c>
      <c r="E84" s="257">
        <v>252710.84688284164</v>
      </c>
      <c r="F84" s="257">
        <v>1047456.5945020197</v>
      </c>
      <c r="G84" s="34">
        <f t="shared" si="17"/>
        <v>252710.84688284164</v>
      </c>
      <c r="H84" s="34">
        <f t="shared" si="18"/>
        <v>-794745.74761917803</v>
      </c>
      <c r="I84" s="31" t="str">
        <f t="shared" si="19"/>
        <v xml:space="preserve"> - </v>
      </c>
      <c r="J84" s="243">
        <f t="shared" si="21"/>
        <v>252710.84688284164</v>
      </c>
      <c r="L84" s="321"/>
      <c r="M84" s="321"/>
      <c r="N84" s="321"/>
      <c r="O84" s="321"/>
      <c r="S84" s="30"/>
    </row>
    <row r="85" spans="1:19" x14ac:dyDescent="0.25">
      <c r="A85" s="68">
        <v>9</v>
      </c>
      <c r="B85" s="51">
        <f t="shared" si="16"/>
        <v>9</v>
      </c>
      <c r="C85" s="66">
        <f t="shared" si="20"/>
        <v>2033</v>
      </c>
      <c r="D85" s="257">
        <v>0</v>
      </c>
      <c r="E85" s="257">
        <v>257765.06382049847</v>
      </c>
      <c r="F85" s="257">
        <v>1068405.7263920601</v>
      </c>
      <c r="G85" s="34">
        <f t="shared" si="17"/>
        <v>257765.06382049847</v>
      </c>
      <c r="H85" s="34">
        <f t="shared" si="18"/>
        <v>-810640.66257156152</v>
      </c>
      <c r="I85" s="31" t="str">
        <f t="shared" si="19"/>
        <v xml:space="preserve"> - </v>
      </c>
      <c r="J85" s="243">
        <f t="shared" si="21"/>
        <v>257765.06382049847</v>
      </c>
      <c r="L85" s="321"/>
      <c r="M85" s="321"/>
      <c r="N85" s="321"/>
      <c r="O85" s="321"/>
      <c r="S85" s="30"/>
    </row>
    <row r="86" spans="1:19" x14ac:dyDescent="0.25">
      <c r="A86" s="68">
        <v>10</v>
      </c>
      <c r="B86" s="51">
        <f t="shared" si="16"/>
        <v>10</v>
      </c>
      <c r="C86" s="66">
        <f t="shared" si="20"/>
        <v>2034</v>
      </c>
      <c r="D86" s="257">
        <v>0</v>
      </c>
      <c r="E86" s="257">
        <v>262920.36509690847</v>
      </c>
      <c r="F86" s="257">
        <v>1089773.8409199014</v>
      </c>
      <c r="G86" s="34">
        <f t="shared" si="17"/>
        <v>262920.36509690847</v>
      </c>
      <c r="H86" s="34">
        <f t="shared" si="18"/>
        <v>-826853.47582299286</v>
      </c>
      <c r="I86" s="31" t="str">
        <f t="shared" si="19"/>
        <v xml:space="preserve"> - </v>
      </c>
      <c r="J86" s="243">
        <f t="shared" si="21"/>
        <v>262920.36509690847</v>
      </c>
      <c r="L86" s="321"/>
      <c r="M86" s="321"/>
      <c r="N86" s="321"/>
      <c r="O86" s="321"/>
      <c r="S86" s="30"/>
    </row>
    <row r="87" spans="1:19" x14ac:dyDescent="0.25">
      <c r="A87" s="68">
        <v>11</v>
      </c>
      <c r="B87" s="51">
        <f t="shared" si="16"/>
        <v>11</v>
      </c>
      <c r="C87" s="66">
        <f t="shared" si="20"/>
        <v>2035</v>
      </c>
      <c r="D87" s="257">
        <v>0</v>
      </c>
      <c r="E87" s="257">
        <v>268178.77239884663</v>
      </c>
      <c r="F87" s="257">
        <v>1111569.3177382995</v>
      </c>
      <c r="G87" s="34">
        <f t="shared" si="17"/>
        <v>268178.77239884663</v>
      </c>
      <c r="H87" s="34">
        <f t="shared" si="18"/>
        <v>-843390.5453394528</v>
      </c>
      <c r="I87" s="31" t="str">
        <f t="shared" si="19"/>
        <v xml:space="preserve"> - </v>
      </c>
      <c r="J87" s="243">
        <f t="shared" si="21"/>
        <v>268178.77239884663</v>
      </c>
      <c r="L87" s="321"/>
      <c r="M87" s="321"/>
      <c r="N87" s="321"/>
      <c r="O87" s="321"/>
      <c r="S87" s="30"/>
    </row>
    <row r="88" spans="1:19" x14ac:dyDescent="0.25">
      <c r="A88" s="68">
        <v>12</v>
      </c>
      <c r="B88" s="51">
        <f t="shared" si="16"/>
        <v>12</v>
      </c>
      <c r="C88" s="66">
        <f t="shared" si="20"/>
        <v>2036</v>
      </c>
      <c r="D88" s="257">
        <v>0</v>
      </c>
      <c r="E88" s="257">
        <v>273542.34784682357</v>
      </c>
      <c r="F88" s="257">
        <v>1133800.7040930656</v>
      </c>
      <c r="G88" s="34">
        <f t="shared" si="17"/>
        <v>273542.34784682357</v>
      </c>
      <c r="H88" s="34">
        <f t="shared" si="18"/>
        <v>-860258.35624624207</v>
      </c>
      <c r="I88" s="31" t="str">
        <f t="shared" si="19"/>
        <v xml:space="preserve"> - </v>
      </c>
      <c r="J88" s="243">
        <f t="shared" si="21"/>
        <v>273542.34784682357</v>
      </c>
      <c r="L88" s="321"/>
      <c r="M88" s="321"/>
      <c r="N88" s="321"/>
      <c r="O88" s="321"/>
      <c r="S88" s="30"/>
    </row>
    <row r="89" spans="1:19" x14ac:dyDescent="0.25">
      <c r="A89" s="68">
        <v>13</v>
      </c>
      <c r="B89" s="51">
        <f t="shared" si="16"/>
        <v>13</v>
      </c>
      <c r="C89" s="66">
        <f t="shared" si="20"/>
        <v>2037</v>
      </c>
      <c r="D89" s="257">
        <v>0</v>
      </c>
      <c r="E89" s="257">
        <v>279013.19480376004</v>
      </c>
      <c r="F89" s="257">
        <v>1156476.7181749269</v>
      </c>
      <c r="G89" s="34">
        <f t="shared" si="17"/>
        <v>279013.19480376004</v>
      </c>
      <c r="H89" s="34">
        <f t="shared" si="18"/>
        <v>-877463.5233711669</v>
      </c>
      <c r="I89" s="31" t="str">
        <f t="shared" si="19"/>
        <v xml:space="preserve"> - </v>
      </c>
      <c r="J89" s="243">
        <f t="shared" si="21"/>
        <v>279013.19480376004</v>
      </c>
      <c r="L89" s="321"/>
      <c r="M89" s="321"/>
      <c r="N89" s="321"/>
      <c r="O89" s="321"/>
      <c r="S89" s="30"/>
    </row>
    <row r="90" spans="1:19" x14ac:dyDescent="0.25">
      <c r="A90" s="68">
        <v>14</v>
      </c>
      <c r="B90" s="51">
        <f t="shared" si="16"/>
        <v>14</v>
      </c>
      <c r="C90" s="66">
        <f t="shared" si="20"/>
        <v>2038</v>
      </c>
      <c r="D90" s="257">
        <v>0</v>
      </c>
      <c r="E90" s="257">
        <v>284593.45869983523</v>
      </c>
      <c r="F90" s="257">
        <v>1179606.2525384254</v>
      </c>
      <c r="G90" s="34">
        <f t="shared" si="17"/>
        <v>284593.45869983523</v>
      </c>
      <c r="H90" s="34">
        <f t="shared" si="18"/>
        <v>-895012.79383859015</v>
      </c>
      <c r="I90" s="31" t="str">
        <f t="shared" si="19"/>
        <v xml:space="preserve"> - </v>
      </c>
      <c r="J90" s="243">
        <f t="shared" si="21"/>
        <v>284593.45869983523</v>
      </c>
      <c r="L90" s="321"/>
      <c r="M90" s="321"/>
      <c r="N90" s="321"/>
      <c r="O90" s="321"/>
      <c r="S90" s="30"/>
    </row>
    <row r="91" spans="1:19" x14ac:dyDescent="0.25">
      <c r="A91" s="68">
        <v>15</v>
      </c>
      <c r="B91" s="51">
        <f t="shared" si="16"/>
        <v>15</v>
      </c>
      <c r="C91" s="66">
        <f t="shared" si="20"/>
        <v>2039</v>
      </c>
      <c r="D91" s="257">
        <v>0</v>
      </c>
      <c r="E91" s="257">
        <v>290285.32787383196</v>
      </c>
      <c r="F91" s="257">
        <v>1203198.3775891939</v>
      </c>
      <c r="G91" s="34">
        <f t="shared" si="17"/>
        <v>290285.32787383196</v>
      </c>
      <c r="H91" s="34">
        <f t="shared" si="18"/>
        <v>-912913.04971536191</v>
      </c>
      <c r="I91" s="31" t="str">
        <f t="shared" si="19"/>
        <v xml:space="preserve"> - </v>
      </c>
      <c r="J91" s="243">
        <f t="shared" si="21"/>
        <v>290285.32787383196</v>
      </c>
      <c r="L91" s="321"/>
      <c r="M91" s="321"/>
      <c r="N91" s="321"/>
      <c r="O91" s="321"/>
      <c r="S91" s="30"/>
    </row>
    <row r="92" spans="1:19" x14ac:dyDescent="0.25">
      <c r="A92" s="68">
        <v>16</v>
      </c>
      <c r="B92" s="51">
        <f t="shared" si="16"/>
        <v>16</v>
      </c>
      <c r="C92" s="66">
        <f t="shared" si="20"/>
        <v>2040</v>
      </c>
      <c r="D92" s="257">
        <v>0</v>
      </c>
      <c r="E92" s="257">
        <v>296091.03443130862</v>
      </c>
      <c r="F92" s="257">
        <v>1227262.3451409778</v>
      </c>
      <c r="G92" s="34">
        <f t="shared" si="17"/>
        <v>296091.03443130862</v>
      </c>
      <c r="H92" s="34">
        <f t="shared" si="18"/>
        <v>-931171.31070966914</v>
      </c>
      <c r="I92" s="31" t="str">
        <f t="shared" si="19"/>
        <v xml:space="preserve"> - </v>
      </c>
      <c r="J92" s="243">
        <f t="shared" si="21"/>
        <v>296091.03443130862</v>
      </c>
      <c r="L92" s="321"/>
      <c r="M92" s="321"/>
      <c r="N92" s="321"/>
      <c r="O92" s="321"/>
      <c r="S92" s="30"/>
    </row>
    <row r="93" spans="1:19" x14ac:dyDescent="0.25">
      <c r="A93" s="68">
        <v>17</v>
      </c>
      <c r="B93" s="51">
        <f t="shared" si="16"/>
        <v>17</v>
      </c>
      <c r="C93" s="66">
        <f t="shared" si="20"/>
        <v>2041</v>
      </c>
      <c r="D93" s="257">
        <v>0</v>
      </c>
      <c r="E93" s="257">
        <v>302012.85511993483</v>
      </c>
      <c r="F93" s="257">
        <v>1251807.5920437973</v>
      </c>
      <c r="G93" s="34">
        <f t="shared" si="17"/>
        <v>302012.85511993483</v>
      </c>
      <c r="H93" s="34">
        <f t="shared" si="18"/>
        <v>-949794.73692386248</v>
      </c>
      <c r="I93" s="31" t="str">
        <f t="shared" si="19"/>
        <v xml:space="preserve"> - </v>
      </c>
      <c r="J93" s="243">
        <f t="shared" si="21"/>
        <v>302012.85511993483</v>
      </c>
      <c r="L93" s="321"/>
      <c r="M93" s="321"/>
      <c r="N93" s="321"/>
      <c r="O93" s="321"/>
      <c r="S93" s="30"/>
    </row>
    <row r="94" spans="1:19" x14ac:dyDescent="0.25">
      <c r="A94" s="68">
        <v>18</v>
      </c>
      <c r="B94" s="51">
        <f t="shared" si="16"/>
        <v>18</v>
      </c>
      <c r="C94" s="66">
        <f t="shared" si="20"/>
        <v>2042</v>
      </c>
      <c r="D94" s="257">
        <v>0</v>
      </c>
      <c r="E94" s="257">
        <v>308053.11222233356</v>
      </c>
      <c r="F94" s="257">
        <v>1276843.7438846731</v>
      </c>
      <c r="G94" s="34">
        <f t="shared" si="17"/>
        <v>308053.11222233356</v>
      </c>
      <c r="H94" s="34">
        <f t="shared" si="18"/>
        <v>-968790.63166233955</v>
      </c>
      <c r="I94" s="31" t="str">
        <f t="shared" si="19"/>
        <v xml:space="preserve"> - </v>
      </c>
      <c r="J94" s="243">
        <f t="shared" si="21"/>
        <v>308053.11222233356</v>
      </c>
      <c r="S94" s="30"/>
    </row>
    <row r="95" spans="1:19" x14ac:dyDescent="0.25">
      <c r="A95" s="68">
        <v>19</v>
      </c>
      <c r="B95" s="51">
        <f t="shared" si="16"/>
        <v>19</v>
      </c>
      <c r="C95" s="66">
        <f t="shared" si="20"/>
        <v>2043</v>
      </c>
      <c r="D95" s="257">
        <v>0</v>
      </c>
      <c r="E95" s="257">
        <v>314214.17446678021</v>
      </c>
      <c r="F95" s="257">
        <v>1302380.6187623667</v>
      </c>
      <c r="G95" s="34">
        <f t="shared" si="17"/>
        <v>314214.17446678021</v>
      </c>
      <c r="H95" s="34">
        <f t="shared" si="18"/>
        <v>-988166.44429558655</v>
      </c>
      <c r="I95" s="31" t="str">
        <f t="shared" si="19"/>
        <v xml:space="preserve"> - </v>
      </c>
      <c r="J95" s="243">
        <f t="shared" si="21"/>
        <v>314214.17446678021</v>
      </c>
      <c r="S95" s="30"/>
    </row>
    <row r="96" spans="1:19" x14ac:dyDescent="0.25">
      <c r="A96" s="68">
        <v>20</v>
      </c>
      <c r="B96" s="51">
        <f t="shared" si="16"/>
        <v>20</v>
      </c>
      <c r="C96" s="66">
        <f t="shared" si="20"/>
        <v>2044</v>
      </c>
      <c r="D96" s="257">
        <v>0</v>
      </c>
      <c r="E96" s="257">
        <v>320498.45795611583</v>
      </c>
      <c r="F96" s="257">
        <v>1328428.231137614</v>
      </c>
      <c r="G96" s="34">
        <f t="shared" si="17"/>
        <v>320498.45795611583</v>
      </c>
      <c r="H96" s="34">
        <f t="shared" si="18"/>
        <v>-1007929.7731814982</v>
      </c>
      <c r="I96" s="31" t="str">
        <f t="shared" si="19"/>
        <v xml:space="preserve"> - </v>
      </c>
      <c r="J96" s="243">
        <f t="shared" si="21"/>
        <v>320498.45795611583</v>
      </c>
      <c r="S96" s="30"/>
    </row>
    <row r="97" spans="1:19" x14ac:dyDescent="0.25">
      <c r="A97" s="68">
        <v>21</v>
      </c>
      <c r="B97" s="51" t="str">
        <f t="shared" si="16"/>
        <v xml:space="preserve"> - </v>
      </c>
      <c r="C97" s="66" t="str">
        <f t="shared" si="20"/>
        <v xml:space="preserve"> - </v>
      </c>
      <c r="D97" s="257"/>
      <c r="E97" s="257"/>
      <c r="F97" s="257"/>
      <c r="G97" s="34" t="str">
        <f t="shared" ref="G97:G108" si="22">IF(A97&lt;=$G$64,E97-D97," - ")</f>
        <v xml:space="preserve"> - </v>
      </c>
      <c r="H97" s="34" t="str">
        <f t="shared" ref="H97:H108" si="23">IF(A97&lt;=$G$64,E97-F97," - ")</f>
        <v xml:space="preserve"> - </v>
      </c>
      <c r="I97" s="31" t="str">
        <f t="shared" ref="I97:I108" si="24">IF(C97=" - ",IF(SUM(D97:F97)&gt;0,"ERROR"," - ")," - ")</f>
        <v xml:space="preserve"> - </v>
      </c>
      <c r="J97" s="243">
        <f t="shared" si="21"/>
        <v>0</v>
      </c>
      <c r="S97" s="30"/>
    </row>
    <row r="98" spans="1:19" x14ac:dyDescent="0.25">
      <c r="A98" s="68">
        <v>22</v>
      </c>
      <c r="B98" s="51" t="str">
        <f t="shared" si="16"/>
        <v xml:space="preserve"> - </v>
      </c>
      <c r="C98" s="66" t="str">
        <f t="shared" si="20"/>
        <v xml:space="preserve"> - </v>
      </c>
      <c r="D98" s="257"/>
      <c r="E98" s="257"/>
      <c r="F98" s="257"/>
      <c r="G98" s="34" t="str">
        <f t="shared" si="22"/>
        <v xml:space="preserve"> - </v>
      </c>
      <c r="H98" s="34" t="str">
        <f t="shared" si="23"/>
        <v xml:space="preserve"> - </v>
      </c>
      <c r="I98" s="31" t="str">
        <f t="shared" si="24"/>
        <v xml:space="preserve"> - </v>
      </c>
      <c r="J98" s="243">
        <f t="shared" si="21"/>
        <v>0</v>
      </c>
      <c r="S98" s="30"/>
    </row>
    <row r="99" spans="1:19" x14ac:dyDescent="0.25">
      <c r="A99" s="68">
        <v>23</v>
      </c>
      <c r="B99" s="51" t="str">
        <f t="shared" si="16"/>
        <v xml:space="preserve"> - </v>
      </c>
      <c r="C99" s="66" t="str">
        <f t="shared" si="20"/>
        <v xml:space="preserve"> - </v>
      </c>
      <c r="D99" s="257"/>
      <c r="E99" s="257"/>
      <c r="F99" s="257"/>
      <c r="G99" s="34" t="str">
        <f t="shared" si="22"/>
        <v xml:space="preserve"> - </v>
      </c>
      <c r="H99" s="34" t="str">
        <f t="shared" si="23"/>
        <v xml:space="preserve"> - </v>
      </c>
      <c r="I99" s="31" t="str">
        <f t="shared" si="24"/>
        <v xml:space="preserve"> - </v>
      </c>
      <c r="J99" s="243">
        <f t="shared" si="21"/>
        <v>0</v>
      </c>
      <c r="S99" s="30"/>
    </row>
    <row r="100" spans="1:19" x14ac:dyDescent="0.25">
      <c r="A100" s="68">
        <v>24</v>
      </c>
      <c r="B100" s="51" t="str">
        <f t="shared" si="16"/>
        <v xml:space="preserve"> - </v>
      </c>
      <c r="C100" s="66" t="str">
        <f t="shared" si="20"/>
        <v xml:space="preserve"> - </v>
      </c>
      <c r="D100" s="257"/>
      <c r="E100" s="257"/>
      <c r="F100" s="257"/>
      <c r="G100" s="34" t="str">
        <f t="shared" si="22"/>
        <v xml:space="preserve"> - </v>
      </c>
      <c r="H100" s="34" t="str">
        <f t="shared" si="23"/>
        <v xml:space="preserve"> - </v>
      </c>
      <c r="I100" s="31" t="str">
        <f t="shared" si="24"/>
        <v xml:space="preserve"> - </v>
      </c>
      <c r="J100" s="243">
        <f t="shared" si="21"/>
        <v>0</v>
      </c>
      <c r="S100" s="30"/>
    </row>
    <row r="101" spans="1:19" x14ac:dyDescent="0.25">
      <c r="A101" s="68">
        <v>25</v>
      </c>
      <c r="B101" s="51" t="str">
        <f t="shared" si="16"/>
        <v xml:space="preserve"> - </v>
      </c>
      <c r="C101" s="66" t="str">
        <f t="shared" si="20"/>
        <v xml:space="preserve"> - </v>
      </c>
      <c r="D101" s="257"/>
      <c r="E101" s="257"/>
      <c r="F101" s="257"/>
      <c r="G101" s="34" t="str">
        <f t="shared" si="22"/>
        <v xml:space="preserve"> - </v>
      </c>
      <c r="H101" s="34" t="str">
        <f t="shared" si="23"/>
        <v xml:space="preserve"> - </v>
      </c>
      <c r="I101" s="31" t="str">
        <f t="shared" si="24"/>
        <v xml:space="preserve"> - </v>
      </c>
      <c r="J101" s="243">
        <f t="shared" si="21"/>
        <v>0</v>
      </c>
      <c r="S101" s="30"/>
    </row>
    <row r="102" spans="1:19" x14ac:dyDescent="0.25">
      <c r="A102" s="68">
        <v>26</v>
      </c>
      <c r="B102" s="51" t="str">
        <f t="shared" si="16"/>
        <v xml:space="preserve"> - </v>
      </c>
      <c r="C102" s="66" t="str">
        <f t="shared" si="20"/>
        <v xml:space="preserve"> - </v>
      </c>
      <c r="D102" s="257"/>
      <c r="E102" s="257"/>
      <c r="F102" s="257"/>
      <c r="G102" s="34" t="str">
        <f t="shared" si="22"/>
        <v xml:space="preserve"> - </v>
      </c>
      <c r="H102" s="34" t="str">
        <f t="shared" si="23"/>
        <v xml:space="preserve"> - </v>
      </c>
      <c r="I102" s="31" t="str">
        <f t="shared" si="24"/>
        <v xml:space="preserve"> - </v>
      </c>
      <c r="J102" s="243">
        <f t="shared" si="21"/>
        <v>0</v>
      </c>
      <c r="S102" s="30"/>
    </row>
    <row r="103" spans="1:19" x14ac:dyDescent="0.25">
      <c r="A103" s="68">
        <v>27</v>
      </c>
      <c r="B103" s="51" t="str">
        <f t="shared" si="16"/>
        <v xml:space="preserve"> - </v>
      </c>
      <c r="C103" s="66" t="str">
        <f t="shared" si="20"/>
        <v xml:space="preserve"> - </v>
      </c>
      <c r="D103" s="257"/>
      <c r="E103" s="257"/>
      <c r="F103" s="257"/>
      <c r="G103" s="34" t="str">
        <f t="shared" si="22"/>
        <v xml:space="preserve"> - </v>
      </c>
      <c r="H103" s="34" t="str">
        <f t="shared" si="23"/>
        <v xml:space="preserve"> - </v>
      </c>
      <c r="I103" s="31" t="str">
        <f t="shared" si="24"/>
        <v xml:space="preserve"> - </v>
      </c>
      <c r="J103" s="243">
        <f t="shared" si="21"/>
        <v>0</v>
      </c>
      <c r="S103" s="30"/>
    </row>
    <row r="104" spans="1:19" x14ac:dyDescent="0.25">
      <c r="A104" s="68">
        <v>28</v>
      </c>
      <c r="B104" s="51" t="str">
        <f t="shared" si="16"/>
        <v xml:space="preserve"> - </v>
      </c>
      <c r="C104" s="66" t="str">
        <f t="shared" si="20"/>
        <v xml:space="preserve"> - </v>
      </c>
      <c r="D104" s="257"/>
      <c r="E104" s="257"/>
      <c r="F104" s="257"/>
      <c r="G104" s="34" t="str">
        <f t="shared" si="22"/>
        <v xml:space="preserve"> - </v>
      </c>
      <c r="H104" s="34" t="str">
        <f t="shared" si="23"/>
        <v xml:space="preserve"> - </v>
      </c>
      <c r="I104" s="31" t="str">
        <f t="shared" si="24"/>
        <v xml:space="preserve"> - </v>
      </c>
      <c r="J104" s="243">
        <f t="shared" si="21"/>
        <v>0</v>
      </c>
      <c r="S104" s="30"/>
    </row>
    <row r="105" spans="1:19" x14ac:dyDescent="0.25">
      <c r="A105" s="68">
        <v>29</v>
      </c>
      <c r="B105" s="51" t="str">
        <f t="shared" si="16"/>
        <v xml:space="preserve"> - </v>
      </c>
      <c r="C105" s="66" t="str">
        <f t="shared" si="20"/>
        <v xml:space="preserve"> - </v>
      </c>
      <c r="D105" s="257"/>
      <c r="E105" s="257"/>
      <c r="F105" s="257"/>
      <c r="G105" s="34" t="str">
        <f t="shared" si="22"/>
        <v xml:space="preserve"> - </v>
      </c>
      <c r="H105" s="34" t="str">
        <f t="shared" si="23"/>
        <v xml:space="preserve"> - </v>
      </c>
      <c r="I105" s="31" t="str">
        <f t="shared" si="24"/>
        <v xml:space="preserve"> - </v>
      </c>
      <c r="J105" s="243">
        <f t="shared" si="21"/>
        <v>0</v>
      </c>
      <c r="S105" s="30"/>
    </row>
    <row r="106" spans="1:19" x14ac:dyDescent="0.25">
      <c r="A106" s="68">
        <v>30</v>
      </c>
      <c r="B106" s="51" t="str">
        <f t="shared" si="16"/>
        <v xml:space="preserve"> - </v>
      </c>
      <c r="C106" s="66" t="str">
        <f t="shared" si="20"/>
        <v xml:space="preserve"> - </v>
      </c>
      <c r="D106" s="257"/>
      <c r="E106" s="257"/>
      <c r="F106" s="257"/>
      <c r="G106" s="34" t="str">
        <f t="shared" si="22"/>
        <v xml:space="preserve"> - </v>
      </c>
      <c r="H106" s="34" t="str">
        <f t="shared" si="23"/>
        <v xml:space="preserve"> - </v>
      </c>
      <c r="I106" s="31" t="str">
        <f t="shared" si="24"/>
        <v xml:space="preserve"> - </v>
      </c>
      <c r="J106" s="243">
        <f t="shared" si="21"/>
        <v>0</v>
      </c>
      <c r="S106" s="30"/>
    </row>
    <row r="107" spans="1:19" x14ac:dyDescent="0.25">
      <c r="A107" s="68">
        <v>31</v>
      </c>
      <c r="B107" s="51" t="str">
        <f t="shared" si="16"/>
        <v xml:space="preserve"> - </v>
      </c>
      <c r="C107" s="66" t="str">
        <f t="shared" si="20"/>
        <v xml:space="preserve"> - </v>
      </c>
      <c r="D107" s="257"/>
      <c r="E107" s="257"/>
      <c r="F107" s="257"/>
      <c r="G107" s="34" t="str">
        <f t="shared" si="22"/>
        <v xml:space="preserve"> - </v>
      </c>
      <c r="H107" s="34" t="str">
        <f t="shared" si="23"/>
        <v xml:space="preserve"> - </v>
      </c>
      <c r="I107" s="31" t="str">
        <f t="shared" si="24"/>
        <v xml:space="preserve"> - </v>
      </c>
      <c r="J107" s="243">
        <f t="shared" si="21"/>
        <v>0</v>
      </c>
      <c r="S107" s="30"/>
    </row>
    <row r="108" spans="1:19" x14ac:dyDescent="0.25">
      <c r="A108" s="68">
        <v>32</v>
      </c>
      <c r="B108" s="51" t="str">
        <f t="shared" si="16"/>
        <v xml:space="preserve"> - </v>
      </c>
      <c r="C108" s="66" t="str">
        <f t="shared" si="20"/>
        <v xml:space="preserve"> - </v>
      </c>
      <c r="D108" s="257"/>
      <c r="E108" s="257"/>
      <c r="F108" s="257"/>
      <c r="G108" s="34" t="str">
        <f t="shared" si="22"/>
        <v xml:space="preserve"> - </v>
      </c>
      <c r="H108" s="34" t="str">
        <f t="shared" si="23"/>
        <v xml:space="preserve"> - </v>
      </c>
      <c r="I108" s="31" t="str">
        <f t="shared" si="24"/>
        <v xml:space="preserve"> - </v>
      </c>
      <c r="J108" s="243">
        <f t="shared" si="21"/>
        <v>0</v>
      </c>
      <c r="S108" s="30"/>
    </row>
    <row r="109" spans="1:19" x14ac:dyDescent="0.25">
      <c r="A109" s="68">
        <v>33</v>
      </c>
      <c r="B109" s="51" t="str">
        <f t="shared" ref="B109:B126" si="25">IF(A109&lt;=$G$64,A109," - ")</f>
        <v xml:space="preserve"> - </v>
      </c>
      <c r="C109" s="66" t="str">
        <f t="shared" si="20"/>
        <v xml:space="preserve"> - </v>
      </c>
      <c r="D109" s="257"/>
      <c r="E109" s="257"/>
      <c r="F109" s="257"/>
      <c r="G109" s="34" t="str">
        <f t="shared" ref="G109:G126" si="26">IF(A109&lt;=$G$64,E109-D109," - ")</f>
        <v xml:space="preserve"> - </v>
      </c>
      <c r="H109" s="34" t="str">
        <f t="shared" ref="H109:H126" si="27">IF(A109&lt;=$G$64,E109-F109," - ")</f>
        <v xml:space="preserve"> - </v>
      </c>
      <c r="I109" s="31" t="str">
        <f t="shared" ref="I109:I126" si="28">IF(C109=" - ",IF(SUM(D109:F109)&gt;0,"ERROR"," - ")," - ")</f>
        <v xml:space="preserve"> - </v>
      </c>
      <c r="J109" s="243">
        <f t="shared" si="21"/>
        <v>0</v>
      </c>
      <c r="S109" s="30"/>
    </row>
    <row r="110" spans="1:19" x14ac:dyDescent="0.25">
      <c r="A110" s="68">
        <v>34</v>
      </c>
      <c r="B110" s="51" t="str">
        <f t="shared" si="25"/>
        <v xml:space="preserve"> - </v>
      </c>
      <c r="C110" s="66" t="str">
        <f t="shared" ref="C110:C126" si="29">IF(A110&lt;=$G$64,C109+1, " - ")</f>
        <v xml:space="preserve"> - </v>
      </c>
      <c r="D110" s="257"/>
      <c r="E110" s="257"/>
      <c r="F110" s="257"/>
      <c r="G110" s="34" t="str">
        <f t="shared" si="26"/>
        <v xml:space="preserve"> - </v>
      </c>
      <c r="H110" s="34" t="str">
        <f t="shared" si="27"/>
        <v xml:space="preserve"> - </v>
      </c>
      <c r="I110" s="31" t="str">
        <f t="shared" si="28"/>
        <v xml:space="preserve"> - </v>
      </c>
      <c r="J110" s="243">
        <f t="shared" ref="J110:J126" si="30">IF($B110&lt;=$G$64,$J109*(1+$G$66),0)</f>
        <v>0</v>
      </c>
      <c r="S110" s="30"/>
    </row>
    <row r="111" spans="1:19" x14ac:dyDescent="0.25">
      <c r="A111" s="68">
        <v>35</v>
      </c>
      <c r="B111" s="51" t="str">
        <f t="shared" si="25"/>
        <v xml:space="preserve"> - </v>
      </c>
      <c r="C111" s="66" t="str">
        <f t="shared" si="29"/>
        <v xml:space="preserve"> - </v>
      </c>
      <c r="D111" s="257"/>
      <c r="E111" s="257"/>
      <c r="F111" s="257"/>
      <c r="G111" s="34" t="str">
        <f t="shared" si="26"/>
        <v xml:space="preserve"> - </v>
      </c>
      <c r="H111" s="34" t="str">
        <f t="shared" si="27"/>
        <v xml:space="preserve"> - </v>
      </c>
      <c r="I111" s="31" t="str">
        <f t="shared" si="28"/>
        <v xml:space="preserve"> - </v>
      </c>
      <c r="J111" s="243">
        <f t="shared" si="30"/>
        <v>0</v>
      </c>
      <c r="S111" s="30"/>
    </row>
    <row r="112" spans="1:19" x14ac:dyDescent="0.25">
      <c r="A112" s="68">
        <v>36</v>
      </c>
      <c r="B112" s="51" t="str">
        <f t="shared" si="25"/>
        <v xml:space="preserve"> - </v>
      </c>
      <c r="C112" s="66" t="str">
        <f t="shared" si="29"/>
        <v xml:space="preserve"> - </v>
      </c>
      <c r="D112" s="257"/>
      <c r="E112" s="257"/>
      <c r="F112" s="257"/>
      <c r="G112" s="34" t="str">
        <f t="shared" si="26"/>
        <v xml:space="preserve"> - </v>
      </c>
      <c r="H112" s="34" t="str">
        <f t="shared" si="27"/>
        <v xml:space="preserve"> - </v>
      </c>
      <c r="I112" s="31" t="str">
        <f t="shared" si="28"/>
        <v xml:space="preserve"> - </v>
      </c>
      <c r="J112" s="243">
        <f t="shared" si="30"/>
        <v>0</v>
      </c>
      <c r="S112" s="30"/>
    </row>
    <row r="113" spans="1:19" x14ac:dyDescent="0.25">
      <c r="A113" s="68">
        <v>37</v>
      </c>
      <c r="B113" s="51" t="str">
        <f t="shared" si="25"/>
        <v xml:space="preserve"> - </v>
      </c>
      <c r="C113" s="66" t="str">
        <f t="shared" si="29"/>
        <v xml:space="preserve"> - </v>
      </c>
      <c r="D113" s="257"/>
      <c r="E113" s="257"/>
      <c r="F113" s="257"/>
      <c r="G113" s="34" t="str">
        <f t="shared" si="26"/>
        <v xml:space="preserve"> - </v>
      </c>
      <c r="H113" s="34" t="str">
        <f t="shared" si="27"/>
        <v xml:space="preserve"> - </v>
      </c>
      <c r="I113" s="31" t="str">
        <f t="shared" si="28"/>
        <v xml:space="preserve"> - </v>
      </c>
      <c r="J113" s="243">
        <f t="shared" si="30"/>
        <v>0</v>
      </c>
      <c r="S113" s="30"/>
    </row>
    <row r="114" spans="1:19" x14ac:dyDescent="0.25">
      <c r="A114" s="68">
        <v>38</v>
      </c>
      <c r="B114" s="51" t="str">
        <f t="shared" si="25"/>
        <v xml:space="preserve"> - </v>
      </c>
      <c r="C114" s="66" t="str">
        <f t="shared" si="29"/>
        <v xml:space="preserve"> - </v>
      </c>
      <c r="D114" s="257"/>
      <c r="E114" s="257"/>
      <c r="F114" s="257"/>
      <c r="G114" s="34" t="str">
        <f t="shared" si="26"/>
        <v xml:space="preserve"> - </v>
      </c>
      <c r="H114" s="34" t="str">
        <f t="shared" si="27"/>
        <v xml:space="preserve"> - </v>
      </c>
      <c r="I114" s="31" t="str">
        <f t="shared" si="28"/>
        <v xml:space="preserve"> - </v>
      </c>
      <c r="J114" s="243">
        <f t="shared" si="30"/>
        <v>0</v>
      </c>
      <c r="S114" s="30"/>
    </row>
    <row r="115" spans="1:19" x14ac:dyDescent="0.25">
      <c r="A115" s="68">
        <v>39</v>
      </c>
      <c r="B115" s="51" t="str">
        <f t="shared" si="25"/>
        <v xml:space="preserve"> - </v>
      </c>
      <c r="C115" s="66" t="str">
        <f t="shared" si="29"/>
        <v xml:space="preserve"> - </v>
      </c>
      <c r="D115" s="257"/>
      <c r="E115" s="257"/>
      <c r="F115" s="257"/>
      <c r="G115" s="34" t="str">
        <f t="shared" si="26"/>
        <v xml:space="preserve"> - </v>
      </c>
      <c r="H115" s="34" t="str">
        <f t="shared" si="27"/>
        <v xml:space="preserve"> - </v>
      </c>
      <c r="I115" s="31" t="str">
        <f t="shared" si="28"/>
        <v xml:space="preserve"> - </v>
      </c>
      <c r="J115" s="243">
        <f t="shared" si="30"/>
        <v>0</v>
      </c>
      <c r="S115" s="30"/>
    </row>
    <row r="116" spans="1:19" x14ac:dyDescent="0.25">
      <c r="A116" s="68">
        <v>40</v>
      </c>
      <c r="B116" s="51" t="str">
        <f t="shared" si="25"/>
        <v xml:space="preserve"> - </v>
      </c>
      <c r="C116" s="66" t="str">
        <f t="shared" si="29"/>
        <v xml:space="preserve"> - </v>
      </c>
      <c r="D116" s="257"/>
      <c r="E116" s="257"/>
      <c r="F116" s="257"/>
      <c r="G116" s="34" t="str">
        <f t="shared" si="26"/>
        <v xml:space="preserve"> - </v>
      </c>
      <c r="H116" s="34" t="str">
        <f t="shared" si="27"/>
        <v xml:space="preserve"> - </v>
      </c>
      <c r="I116" s="31" t="str">
        <f t="shared" si="28"/>
        <v xml:space="preserve"> - </v>
      </c>
      <c r="J116" s="243">
        <f t="shared" si="30"/>
        <v>0</v>
      </c>
      <c r="S116" s="30"/>
    </row>
    <row r="117" spans="1:19" x14ac:dyDescent="0.25">
      <c r="A117" s="68">
        <v>41</v>
      </c>
      <c r="B117" s="51" t="str">
        <f t="shared" si="25"/>
        <v xml:space="preserve"> - </v>
      </c>
      <c r="C117" s="66" t="str">
        <f t="shared" si="29"/>
        <v xml:space="preserve"> - </v>
      </c>
      <c r="D117" s="257"/>
      <c r="E117" s="257"/>
      <c r="F117" s="257"/>
      <c r="G117" s="34" t="str">
        <f t="shared" si="26"/>
        <v xml:space="preserve"> - </v>
      </c>
      <c r="H117" s="34" t="str">
        <f t="shared" si="27"/>
        <v xml:space="preserve"> - </v>
      </c>
      <c r="I117" s="31" t="str">
        <f t="shared" si="28"/>
        <v xml:space="preserve"> - </v>
      </c>
      <c r="J117" s="243">
        <f t="shared" si="30"/>
        <v>0</v>
      </c>
      <c r="S117" s="30"/>
    </row>
    <row r="118" spans="1:19" x14ac:dyDescent="0.25">
      <c r="A118" s="68">
        <v>42</v>
      </c>
      <c r="B118" s="51" t="str">
        <f t="shared" si="25"/>
        <v xml:space="preserve"> - </v>
      </c>
      <c r="C118" s="66" t="str">
        <f t="shared" si="29"/>
        <v xml:space="preserve"> - </v>
      </c>
      <c r="D118" s="257"/>
      <c r="E118" s="257"/>
      <c r="F118" s="257"/>
      <c r="G118" s="34" t="str">
        <f t="shared" si="26"/>
        <v xml:space="preserve"> - </v>
      </c>
      <c r="H118" s="34" t="str">
        <f t="shared" si="27"/>
        <v xml:space="preserve"> - </v>
      </c>
      <c r="I118" s="31" t="str">
        <f t="shared" si="28"/>
        <v xml:space="preserve"> - </v>
      </c>
      <c r="J118" s="243">
        <f t="shared" si="30"/>
        <v>0</v>
      </c>
      <c r="S118" s="30"/>
    </row>
    <row r="119" spans="1:19" x14ac:dyDescent="0.25">
      <c r="A119" s="68">
        <v>43</v>
      </c>
      <c r="B119" s="51" t="str">
        <f t="shared" si="25"/>
        <v xml:space="preserve"> - </v>
      </c>
      <c r="C119" s="66" t="str">
        <f t="shared" si="29"/>
        <v xml:space="preserve"> - </v>
      </c>
      <c r="D119" s="257"/>
      <c r="E119" s="257"/>
      <c r="F119" s="257"/>
      <c r="G119" s="34" t="str">
        <f t="shared" si="26"/>
        <v xml:space="preserve"> - </v>
      </c>
      <c r="H119" s="34" t="str">
        <f t="shared" si="27"/>
        <v xml:space="preserve"> - </v>
      </c>
      <c r="I119" s="31" t="str">
        <f t="shared" si="28"/>
        <v xml:space="preserve"> - </v>
      </c>
      <c r="J119" s="243">
        <f t="shared" si="30"/>
        <v>0</v>
      </c>
      <c r="S119" s="30"/>
    </row>
    <row r="120" spans="1:19" x14ac:dyDescent="0.25">
      <c r="A120" s="68">
        <v>44</v>
      </c>
      <c r="B120" s="51" t="str">
        <f t="shared" si="25"/>
        <v xml:space="preserve"> - </v>
      </c>
      <c r="C120" s="66" t="str">
        <f t="shared" si="29"/>
        <v xml:space="preserve"> - </v>
      </c>
      <c r="D120" s="257"/>
      <c r="E120" s="257"/>
      <c r="F120" s="257"/>
      <c r="G120" s="34" t="str">
        <f t="shared" si="26"/>
        <v xml:space="preserve"> - </v>
      </c>
      <c r="H120" s="34" t="str">
        <f t="shared" si="27"/>
        <v xml:space="preserve"> - </v>
      </c>
      <c r="I120" s="31" t="str">
        <f t="shared" si="28"/>
        <v xml:space="preserve"> - </v>
      </c>
      <c r="J120" s="243">
        <f t="shared" si="30"/>
        <v>0</v>
      </c>
      <c r="S120" s="30"/>
    </row>
    <row r="121" spans="1:19" x14ac:dyDescent="0.25">
      <c r="A121" s="68">
        <v>45</v>
      </c>
      <c r="B121" s="51" t="str">
        <f t="shared" si="25"/>
        <v xml:space="preserve"> - </v>
      </c>
      <c r="C121" s="66" t="str">
        <f t="shared" si="29"/>
        <v xml:space="preserve"> - </v>
      </c>
      <c r="D121" s="257"/>
      <c r="E121" s="257"/>
      <c r="F121" s="257"/>
      <c r="G121" s="34" t="str">
        <f t="shared" si="26"/>
        <v xml:space="preserve"> - </v>
      </c>
      <c r="H121" s="34" t="str">
        <f t="shared" si="27"/>
        <v xml:space="preserve"> - </v>
      </c>
      <c r="I121" s="31" t="str">
        <f t="shared" si="28"/>
        <v xml:space="preserve"> - </v>
      </c>
      <c r="J121" s="243">
        <f t="shared" si="30"/>
        <v>0</v>
      </c>
      <c r="S121" s="30"/>
    </row>
    <row r="122" spans="1:19" x14ac:dyDescent="0.25">
      <c r="A122" s="68">
        <v>46</v>
      </c>
      <c r="B122" s="51" t="str">
        <f t="shared" si="25"/>
        <v xml:space="preserve"> - </v>
      </c>
      <c r="C122" s="66" t="str">
        <f t="shared" si="29"/>
        <v xml:space="preserve"> - </v>
      </c>
      <c r="D122" s="257"/>
      <c r="E122" s="257"/>
      <c r="F122" s="257"/>
      <c r="G122" s="34" t="str">
        <f t="shared" si="26"/>
        <v xml:space="preserve"> - </v>
      </c>
      <c r="H122" s="34" t="str">
        <f t="shared" si="27"/>
        <v xml:space="preserve"> - </v>
      </c>
      <c r="I122" s="31" t="str">
        <f t="shared" si="28"/>
        <v xml:space="preserve"> - </v>
      </c>
      <c r="J122" s="243">
        <f t="shared" si="30"/>
        <v>0</v>
      </c>
      <c r="S122" s="30"/>
    </row>
    <row r="123" spans="1:19" x14ac:dyDescent="0.25">
      <c r="A123" s="68">
        <v>47</v>
      </c>
      <c r="B123" s="51" t="str">
        <f t="shared" si="25"/>
        <v xml:space="preserve"> - </v>
      </c>
      <c r="C123" s="66" t="str">
        <f t="shared" si="29"/>
        <v xml:space="preserve"> - </v>
      </c>
      <c r="D123" s="257"/>
      <c r="E123" s="257"/>
      <c r="F123" s="257"/>
      <c r="G123" s="34" t="str">
        <f t="shared" si="26"/>
        <v xml:space="preserve"> - </v>
      </c>
      <c r="H123" s="34" t="str">
        <f t="shared" si="27"/>
        <v xml:space="preserve"> - </v>
      </c>
      <c r="I123" s="31" t="str">
        <f t="shared" si="28"/>
        <v xml:space="preserve"> - </v>
      </c>
      <c r="J123" s="243">
        <f t="shared" si="30"/>
        <v>0</v>
      </c>
      <c r="S123" s="30"/>
    </row>
    <row r="124" spans="1:19" x14ac:dyDescent="0.25">
      <c r="A124" s="68">
        <v>48</v>
      </c>
      <c r="B124" s="51" t="str">
        <f t="shared" si="25"/>
        <v xml:space="preserve"> - </v>
      </c>
      <c r="C124" s="66" t="str">
        <f t="shared" si="29"/>
        <v xml:space="preserve"> - </v>
      </c>
      <c r="D124" s="257"/>
      <c r="E124" s="257"/>
      <c r="F124" s="257"/>
      <c r="G124" s="34" t="str">
        <f t="shared" si="26"/>
        <v xml:space="preserve"> - </v>
      </c>
      <c r="H124" s="34" t="str">
        <f t="shared" si="27"/>
        <v xml:space="preserve"> - </v>
      </c>
      <c r="I124" s="31" t="str">
        <f t="shared" si="28"/>
        <v xml:space="preserve"> - </v>
      </c>
      <c r="J124" s="243">
        <f t="shared" si="30"/>
        <v>0</v>
      </c>
      <c r="S124" s="30"/>
    </row>
    <row r="125" spans="1:19" x14ac:dyDescent="0.25">
      <c r="A125" s="68">
        <v>49</v>
      </c>
      <c r="B125" s="51" t="str">
        <f t="shared" si="25"/>
        <v xml:space="preserve"> - </v>
      </c>
      <c r="C125" s="66" t="str">
        <f t="shared" si="29"/>
        <v xml:space="preserve"> - </v>
      </c>
      <c r="D125" s="257"/>
      <c r="E125" s="257"/>
      <c r="F125" s="257"/>
      <c r="G125" s="34" t="str">
        <f t="shared" si="26"/>
        <v xml:space="preserve"> - </v>
      </c>
      <c r="H125" s="34" t="str">
        <f t="shared" si="27"/>
        <v xml:space="preserve"> - </v>
      </c>
      <c r="I125" s="31" t="str">
        <f t="shared" si="28"/>
        <v xml:space="preserve"> - </v>
      </c>
      <c r="J125" s="243">
        <f t="shared" si="30"/>
        <v>0</v>
      </c>
      <c r="S125" s="30"/>
    </row>
    <row r="126" spans="1:19" x14ac:dyDescent="0.25">
      <c r="A126" s="68">
        <v>50</v>
      </c>
      <c r="B126" s="51" t="str">
        <f t="shared" si="25"/>
        <v xml:space="preserve"> - </v>
      </c>
      <c r="C126" s="66" t="str">
        <f t="shared" si="29"/>
        <v xml:space="preserve"> - </v>
      </c>
      <c r="D126" s="257"/>
      <c r="E126" s="257"/>
      <c r="F126" s="257"/>
      <c r="G126" s="34" t="str">
        <f t="shared" si="26"/>
        <v xml:space="preserve"> - </v>
      </c>
      <c r="H126" s="34" t="str">
        <f t="shared" si="27"/>
        <v xml:space="preserve"> - </v>
      </c>
      <c r="I126" s="31" t="str">
        <f t="shared" si="28"/>
        <v xml:space="preserve"> - </v>
      </c>
      <c r="J126" s="243">
        <f t="shared" si="30"/>
        <v>0</v>
      </c>
      <c r="S126" s="30"/>
    </row>
    <row r="127" spans="1:19" x14ac:dyDescent="0.25">
      <c r="B127" s="3"/>
      <c r="C127" s="3" t="s">
        <v>17</v>
      </c>
      <c r="D127" s="37">
        <f>SUM(D77:D126)</f>
        <v>0</v>
      </c>
      <c r="E127" s="37">
        <f t="shared" ref="E127:H127" si="31">SUM(E77:E126)</f>
        <v>5345421.3557618996</v>
      </c>
      <c r="F127" s="37">
        <f>SUM(F77:F126)</f>
        <v>22156139.788018301</v>
      </c>
      <c r="G127" s="37">
        <f t="shared" si="31"/>
        <v>5345421.3557618996</v>
      </c>
      <c r="H127" s="37">
        <f t="shared" si="31"/>
        <v>-16810718.432256401</v>
      </c>
      <c r="S127" s="30"/>
    </row>
    <row r="128" spans="1:19" x14ac:dyDescent="0.25">
      <c r="B128" s="3"/>
      <c r="C128" s="37"/>
      <c r="D128" s="37"/>
      <c r="E128" s="37"/>
      <c r="F128" s="290" t="s">
        <v>1245</v>
      </c>
      <c r="G128" s="37">
        <f t="shared" ref="G128:H128" si="32">NPV($G$68,G77:G126)</f>
        <v>4313725.4901960781</v>
      </c>
      <c r="H128" s="37">
        <f t="shared" si="32"/>
        <v>-13566156.862745097</v>
      </c>
      <c r="S128" s="30"/>
    </row>
    <row r="129" spans="1:19" x14ac:dyDescent="0.25">
      <c r="S129" s="30"/>
    </row>
    <row r="130" spans="1:19" x14ac:dyDescent="0.25">
      <c r="C130" s="322" t="s">
        <v>1246</v>
      </c>
      <c r="D130" s="322"/>
      <c r="E130" s="322"/>
      <c r="F130" s="322"/>
      <c r="S130" s="30"/>
    </row>
    <row r="131" spans="1:19" ht="34.950000000000003" customHeight="1" x14ac:dyDescent="0.25">
      <c r="C131" s="138" t="s">
        <v>1123</v>
      </c>
      <c r="D131" s="139" t="s">
        <v>35</v>
      </c>
      <c r="E131" s="138" t="s">
        <v>1237</v>
      </c>
      <c r="F131" s="138" t="s">
        <v>1238</v>
      </c>
      <c r="L131" s="339" t="s">
        <v>1247</v>
      </c>
      <c r="M131" s="339"/>
      <c r="N131" s="339"/>
      <c r="O131" s="339"/>
      <c r="P131" s="339"/>
      <c r="S131" s="30"/>
    </row>
    <row r="132" spans="1:19" x14ac:dyDescent="0.25">
      <c r="A132" s="68">
        <v>1</v>
      </c>
      <c r="C132" s="51">
        <f t="shared" ref="C132:C163" si="33">IF(A132&lt;=$G$64,A132," - ")</f>
        <v>1</v>
      </c>
      <c r="D132" s="66">
        <f>C77</f>
        <v>2025</v>
      </c>
      <c r="E132" s="257">
        <v>9160</v>
      </c>
      <c r="F132" s="257"/>
      <c r="G132" s="31" t="str">
        <f t="shared" ref="G132:G163" si="34">IF(D132=" - ",IF(SUM(E132:F132)&gt;0,"ERROR"," - ")," - ")</f>
        <v xml:space="preserve"> - </v>
      </c>
      <c r="L132" s="339"/>
      <c r="M132" s="339"/>
      <c r="N132" s="339"/>
      <c r="O132" s="339"/>
      <c r="P132" s="339"/>
      <c r="S132" s="30"/>
    </row>
    <row r="133" spans="1:19" x14ac:dyDescent="0.25">
      <c r="A133" s="68">
        <v>2</v>
      </c>
      <c r="C133" s="51">
        <f t="shared" si="33"/>
        <v>2</v>
      </c>
      <c r="D133" s="66">
        <f t="shared" ref="D133:D164" si="35">IF(A133&lt;=$G$64,D132+1, " - ")</f>
        <v>2026</v>
      </c>
      <c r="E133" s="257">
        <v>9251.6</v>
      </c>
      <c r="F133" s="257"/>
      <c r="G133" s="31" t="str">
        <f t="shared" si="34"/>
        <v xml:space="preserve"> - </v>
      </c>
      <c r="L133" s="339"/>
      <c r="M133" s="339"/>
      <c r="N133" s="339"/>
      <c r="O133" s="339"/>
      <c r="P133" s="339"/>
      <c r="S133" s="30"/>
    </row>
    <row r="134" spans="1:19" x14ac:dyDescent="0.25">
      <c r="A134" s="68">
        <v>3</v>
      </c>
      <c r="C134" s="51">
        <f t="shared" si="33"/>
        <v>3</v>
      </c>
      <c r="D134" s="66">
        <f t="shared" si="35"/>
        <v>2027</v>
      </c>
      <c r="E134" s="257">
        <v>9344.116</v>
      </c>
      <c r="F134" s="257"/>
      <c r="G134" s="31" t="str">
        <f t="shared" si="34"/>
        <v xml:space="preserve"> - </v>
      </c>
      <c r="L134" s="339"/>
      <c r="M134" s="339"/>
      <c r="N134" s="339"/>
      <c r="O134" s="339"/>
      <c r="P134" s="339"/>
      <c r="S134" s="30"/>
    </row>
    <row r="135" spans="1:19" x14ac:dyDescent="0.25">
      <c r="A135" s="68">
        <v>4</v>
      </c>
      <c r="C135" s="51">
        <f t="shared" si="33"/>
        <v>4</v>
      </c>
      <c r="D135" s="66">
        <f t="shared" si="35"/>
        <v>2028</v>
      </c>
      <c r="E135" s="257">
        <v>9437.5571600000003</v>
      </c>
      <c r="F135" s="257"/>
      <c r="G135" s="31" t="str">
        <f t="shared" si="34"/>
        <v xml:space="preserve"> - </v>
      </c>
      <c r="L135" s="339"/>
      <c r="M135" s="339"/>
      <c r="N135" s="339"/>
      <c r="O135" s="339"/>
      <c r="P135" s="339"/>
      <c r="S135" s="30"/>
    </row>
    <row r="136" spans="1:19" x14ac:dyDescent="0.25">
      <c r="A136" s="68">
        <v>5</v>
      </c>
      <c r="C136" s="51">
        <f t="shared" si="33"/>
        <v>5</v>
      </c>
      <c r="D136" s="66">
        <f t="shared" si="35"/>
        <v>2029</v>
      </c>
      <c r="E136" s="257">
        <v>9531.9327315999999</v>
      </c>
      <c r="F136" s="257"/>
      <c r="G136" s="31" t="str">
        <f t="shared" si="34"/>
        <v xml:space="preserve"> - </v>
      </c>
      <c r="L136" s="339"/>
      <c r="M136" s="339"/>
      <c r="N136" s="339"/>
      <c r="O136" s="339"/>
      <c r="P136" s="339"/>
      <c r="S136" s="30"/>
    </row>
    <row r="137" spans="1:19" x14ac:dyDescent="0.25">
      <c r="A137" s="68">
        <v>6</v>
      </c>
      <c r="C137" s="51">
        <f t="shared" si="33"/>
        <v>6</v>
      </c>
      <c r="D137" s="66">
        <f t="shared" si="35"/>
        <v>2030</v>
      </c>
      <c r="E137" s="257">
        <v>9627.2520589159994</v>
      </c>
      <c r="F137" s="257"/>
      <c r="G137" s="31" t="str">
        <f t="shared" si="34"/>
        <v xml:space="preserve"> - </v>
      </c>
      <c r="L137" s="339"/>
      <c r="M137" s="339"/>
      <c r="N137" s="339"/>
      <c r="O137" s="339"/>
      <c r="P137" s="339"/>
      <c r="S137" s="30"/>
    </row>
    <row r="138" spans="1:19" x14ac:dyDescent="0.25">
      <c r="A138" s="68">
        <v>7</v>
      </c>
      <c r="C138" s="51">
        <f t="shared" si="33"/>
        <v>7</v>
      </c>
      <c r="D138" s="66">
        <f t="shared" si="35"/>
        <v>2031</v>
      </c>
      <c r="E138" s="257">
        <v>9723.5245795051596</v>
      </c>
      <c r="F138" s="257"/>
      <c r="G138" s="31" t="str">
        <f t="shared" si="34"/>
        <v xml:space="preserve"> - </v>
      </c>
      <c r="L138" s="339"/>
      <c r="M138" s="339"/>
      <c r="N138" s="339"/>
      <c r="O138" s="339"/>
      <c r="P138" s="339"/>
      <c r="S138" s="30"/>
    </row>
    <row r="139" spans="1:19" x14ac:dyDescent="0.25">
      <c r="A139" s="68">
        <v>8</v>
      </c>
      <c r="C139" s="51">
        <f t="shared" si="33"/>
        <v>8</v>
      </c>
      <c r="D139" s="66">
        <f t="shared" si="35"/>
        <v>2032</v>
      </c>
      <c r="E139" s="257">
        <v>9820.7598253002107</v>
      </c>
      <c r="F139" s="257"/>
      <c r="G139" s="31" t="str">
        <f t="shared" si="34"/>
        <v xml:space="preserve"> - </v>
      </c>
      <c r="L139" s="339"/>
      <c r="M139" s="339"/>
      <c r="N139" s="339"/>
      <c r="O139" s="339"/>
      <c r="P139" s="339"/>
      <c r="S139" s="30"/>
    </row>
    <row r="140" spans="1:19" x14ac:dyDescent="0.25">
      <c r="A140" s="68">
        <v>9</v>
      </c>
      <c r="C140" s="51">
        <f t="shared" si="33"/>
        <v>9</v>
      </c>
      <c r="D140" s="66">
        <f t="shared" si="35"/>
        <v>2033</v>
      </c>
      <c r="E140" s="257">
        <v>9918.9674235532129</v>
      </c>
      <c r="F140" s="257"/>
      <c r="G140" s="31" t="str">
        <f t="shared" si="34"/>
        <v xml:space="preserve"> - </v>
      </c>
      <c r="L140" s="339"/>
      <c r="M140" s="339"/>
      <c r="N140" s="339"/>
      <c r="O140" s="339"/>
      <c r="P140" s="339"/>
      <c r="S140" s="30"/>
    </row>
    <row r="141" spans="1:19" x14ac:dyDescent="0.25">
      <c r="A141" s="68">
        <v>10</v>
      </c>
      <c r="C141" s="51">
        <f t="shared" si="33"/>
        <v>10</v>
      </c>
      <c r="D141" s="66">
        <f t="shared" si="35"/>
        <v>2034</v>
      </c>
      <c r="E141" s="257">
        <v>10018.157097788746</v>
      </c>
      <c r="F141" s="257"/>
      <c r="G141" s="31" t="str">
        <f t="shared" si="34"/>
        <v xml:space="preserve"> - </v>
      </c>
      <c r="L141" s="339"/>
      <c r="M141" s="339"/>
      <c r="N141" s="339"/>
      <c r="O141" s="339"/>
      <c r="P141" s="339"/>
      <c r="S141" s="30"/>
    </row>
    <row r="142" spans="1:19" x14ac:dyDescent="0.25">
      <c r="A142" s="68">
        <v>11</v>
      </c>
      <c r="C142" s="51">
        <f t="shared" si="33"/>
        <v>11</v>
      </c>
      <c r="D142" s="66">
        <f t="shared" si="35"/>
        <v>2035</v>
      </c>
      <c r="E142" s="257">
        <v>10118.338668766633</v>
      </c>
      <c r="F142" s="257"/>
      <c r="G142" s="31" t="str">
        <f t="shared" si="34"/>
        <v xml:space="preserve"> - </v>
      </c>
      <c r="L142" s="339"/>
      <c r="M142" s="339"/>
      <c r="N142" s="339"/>
      <c r="O142" s="339"/>
      <c r="P142" s="339"/>
      <c r="S142" s="30"/>
    </row>
    <row r="143" spans="1:19" x14ac:dyDescent="0.25">
      <c r="A143" s="68">
        <v>12</v>
      </c>
      <c r="C143" s="51">
        <f t="shared" si="33"/>
        <v>12</v>
      </c>
      <c r="D143" s="66">
        <f t="shared" si="35"/>
        <v>2036</v>
      </c>
      <c r="E143" s="257">
        <v>10219.522055454299</v>
      </c>
      <c r="F143" s="257"/>
      <c r="G143" s="31" t="str">
        <f t="shared" si="34"/>
        <v xml:space="preserve"> - </v>
      </c>
      <c r="L143" s="339"/>
      <c r="M143" s="339"/>
      <c r="N143" s="339"/>
      <c r="O143" s="339"/>
      <c r="P143" s="339"/>
      <c r="S143" s="30"/>
    </row>
    <row r="144" spans="1:19" x14ac:dyDescent="0.25">
      <c r="A144" s="68">
        <v>13</v>
      </c>
      <c r="C144" s="51">
        <f t="shared" si="33"/>
        <v>13</v>
      </c>
      <c r="D144" s="66">
        <f t="shared" si="35"/>
        <v>2037</v>
      </c>
      <c r="E144" s="257">
        <v>10321.717276008843</v>
      </c>
      <c r="F144" s="257"/>
      <c r="G144" s="31" t="str">
        <f t="shared" si="34"/>
        <v xml:space="preserve"> - </v>
      </c>
      <c r="L144" s="339"/>
      <c r="M144" s="339"/>
      <c r="N144" s="339"/>
      <c r="O144" s="339"/>
      <c r="P144" s="339"/>
      <c r="S144" s="30"/>
    </row>
    <row r="145" spans="1:19" x14ac:dyDescent="0.25">
      <c r="A145" s="68">
        <v>14</v>
      </c>
      <c r="C145" s="51">
        <f t="shared" si="33"/>
        <v>14</v>
      </c>
      <c r="D145" s="66">
        <f t="shared" si="35"/>
        <v>2038</v>
      </c>
      <c r="E145" s="257">
        <v>10424.934448768932</v>
      </c>
      <c r="F145" s="257"/>
      <c r="G145" s="31" t="str">
        <f t="shared" si="34"/>
        <v xml:space="preserve"> - </v>
      </c>
      <c r="L145" s="339"/>
      <c r="M145" s="339"/>
      <c r="N145" s="339"/>
      <c r="O145" s="339"/>
      <c r="P145" s="339"/>
      <c r="S145" s="30"/>
    </row>
    <row r="146" spans="1:19" x14ac:dyDescent="0.25">
      <c r="A146" s="68">
        <v>15</v>
      </c>
      <c r="C146" s="51">
        <f t="shared" si="33"/>
        <v>15</v>
      </c>
      <c r="D146" s="66">
        <f t="shared" si="35"/>
        <v>2039</v>
      </c>
      <c r="E146" s="257">
        <v>10529.183793256621</v>
      </c>
      <c r="F146" s="257"/>
      <c r="G146" s="31" t="str">
        <f t="shared" si="34"/>
        <v xml:space="preserve"> - </v>
      </c>
      <c r="L146" s="339"/>
      <c r="M146" s="339"/>
      <c r="N146" s="339"/>
      <c r="O146" s="339"/>
      <c r="P146" s="339"/>
      <c r="S146" s="30"/>
    </row>
    <row r="147" spans="1:19" x14ac:dyDescent="0.25">
      <c r="A147" s="68">
        <v>16</v>
      </c>
      <c r="C147" s="51">
        <f t="shared" si="33"/>
        <v>16</v>
      </c>
      <c r="D147" s="66">
        <f t="shared" si="35"/>
        <v>2040</v>
      </c>
      <c r="E147" s="257">
        <v>10634.475631189187</v>
      </c>
      <c r="F147" s="257"/>
      <c r="G147" s="31" t="str">
        <f t="shared" si="34"/>
        <v xml:space="preserve"> - </v>
      </c>
      <c r="L147" s="339"/>
      <c r="M147" s="339"/>
      <c r="N147" s="339"/>
      <c r="O147" s="339"/>
      <c r="P147" s="339"/>
      <c r="S147" s="30"/>
    </row>
    <row r="148" spans="1:19" x14ac:dyDescent="0.25">
      <c r="A148" s="68">
        <v>17</v>
      </c>
      <c r="C148" s="51">
        <f t="shared" si="33"/>
        <v>17</v>
      </c>
      <c r="D148" s="66">
        <f t="shared" si="35"/>
        <v>2041</v>
      </c>
      <c r="E148" s="257">
        <v>10740.820387501079</v>
      </c>
      <c r="F148" s="257"/>
      <c r="G148" s="31" t="str">
        <f t="shared" si="34"/>
        <v xml:space="preserve"> - </v>
      </c>
      <c r="L148" s="339"/>
      <c r="M148" s="339"/>
      <c r="N148" s="339"/>
      <c r="O148" s="339"/>
      <c r="P148" s="339"/>
      <c r="S148" s="30"/>
    </row>
    <row r="149" spans="1:19" x14ac:dyDescent="0.25">
      <c r="A149" s="68">
        <v>18</v>
      </c>
      <c r="C149" s="51">
        <f t="shared" si="33"/>
        <v>18</v>
      </c>
      <c r="D149" s="66">
        <f t="shared" si="35"/>
        <v>2042</v>
      </c>
      <c r="E149" s="257">
        <v>10848.22859137609</v>
      </c>
      <c r="F149" s="257"/>
      <c r="G149" s="31" t="str">
        <f t="shared" si="34"/>
        <v xml:space="preserve"> - </v>
      </c>
      <c r="L149" s="339"/>
      <c r="M149" s="339"/>
      <c r="N149" s="339"/>
      <c r="O149" s="339"/>
      <c r="P149" s="339"/>
      <c r="S149" s="30"/>
    </row>
    <row r="150" spans="1:19" x14ac:dyDescent="0.25">
      <c r="A150" s="68">
        <v>19</v>
      </c>
      <c r="C150" s="51">
        <f t="shared" si="33"/>
        <v>19</v>
      </c>
      <c r="D150" s="66">
        <f t="shared" si="35"/>
        <v>2043</v>
      </c>
      <c r="E150" s="257">
        <v>10956.71087728985</v>
      </c>
      <c r="F150" s="257"/>
      <c r="G150" s="31" t="str">
        <f t="shared" si="34"/>
        <v xml:space="preserve"> - </v>
      </c>
      <c r="L150" s="339"/>
      <c r="M150" s="339"/>
      <c r="N150" s="339"/>
      <c r="O150" s="339"/>
      <c r="P150" s="339"/>
      <c r="S150" s="30"/>
    </row>
    <row r="151" spans="1:19" x14ac:dyDescent="0.25">
      <c r="A151" s="68">
        <v>20</v>
      </c>
      <c r="C151" s="51">
        <f t="shared" si="33"/>
        <v>20</v>
      </c>
      <c r="D151" s="66">
        <f t="shared" si="35"/>
        <v>2044</v>
      </c>
      <c r="E151" s="257">
        <v>11066.277986062749</v>
      </c>
      <c r="F151" s="257"/>
      <c r="G151" s="31" t="str">
        <f t="shared" si="34"/>
        <v xml:space="preserve"> - </v>
      </c>
      <c r="L151" s="339"/>
      <c r="M151" s="339"/>
      <c r="N151" s="339"/>
      <c r="O151" s="339"/>
      <c r="P151" s="339"/>
      <c r="S151" s="30"/>
    </row>
    <row r="152" spans="1:19" x14ac:dyDescent="0.25">
      <c r="A152" s="68">
        <v>21</v>
      </c>
      <c r="C152" s="51" t="str">
        <f t="shared" si="33"/>
        <v xml:space="preserve"> - </v>
      </c>
      <c r="D152" s="66" t="str">
        <f t="shared" si="35"/>
        <v xml:space="preserve"> - </v>
      </c>
      <c r="E152" s="257"/>
      <c r="F152" s="257"/>
      <c r="G152" s="31" t="str">
        <f t="shared" si="34"/>
        <v xml:space="preserve"> - </v>
      </c>
      <c r="L152" s="339"/>
      <c r="M152" s="339"/>
      <c r="N152" s="339"/>
      <c r="O152" s="339"/>
      <c r="P152" s="339"/>
      <c r="S152" s="30"/>
    </row>
    <row r="153" spans="1:19" x14ac:dyDescent="0.25">
      <c r="A153" s="68">
        <v>22</v>
      </c>
      <c r="C153" s="51" t="str">
        <f t="shared" si="33"/>
        <v xml:space="preserve"> - </v>
      </c>
      <c r="D153" s="66" t="str">
        <f t="shared" si="35"/>
        <v xml:space="preserve"> - </v>
      </c>
      <c r="E153" s="257"/>
      <c r="F153" s="257"/>
      <c r="G153" s="31" t="str">
        <f t="shared" si="34"/>
        <v xml:space="preserve"> - </v>
      </c>
      <c r="S153" s="30"/>
    </row>
    <row r="154" spans="1:19" x14ac:dyDescent="0.25">
      <c r="A154" s="68">
        <v>23</v>
      </c>
      <c r="C154" s="51" t="str">
        <f t="shared" si="33"/>
        <v xml:space="preserve"> - </v>
      </c>
      <c r="D154" s="66" t="str">
        <f t="shared" si="35"/>
        <v xml:space="preserve"> - </v>
      </c>
      <c r="E154" s="257"/>
      <c r="F154" s="257"/>
      <c r="G154" s="31" t="str">
        <f t="shared" si="34"/>
        <v xml:space="preserve"> - </v>
      </c>
      <c r="S154" s="30"/>
    </row>
    <row r="155" spans="1:19" x14ac:dyDescent="0.25">
      <c r="A155" s="68">
        <v>24</v>
      </c>
      <c r="C155" s="51" t="str">
        <f t="shared" si="33"/>
        <v xml:space="preserve"> - </v>
      </c>
      <c r="D155" s="66" t="str">
        <f t="shared" si="35"/>
        <v xml:space="preserve"> - </v>
      </c>
      <c r="E155" s="257"/>
      <c r="F155" s="257"/>
      <c r="G155" s="31" t="str">
        <f t="shared" si="34"/>
        <v xml:space="preserve"> - </v>
      </c>
      <c r="S155" s="30"/>
    </row>
    <row r="156" spans="1:19" x14ac:dyDescent="0.25">
      <c r="A156" s="68">
        <v>25</v>
      </c>
      <c r="C156" s="51" t="str">
        <f t="shared" si="33"/>
        <v xml:space="preserve"> - </v>
      </c>
      <c r="D156" s="66" t="str">
        <f t="shared" si="35"/>
        <v xml:space="preserve"> - </v>
      </c>
      <c r="E156" s="257"/>
      <c r="F156" s="257"/>
      <c r="G156" s="31" t="str">
        <f t="shared" si="34"/>
        <v xml:space="preserve"> - </v>
      </c>
      <c r="S156" s="30"/>
    </row>
    <row r="157" spans="1:19" x14ac:dyDescent="0.25">
      <c r="A157" s="68">
        <v>26</v>
      </c>
      <c r="C157" s="51" t="str">
        <f t="shared" si="33"/>
        <v xml:space="preserve"> - </v>
      </c>
      <c r="D157" s="66" t="str">
        <f t="shared" si="35"/>
        <v xml:space="preserve"> - </v>
      </c>
      <c r="E157" s="257"/>
      <c r="F157" s="257"/>
      <c r="G157" s="31" t="str">
        <f t="shared" si="34"/>
        <v xml:space="preserve"> - </v>
      </c>
      <c r="S157" s="30"/>
    </row>
    <row r="158" spans="1:19" x14ac:dyDescent="0.25">
      <c r="A158" s="68">
        <v>27</v>
      </c>
      <c r="C158" s="51" t="str">
        <f t="shared" si="33"/>
        <v xml:space="preserve"> - </v>
      </c>
      <c r="D158" s="66" t="str">
        <f t="shared" si="35"/>
        <v xml:space="preserve"> - </v>
      </c>
      <c r="E158" s="257"/>
      <c r="F158" s="257"/>
      <c r="G158" s="31" t="str">
        <f t="shared" si="34"/>
        <v xml:space="preserve"> - </v>
      </c>
      <c r="S158" s="30"/>
    </row>
    <row r="159" spans="1:19" x14ac:dyDescent="0.25">
      <c r="A159" s="68">
        <v>28</v>
      </c>
      <c r="C159" s="51" t="str">
        <f t="shared" si="33"/>
        <v xml:space="preserve"> - </v>
      </c>
      <c r="D159" s="66" t="str">
        <f t="shared" si="35"/>
        <v xml:space="preserve"> - </v>
      </c>
      <c r="E159" s="257"/>
      <c r="F159" s="257"/>
      <c r="G159" s="31" t="str">
        <f t="shared" si="34"/>
        <v xml:space="preserve"> - </v>
      </c>
      <c r="S159" s="30"/>
    </row>
    <row r="160" spans="1:19" x14ac:dyDescent="0.25">
      <c r="A160" s="68">
        <v>29</v>
      </c>
      <c r="C160" s="51" t="str">
        <f t="shared" si="33"/>
        <v xml:space="preserve"> - </v>
      </c>
      <c r="D160" s="66" t="str">
        <f t="shared" si="35"/>
        <v xml:space="preserve"> - </v>
      </c>
      <c r="E160" s="257"/>
      <c r="F160" s="257"/>
      <c r="G160" s="31" t="str">
        <f t="shared" si="34"/>
        <v xml:space="preserve"> - </v>
      </c>
      <c r="S160" s="30"/>
    </row>
    <row r="161" spans="1:19" x14ac:dyDescent="0.25">
      <c r="A161" s="68">
        <v>30</v>
      </c>
      <c r="C161" s="51" t="str">
        <f t="shared" si="33"/>
        <v xml:space="preserve"> - </v>
      </c>
      <c r="D161" s="66" t="str">
        <f t="shared" si="35"/>
        <v xml:space="preserve"> - </v>
      </c>
      <c r="E161" s="257"/>
      <c r="F161" s="257"/>
      <c r="G161" s="31" t="str">
        <f t="shared" si="34"/>
        <v xml:space="preserve"> - </v>
      </c>
      <c r="S161" s="30"/>
    </row>
    <row r="162" spans="1:19" x14ac:dyDescent="0.25">
      <c r="A162" s="68">
        <v>31</v>
      </c>
      <c r="C162" s="51" t="str">
        <f t="shared" si="33"/>
        <v xml:space="preserve"> - </v>
      </c>
      <c r="D162" s="66" t="str">
        <f t="shared" si="35"/>
        <v xml:space="preserve"> - </v>
      </c>
      <c r="E162" s="257"/>
      <c r="F162" s="257"/>
      <c r="G162" s="31" t="str">
        <f t="shared" si="34"/>
        <v xml:space="preserve"> - </v>
      </c>
      <c r="S162" s="30"/>
    </row>
    <row r="163" spans="1:19" x14ac:dyDescent="0.25">
      <c r="A163" s="68">
        <v>32</v>
      </c>
      <c r="C163" s="51" t="str">
        <f t="shared" si="33"/>
        <v xml:space="preserve"> - </v>
      </c>
      <c r="D163" s="66" t="str">
        <f t="shared" si="35"/>
        <v xml:space="preserve"> - </v>
      </c>
      <c r="E163" s="257"/>
      <c r="F163" s="257"/>
      <c r="G163" s="31" t="str">
        <f t="shared" si="34"/>
        <v xml:space="preserve"> - </v>
      </c>
      <c r="S163" s="30"/>
    </row>
    <row r="164" spans="1:19" x14ac:dyDescent="0.25">
      <c r="A164" s="68">
        <v>33</v>
      </c>
      <c r="C164" s="51" t="str">
        <f t="shared" ref="C164:C181" si="36">IF(A164&lt;=$G$64,A164," - ")</f>
        <v xml:space="preserve"> - </v>
      </c>
      <c r="D164" s="66" t="str">
        <f t="shared" si="35"/>
        <v xml:space="preserve"> - </v>
      </c>
      <c r="E164" s="257"/>
      <c r="F164" s="257"/>
      <c r="G164" s="31" t="str">
        <f t="shared" ref="G164:G181" si="37">IF(D164=" - ",IF(SUM(E164:F164)&gt;0,"ERROR"," - ")," - ")</f>
        <v xml:space="preserve"> - </v>
      </c>
      <c r="S164" s="30"/>
    </row>
    <row r="165" spans="1:19" x14ac:dyDescent="0.25">
      <c r="A165" s="68">
        <v>34</v>
      </c>
      <c r="C165" s="51" t="str">
        <f t="shared" si="36"/>
        <v xml:space="preserve"> - </v>
      </c>
      <c r="D165" s="66" t="str">
        <f t="shared" ref="D165:D181" si="38">IF(A165&lt;=$G$64,D164+1, " - ")</f>
        <v xml:space="preserve"> - </v>
      </c>
      <c r="E165" s="257"/>
      <c r="F165" s="257"/>
      <c r="G165" s="31" t="str">
        <f t="shared" si="37"/>
        <v xml:space="preserve"> - </v>
      </c>
      <c r="S165" s="30"/>
    </row>
    <row r="166" spans="1:19" x14ac:dyDescent="0.25">
      <c r="A166" s="68">
        <v>35</v>
      </c>
      <c r="C166" s="51" t="str">
        <f t="shared" si="36"/>
        <v xml:space="preserve"> - </v>
      </c>
      <c r="D166" s="66" t="str">
        <f t="shared" si="38"/>
        <v xml:space="preserve"> - </v>
      </c>
      <c r="E166" s="257"/>
      <c r="F166" s="257"/>
      <c r="G166" s="31" t="str">
        <f t="shared" si="37"/>
        <v xml:space="preserve"> - </v>
      </c>
      <c r="S166" s="30"/>
    </row>
    <row r="167" spans="1:19" x14ac:dyDescent="0.25">
      <c r="A167" s="68">
        <v>36</v>
      </c>
      <c r="C167" s="51" t="str">
        <f t="shared" si="36"/>
        <v xml:space="preserve"> - </v>
      </c>
      <c r="D167" s="66" t="str">
        <f t="shared" si="38"/>
        <v xml:space="preserve"> - </v>
      </c>
      <c r="E167" s="257"/>
      <c r="F167" s="257"/>
      <c r="G167" s="31" t="str">
        <f t="shared" si="37"/>
        <v xml:space="preserve"> - </v>
      </c>
      <c r="S167" s="30"/>
    </row>
    <row r="168" spans="1:19" x14ac:dyDescent="0.25">
      <c r="A168" s="68">
        <v>37</v>
      </c>
      <c r="C168" s="51" t="str">
        <f t="shared" si="36"/>
        <v xml:space="preserve"> - </v>
      </c>
      <c r="D168" s="66" t="str">
        <f t="shared" si="38"/>
        <v xml:space="preserve"> - </v>
      </c>
      <c r="E168" s="257"/>
      <c r="F168" s="257"/>
      <c r="G168" s="31" t="str">
        <f t="shared" si="37"/>
        <v xml:space="preserve"> - </v>
      </c>
      <c r="S168" s="30"/>
    </row>
    <row r="169" spans="1:19" x14ac:dyDescent="0.25">
      <c r="A169" s="68">
        <v>38</v>
      </c>
      <c r="C169" s="51" t="str">
        <f t="shared" si="36"/>
        <v xml:space="preserve"> - </v>
      </c>
      <c r="D169" s="66" t="str">
        <f t="shared" si="38"/>
        <v xml:space="preserve"> - </v>
      </c>
      <c r="E169" s="257"/>
      <c r="F169" s="257"/>
      <c r="G169" s="31" t="str">
        <f t="shared" si="37"/>
        <v xml:space="preserve"> - </v>
      </c>
      <c r="S169" s="30"/>
    </row>
    <row r="170" spans="1:19" x14ac:dyDescent="0.25">
      <c r="A170" s="68">
        <v>39</v>
      </c>
      <c r="C170" s="51" t="str">
        <f t="shared" si="36"/>
        <v xml:space="preserve"> - </v>
      </c>
      <c r="D170" s="66" t="str">
        <f t="shared" si="38"/>
        <v xml:space="preserve"> - </v>
      </c>
      <c r="E170" s="257"/>
      <c r="F170" s="257"/>
      <c r="G170" s="31" t="str">
        <f t="shared" si="37"/>
        <v xml:space="preserve"> - </v>
      </c>
      <c r="S170" s="30"/>
    </row>
    <row r="171" spans="1:19" x14ac:dyDescent="0.25">
      <c r="A171" s="68">
        <v>40</v>
      </c>
      <c r="C171" s="51" t="str">
        <f t="shared" si="36"/>
        <v xml:space="preserve"> - </v>
      </c>
      <c r="D171" s="66" t="str">
        <f t="shared" si="38"/>
        <v xml:space="preserve"> - </v>
      </c>
      <c r="E171" s="257"/>
      <c r="F171" s="257"/>
      <c r="G171" s="31" t="str">
        <f t="shared" si="37"/>
        <v xml:space="preserve"> - </v>
      </c>
      <c r="S171" s="30"/>
    </row>
    <row r="172" spans="1:19" x14ac:dyDescent="0.25">
      <c r="A172" s="68">
        <v>41</v>
      </c>
      <c r="C172" s="51" t="str">
        <f t="shared" si="36"/>
        <v xml:space="preserve"> - </v>
      </c>
      <c r="D172" s="66" t="str">
        <f t="shared" si="38"/>
        <v xml:space="preserve"> - </v>
      </c>
      <c r="E172" s="257"/>
      <c r="F172" s="257"/>
      <c r="G172" s="31" t="str">
        <f t="shared" si="37"/>
        <v xml:space="preserve"> - </v>
      </c>
      <c r="S172" s="30"/>
    </row>
    <row r="173" spans="1:19" x14ac:dyDescent="0.25">
      <c r="A173" s="68">
        <v>42</v>
      </c>
      <c r="C173" s="51" t="str">
        <f t="shared" si="36"/>
        <v xml:space="preserve"> - </v>
      </c>
      <c r="D173" s="66" t="str">
        <f t="shared" si="38"/>
        <v xml:space="preserve"> - </v>
      </c>
      <c r="E173" s="257"/>
      <c r="F173" s="257"/>
      <c r="G173" s="31" t="str">
        <f t="shared" si="37"/>
        <v xml:space="preserve"> - </v>
      </c>
      <c r="S173" s="30"/>
    </row>
    <row r="174" spans="1:19" x14ac:dyDescent="0.25">
      <c r="A174" s="68">
        <v>43</v>
      </c>
      <c r="C174" s="51" t="str">
        <f t="shared" si="36"/>
        <v xml:space="preserve"> - </v>
      </c>
      <c r="D174" s="66" t="str">
        <f t="shared" si="38"/>
        <v xml:space="preserve"> - </v>
      </c>
      <c r="E174" s="257"/>
      <c r="F174" s="257"/>
      <c r="G174" s="31" t="str">
        <f t="shared" si="37"/>
        <v xml:space="preserve"> - </v>
      </c>
      <c r="S174" s="30"/>
    </row>
    <row r="175" spans="1:19" x14ac:dyDescent="0.25">
      <c r="A175" s="68">
        <v>44</v>
      </c>
      <c r="C175" s="51" t="str">
        <f t="shared" si="36"/>
        <v xml:space="preserve"> - </v>
      </c>
      <c r="D175" s="66" t="str">
        <f t="shared" si="38"/>
        <v xml:space="preserve"> - </v>
      </c>
      <c r="E175" s="257"/>
      <c r="F175" s="257"/>
      <c r="G175" s="31" t="str">
        <f t="shared" si="37"/>
        <v xml:space="preserve"> - </v>
      </c>
      <c r="S175" s="30"/>
    </row>
    <row r="176" spans="1:19" x14ac:dyDescent="0.25">
      <c r="A176" s="68">
        <v>45</v>
      </c>
      <c r="C176" s="51" t="str">
        <f t="shared" si="36"/>
        <v xml:space="preserve"> - </v>
      </c>
      <c r="D176" s="66" t="str">
        <f t="shared" si="38"/>
        <v xml:space="preserve"> - </v>
      </c>
      <c r="E176" s="257"/>
      <c r="F176" s="257"/>
      <c r="G176" s="31" t="str">
        <f t="shared" si="37"/>
        <v xml:space="preserve"> - </v>
      </c>
      <c r="S176" s="30"/>
    </row>
    <row r="177" spans="1:19" x14ac:dyDescent="0.25">
      <c r="A177" s="68">
        <v>46</v>
      </c>
      <c r="C177" s="51" t="str">
        <f t="shared" si="36"/>
        <v xml:space="preserve"> - </v>
      </c>
      <c r="D177" s="66" t="str">
        <f t="shared" si="38"/>
        <v xml:space="preserve"> - </v>
      </c>
      <c r="E177" s="257"/>
      <c r="F177" s="257"/>
      <c r="G177" s="31" t="str">
        <f t="shared" si="37"/>
        <v xml:space="preserve"> - </v>
      </c>
      <c r="S177" s="30"/>
    </row>
    <row r="178" spans="1:19" x14ac:dyDescent="0.25">
      <c r="A178" s="68">
        <v>47</v>
      </c>
      <c r="C178" s="51" t="str">
        <f t="shared" si="36"/>
        <v xml:space="preserve"> - </v>
      </c>
      <c r="D178" s="66" t="str">
        <f t="shared" si="38"/>
        <v xml:space="preserve"> - </v>
      </c>
      <c r="E178" s="257"/>
      <c r="F178" s="257"/>
      <c r="G178" s="31" t="str">
        <f t="shared" si="37"/>
        <v xml:space="preserve"> - </v>
      </c>
      <c r="S178" s="30"/>
    </row>
    <row r="179" spans="1:19" x14ac:dyDescent="0.25">
      <c r="A179" s="68">
        <v>48</v>
      </c>
      <c r="C179" s="51" t="str">
        <f t="shared" si="36"/>
        <v xml:space="preserve"> - </v>
      </c>
      <c r="D179" s="66" t="str">
        <f t="shared" si="38"/>
        <v xml:space="preserve"> - </v>
      </c>
      <c r="E179" s="257"/>
      <c r="F179" s="257"/>
      <c r="G179" s="31" t="str">
        <f t="shared" si="37"/>
        <v xml:space="preserve"> - </v>
      </c>
      <c r="S179" s="30"/>
    </row>
    <row r="180" spans="1:19" x14ac:dyDescent="0.25">
      <c r="A180" s="68">
        <v>49</v>
      </c>
      <c r="C180" s="51" t="str">
        <f t="shared" si="36"/>
        <v xml:space="preserve"> - </v>
      </c>
      <c r="D180" s="66" t="str">
        <f t="shared" si="38"/>
        <v xml:space="preserve"> - </v>
      </c>
      <c r="E180" s="257"/>
      <c r="F180" s="257"/>
      <c r="G180" s="31" t="str">
        <f t="shared" si="37"/>
        <v xml:space="preserve"> - </v>
      </c>
      <c r="S180" s="30"/>
    </row>
    <row r="181" spans="1:19" x14ac:dyDescent="0.25">
      <c r="A181" s="68">
        <v>50</v>
      </c>
      <c r="C181" s="51" t="str">
        <f t="shared" si="36"/>
        <v xml:space="preserve"> - </v>
      </c>
      <c r="D181" s="66" t="str">
        <f t="shared" si="38"/>
        <v xml:space="preserve"> - </v>
      </c>
      <c r="E181" s="257"/>
      <c r="F181" s="257"/>
      <c r="G181" s="31" t="str">
        <f t="shared" si="37"/>
        <v xml:space="preserve"> - </v>
      </c>
      <c r="S181" s="30"/>
    </row>
    <row r="182" spans="1:19" x14ac:dyDescent="0.25">
      <c r="C182" s="3"/>
      <c r="D182" s="3" t="s">
        <v>17</v>
      </c>
      <c r="E182" s="37">
        <f>SUM(E132:E181)</f>
        <v>201694.0765923376</v>
      </c>
      <c r="F182" s="37">
        <f>SUM(F132:F181)</f>
        <v>0</v>
      </c>
      <c r="S182" s="30"/>
    </row>
    <row r="183" spans="1:19" x14ac:dyDescent="0.25">
      <c r="S183" s="30"/>
    </row>
    <row r="184" spans="1:19" x14ac:dyDescent="0.25">
      <c r="B184" s="251" t="s">
        <v>1231</v>
      </c>
      <c r="S184" s="30"/>
    </row>
    <row r="185" spans="1:19" x14ac:dyDescent="0.25">
      <c r="B185" s="328"/>
      <c r="C185" s="329"/>
      <c r="D185" s="329"/>
      <c r="E185" s="329"/>
      <c r="F185" s="329"/>
      <c r="G185" s="329"/>
      <c r="H185" s="330"/>
      <c r="J185" s="319" t="s">
        <v>1239</v>
      </c>
      <c r="K185" s="338"/>
      <c r="L185" s="338"/>
      <c r="M185" s="338"/>
      <c r="N185" s="338"/>
      <c r="S185" s="30"/>
    </row>
    <row r="186" spans="1:19" x14ac:dyDescent="0.25">
      <c r="B186" s="331"/>
      <c r="C186" s="332"/>
      <c r="D186" s="332"/>
      <c r="E186" s="332"/>
      <c r="F186" s="332"/>
      <c r="G186" s="332"/>
      <c r="H186" s="333"/>
      <c r="J186" s="338"/>
      <c r="K186" s="338"/>
      <c r="L186" s="338"/>
      <c r="M186" s="338"/>
      <c r="N186" s="338"/>
    </row>
    <row r="187" spans="1:19" x14ac:dyDescent="0.25">
      <c r="B187" s="331"/>
      <c r="C187" s="332"/>
      <c r="D187" s="332"/>
      <c r="E187" s="332"/>
      <c r="F187" s="332"/>
      <c r="G187" s="332"/>
      <c r="H187" s="333"/>
      <c r="J187" s="338"/>
      <c r="K187" s="338"/>
      <c r="L187" s="338"/>
      <c r="M187" s="338"/>
      <c r="N187" s="338"/>
    </row>
    <row r="188" spans="1:19" x14ac:dyDescent="0.25">
      <c r="B188" s="331"/>
      <c r="C188" s="332"/>
      <c r="D188" s="332"/>
      <c r="E188" s="332"/>
      <c r="F188" s="332"/>
      <c r="G188" s="332"/>
      <c r="H188" s="333"/>
      <c r="J188" s="338"/>
      <c r="K188" s="338"/>
      <c r="L188" s="338"/>
      <c r="M188" s="338"/>
      <c r="N188" s="338"/>
    </row>
    <row r="189" spans="1:19" x14ac:dyDescent="0.25">
      <c r="B189" s="331"/>
      <c r="C189" s="332"/>
      <c r="D189" s="332"/>
      <c r="E189" s="332"/>
      <c r="F189" s="332"/>
      <c r="G189" s="332"/>
      <c r="H189" s="333"/>
      <c r="J189" s="338"/>
      <c r="K189" s="338"/>
      <c r="L189" s="338"/>
      <c r="M189" s="338"/>
      <c r="N189" s="338"/>
    </row>
    <row r="190" spans="1:19" x14ac:dyDescent="0.25">
      <c r="B190" s="331"/>
      <c r="C190" s="332"/>
      <c r="D190" s="332"/>
      <c r="E190" s="332"/>
      <c r="F190" s="332"/>
      <c r="G190" s="332"/>
      <c r="H190" s="333"/>
      <c r="J190" s="338"/>
      <c r="K190" s="338"/>
      <c r="L190" s="338"/>
      <c r="M190" s="338"/>
      <c r="N190" s="338"/>
    </row>
    <row r="191" spans="1:19" x14ac:dyDescent="0.25">
      <c r="B191" s="334"/>
      <c r="C191" s="335"/>
      <c r="D191" s="335"/>
      <c r="E191" s="335"/>
      <c r="F191" s="335"/>
      <c r="G191" s="335"/>
      <c r="H191" s="336"/>
      <c r="J191" s="338"/>
      <c r="K191" s="338"/>
      <c r="L191" s="338"/>
      <c r="M191" s="338"/>
      <c r="N191" s="338"/>
    </row>
    <row r="192" spans="1:19" ht="12" thickBot="1" x14ac:dyDescent="0.3"/>
    <row r="193" spans="2:19" ht="12.6" customHeight="1" thickTop="1" thickBot="1" x14ac:dyDescent="0.3">
      <c r="B193" s="3" t="s">
        <v>1240</v>
      </c>
      <c r="C193" s="3"/>
      <c r="D193" s="3"/>
      <c r="E193" s="3"/>
      <c r="F193" s="269" t="s">
        <v>1232</v>
      </c>
      <c r="J193" s="319" t="s">
        <v>1233</v>
      </c>
      <c r="K193" s="319"/>
      <c r="L193" s="319"/>
      <c r="M193" s="319"/>
      <c r="N193" s="319"/>
    </row>
    <row r="194" spans="2:19" ht="12" thickTop="1" x14ac:dyDescent="0.25">
      <c r="J194" s="319"/>
      <c r="K194" s="319"/>
      <c r="L194" s="319"/>
      <c r="M194" s="319"/>
      <c r="N194" s="319"/>
    </row>
    <row r="195" spans="2:19" x14ac:dyDescent="0.25">
      <c r="J195" s="319"/>
      <c r="K195" s="319"/>
      <c r="L195" s="319"/>
      <c r="M195" s="319"/>
      <c r="N195" s="319"/>
    </row>
    <row r="198" spans="2:19" s="299" customFormat="1" ht="7.8" x14ac:dyDescent="0.15">
      <c r="B198" s="297"/>
      <c r="C198" s="298" t="s">
        <v>1255</v>
      </c>
      <c r="D198" s="317" t="s">
        <v>1231</v>
      </c>
      <c r="E198" s="317"/>
      <c r="F198" s="317"/>
      <c r="G198" s="317"/>
      <c r="H198" s="317"/>
      <c r="S198" s="300"/>
    </row>
    <row r="199" spans="2:19" s="299" customFormat="1" ht="7.8" x14ac:dyDescent="0.15">
      <c r="C199" s="299" t="s">
        <v>1258</v>
      </c>
      <c r="D199" s="318" t="s">
        <v>1257</v>
      </c>
      <c r="E199" s="318"/>
      <c r="F199" s="318"/>
      <c r="G199" s="318"/>
      <c r="H199" s="318"/>
      <c r="S199" s="300"/>
    </row>
    <row r="200" spans="2:19" x14ac:dyDescent="0.25">
      <c r="C200" s="299" t="s">
        <v>1265</v>
      </c>
      <c r="D200" s="299" t="s">
        <v>1266</v>
      </c>
    </row>
    <row r="201" spans="2:19" x14ac:dyDescent="0.25">
      <c r="C201" s="316"/>
      <c r="D201" s="316"/>
      <c r="E201" s="316"/>
      <c r="F201" s="316"/>
      <c r="G201" s="316"/>
      <c r="H201" s="316"/>
    </row>
    <row r="202" spans="2:19" x14ac:dyDescent="0.25">
      <c r="C202" s="316"/>
      <c r="D202" s="316"/>
      <c r="E202" s="316"/>
      <c r="F202" s="316"/>
      <c r="G202" s="316"/>
      <c r="H202" s="316"/>
    </row>
    <row r="203" spans="2:19" x14ac:dyDescent="0.25">
      <c r="C203" s="316"/>
      <c r="D203" s="316"/>
      <c r="E203" s="316"/>
      <c r="F203" s="316"/>
      <c r="G203" s="316"/>
      <c r="H203" s="316"/>
    </row>
  </sheetData>
  <sheetProtection algorithmName="SHA-512" hashValue="B4QXWI+J5XYcOS+jvBL4xT4Vok2++mbr9Fc9AV2dOnWOR6E5pPORg4xgnpZNo4Mard/rOZQHW3Nz6DrUFj8fAw==" saltValue="IKJGG22xki0RcWlCBGsWjQ==" spinCount="100000" sheet="1" objects="1" scenarios="1"/>
  <mergeCells count="31">
    <mergeCell ref="B1:H1"/>
    <mergeCell ref="G4:J5"/>
    <mergeCell ref="B26:G26"/>
    <mergeCell ref="B18:D18"/>
    <mergeCell ref="J7:O7"/>
    <mergeCell ref="C3:D3"/>
    <mergeCell ref="B7:H7"/>
    <mergeCell ref="B9:G9"/>
    <mergeCell ref="C4:F4"/>
    <mergeCell ref="C5:F5"/>
    <mergeCell ref="J193:N195"/>
    <mergeCell ref="B62:G62"/>
    <mergeCell ref="L76:O93"/>
    <mergeCell ref="J16:M22"/>
    <mergeCell ref="J62:N73"/>
    <mergeCell ref="B24:H24"/>
    <mergeCell ref="B60:H60"/>
    <mergeCell ref="B19:D19"/>
    <mergeCell ref="B20:D20"/>
    <mergeCell ref="B16:G16"/>
    <mergeCell ref="B185:H191"/>
    <mergeCell ref="B75:H75"/>
    <mergeCell ref="J26:N57"/>
    <mergeCell ref="J185:N191"/>
    <mergeCell ref="C130:F130"/>
    <mergeCell ref="L131:P152"/>
    <mergeCell ref="C203:H203"/>
    <mergeCell ref="D198:H198"/>
    <mergeCell ref="D199:H199"/>
    <mergeCell ref="C201:H201"/>
    <mergeCell ref="C202:H202"/>
  </mergeCells>
  <conditionalFormatting sqref="D47 D57">
    <cfRule type="cellIs" dxfId="19" priority="18" operator="greaterThan">
      <formula>0</formula>
    </cfRule>
  </conditionalFormatting>
  <conditionalFormatting sqref="D78:D91">
    <cfRule type="expression" dxfId="18" priority="19">
      <formula>D78&gt;0</formula>
    </cfRule>
  </conditionalFormatting>
  <conditionalFormatting sqref="D77:F126 E132:F181">
    <cfRule type="expression" dxfId="17" priority="34">
      <formula>$A77&gt;$G$64</formula>
    </cfRule>
  </conditionalFormatting>
  <conditionalFormatting sqref="E21">
    <cfRule type="expression" dxfId="16" priority="41">
      <formula>$F$21&lt;&gt;1</formula>
    </cfRule>
  </conditionalFormatting>
  <conditionalFormatting sqref="E35">
    <cfRule type="expression" dxfId="15" priority="14">
      <formula>S35&gt;0</formula>
    </cfRule>
  </conditionalFormatting>
  <conditionalFormatting sqref="E36">
    <cfRule type="expression" dxfId="14" priority="56">
      <formula>T35&gt;0</formula>
    </cfRule>
  </conditionalFormatting>
  <conditionalFormatting sqref="E45">
    <cfRule type="expression" dxfId="13" priority="13">
      <formula>S45&gt;0</formula>
    </cfRule>
  </conditionalFormatting>
  <conditionalFormatting sqref="E46">
    <cfRule type="expression" dxfId="12" priority="8">
      <formula>T45&gt;0</formula>
    </cfRule>
  </conditionalFormatting>
  <conditionalFormatting sqref="E55:E56">
    <cfRule type="expression" dxfId="11" priority="12">
      <formula>S55&gt;0</formula>
    </cfRule>
  </conditionalFormatting>
  <conditionalFormatting sqref="E56">
    <cfRule type="expression" dxfId="10" priority="7">
      <formula>T55&gt;0</formula>
    </cfRule>
  </conditionalFormatting>
  <conditionalFormatting sqref="F21">
    <cfRule type="expression" dxfId="9" priority="42">
      <formula>"&lt;&gt;1"</formula>
    </cfRule>
    <cfRule type="cellIs" dxfId="8" priority="55" operator="notEqual">
      <formula>1</formula>
    </cfRule>
  </conditionalFormatting>
  <conditionalFormatting sqref="G29:G34">
    <cfRule type="expression" dxfId="7" priority="28">
      <formula>H29&lt;&gt;0</formula>
    </cfRule>
  </conditionalFormatting>
  <conditionalFormatting sqref="G39:G45">
    <cfRule type="expression" dxfId="6" priority="17">
      <formula>H39&lt;&gt;0</formula>
    </cfRule>
  </conditionalFormatting>
  <conditionalFormatting sqref="G49:G54">
    <cfRule type="expression" dxfId="5" priority="16">
      <formula>H49&lt;&gt;0</formula>
    </cfRule>
  </conditionalFormatting>
  <conditionalFormatting sqref="G132:G181">
    <cfRule type="containsText" dxfId="4" priority="1" operator="containsText" text="ERROR">
      <formula>NOT(ISERROR(SEARCH("ERROR",G132)))</formula>
    </cfRule>
    <cfRule type="containsText" dxfId="3" priority="2" operator="containsText" text=" - ">
      <formula>NOT(ISERROR(SEARCH(" - ",G132)))</formula>
    </cfRule>
  </conditionalFormatting>
  <conditionalFormatting sqref="H21">
    <cfRule type="expression" dxfId="2" priority="40">
      <formula>$F$21&lt;&gt;1</formula>
    </cfRule>
  </conditionalFormatting>
  <conditionalFormatting sqref="I77:I126">
    <cfRule type="containsText" dxfId="1" priority="43" operator="containsText" text="ERROR">
      <formula>NOT(ISERROR(SEARCH("ERROR",I77)))</formula>
    </cfRule>
    <cfRule type="containsText" dxfId="0" priority="44" operator="containsText" text=" - ">
      <formula>NOT(ISERROR(SEARCH(" - ",I77)))</formula>
    </cfRule>
  </conditionalFormatting>
  <hyperlinks>
    <hyperlink ref="C27" r:id="rId1" display="NAICS Code Lookup" xr:uid="{A5B67512-9AD1-4B3D-BF0F-1A2BAB74E80B}"/>
  </hyperlinks>
  <pageMargins left="0.7" right="0.7" top="0.75" bottom="0.75" header="0.3" footer="0.3"/>
  <pageSetup scale="79" orientation="portrait" r:id="rId2"/>
  <rowBreaks count="2" manualBreakCount="2">
    <brk id="74" min="1" max="7" man="1"/>
    <brk id="128" min="1" max="7" man="1"/>
  </rowBreaks>
  <colBreaks count="2" manualBreakCount="2">
    <brk id="8" max="1048575" man="1"/>
    <brk id="15" max="1048575" man="1"/>
  </colBreaks>
  <ignoredErrors>
    <ignoredError sqref="D132"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8F51181-B0DC-47FF-A728-114875422E17}">
          <x14:formula1>
            <xm:f>Calculations!$B$6:$B$18</xm:f>
          </x14:formula1>
          <xm:sqref>B18:B20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07843-E58F-4038-9587-CD671BF052D9}">
  <sheetPr>
    <pageSetUpPr autoPageBreaks="0"/>
  </sheetPr>
  <dimension ref="A1:X128"/>
  <sheetViews>
    <sheetView showGridLines="0" tabSelected="1" topLeftCell="A61" zoomScaleNormal="100" zoomScaleSheetLayoutView="110" workbookViewId="0">
      <selection activeCell="B40" sqref="B40"/>
    </sheetView>
  </sheetViews>
  <sheetFormatPr defaultColWidth="7.6640625" defaultRowHeight="11.4" x14ac:dyDescent="0.25"/>
  <cols>
    <col min="1" max="1" width="7.6640625" style="3"/>
    <col min="2" max="2" width="4.5546875" style="144" customWidth="1"/>
    <col min="3" max="3" width="13.33203125" style="144" customWidth="1"/>
    <col min="4" max="4" width="15.5546875" style="144" customWidth="1"/>
    <col min="5" max="6" width="14.6640625" style="144" customWidth="1"/>
    <col min="7" max="7" width="11.6640625" style="144" bestFit="1" customWidth="1"/>
    <col min="8" max="8" width="14.6640625" style="144" customWidth="1"/>
    <col min="9" max="9" width="10.109375" style="144" bestFit="1" customWidth="1"/>
    <col min="10" max="10" width="9.5546875" style="144" bestFit="1" customWidth="1"/>
    <col min="11" max="11" width="4.6640625" style="144" customWidth="1"/>
    <col min="12" max="12" width="8.88671875" style="144" customWidth="1"/>
    <col min="13" max="16" width="7.6640625" style="144"/>
    <col min="17" max="17" width="8.44140625" style="144" bestFit="1" customWidth="1"/>
    <col min="18" max="18" width="7.6640625" style="144" bestFit="1" customWidth="1"/>
    <col min="19" max="20" width="7.6640625" style="144"/>
    <col min="21" max="21" width="8.44140625" style="144" bestFit="1" customWidth="1"/>
    <col min="22" max="22" width="7.6640625" style="144" bestFit="1" customWidth="1"/>
    <col min="23" max="16384" width="7.6640625" style="144"/>
  </cols>
  <sheetData>
    <row r="1" spans="1:24" x14ac:dyDescent="0.25">
      <c r="K1" s="171"/>
      <c r="L1" s="171"/>
      <c r="M1" s="171"/>
      <c r="N1" s="171"/>
      <c r="O1" s="171"/>
      <c r="P1" s="171"/>
      <c r="Q1" s="171"/>
      <c r="R1" s="171"/>
      <c r="S1" s="171"/>
      <c r="T1" s="171"/>
      <c r="U1" s="171"/>
      <c r="V1" s="171"/>
      <c r="W1" s="171"/>
      <c r="X1" s="171"/>
    </row>
    <row r="2" spans="1:24" x14ac:dyDescent="0.25">
      <c r="K2" s="171"/>
      <c r="L2" s="171"/>
      <c r="M2" s="171"/>
      <c r="N2" s="171"/>
      <c r="O2" s="171"/>
      <c r="P2" s="171"/>
      <c r="Q2" s="171"/>
      <c r="R2" s="171"/>
      <c r="S2" s="171"/>
      <c r="T2" s="171"/>
      <c r="U2" s="171"/>
      <c r="V2" s="171"/>
      <c r="W2" s="171"/>
      <c r="X2" s="171"/>
    </row>
    <row r="3" spans="1:24" ht="23.4" customHeight="1" x14ac:dyDescent="0.25">
      <c r="C3" s="238" t="str">
        <f>Input!C2</f>
        <v>Wyoming County Industrial Development Agency</v>
      </c>
      <c r="K3" s="171"/>
      <c r="L3" s="171"/>
      <c r="M3" s="171"/>
      <c r="N3" s="171"/>
      <c r="O3" s="171"/>
      <c r="P3" s="149"/>
      <c r="Q3" s="149"/>
      <c r="R3" s="149"/>
      <c r="S3" s="149"/>
      <c r="T3" s="149"/>
      <c r="U3" s="149"/>
      <c r="V3" s="149"/>
      <c r="W3" s="149"/>
      <c r="X3" s="171"/>
    </row>
    <row r="4" spans="1:24" ht="17.399999999999999" customHeight="1" x14ac:dyDescent="0.25">
      <c r="C4" s="238" t="s">
        <v>1256</v>
      </c>
      <c r="J4" s="237" t="s">
        <v>1208</v>
      </c>
      <c r="K4" s="171"/>
      <c r="L4" s="171"/>
      <c r="M4" s="171"/>
      <c r="N4" s="171"/>
      <c r="O4" s="171"/>
      <c r="P4" s="149"/>
      <c r="Q4" s="149"/>
      <c r="R4" s="149"/>
      <c r="S4" s="149"/>
      <c r="T4" s="149"/>
      <c r="U4" s="149"/>
      <c r="V4" s="149"/>
      <c r="W4" s="149"/>
      <c r="X4" s="171"/>
    </row>
    <row r="5" spans="1:24" ht="11.4" customHeight="1" x14ac:dyDescent="0.25">
      <c r="C5" s="187" t="s">
        <v>27</v>
      </c>
      <c r="D5" s="388">
        <f>Input!C3</f>
        <v>45890</v>
      </c>
      <c r="E5" s="389"/>
      <c r="F5" s="389"/>
      <c r="G5" s="390"/>
      <c r="H5" s="236"/>
      <c r="K5" s="171"/>
      <c r="L5" s="171"/>
      <c r="M5" s="171"/>
      <c r="N5" s="171"/>
      <c r="O5" s="171"/>
      <c r="P5" s="149"/>
      <c r="Q5" s="150"/>
      <c r="R5" s="149"/>
      <c r="S5" s="149"/>
      <c r="T5" s="373"/>
      <c r="U5" s="373"/>
      <c r="V5" s="373"/>
      <c r="W5" s="149"/>
      <c r="X5" s="171"/>
    </row>
    <row r="6" spans="1:24" ht="11.4" customHeight="1" x14ac:dyDescent="0.25">
      <c r="C6" s="187" t="s">
        <v>28</v>
      </c>
      <c r="D6" s="391" t="str">
        <f>Input!C4</f>
        <v>AES Bliss NewCo, LLC</v>
      </c>
      <c r="E6" s="392"/>
      <c r="F6" s="392"/>
      <c r="G6" s="393"/>
      <c r="K6" s="171"/>
      <c r="L6" s="171"/>
      <c r="M6" s="171"/>
      <c r="N6" s="171"/>
      <c r="O6" s="171"/>
      <c r="P6" s="149"/>
      <c r="Q6" s="149"/>
      <c r="R6" s="149"/>
      <c r="S6" s="149"/>
      <c r="T6" s="149"/>
      <c r="U6" s="149"/>
      <c r="V6" s="149"/>
      <c r="W6" s="149"/>
      <c r="X6" s="171"/>
    </row>
    <row r="7" spans="1:24" ht="11.4" customHeight="1" x14ac:dyDescent="0.25">
      <c r="C7" s="187" t="s">
        <v>29</v>
      </c>
      <c r="D7" s="391" t="str">
        <f>Input!C5</f>
        <v xml:space="preserve">Bliss New York </v>
      </c>
      <c r="E7" s="392"/>
      <c r="F7" s="392"/>
      <c r="G7" s="393"/>
      <c r="H7" s="306"/>
      <c r="I7" s="306"/>
      <c r="K7" s="171"/>
      <c r="L7" s="171"/>
      <c r="M7" s="171"/>
      <c r="N7" s="171"/>
      <c r="O7" s="171"/>
      <c r="P7" s="373"/>
      <c r="Q7" s="373"/>
      <c r="R7" s="373"/>
      <c r="S7" s="149"/>
      <c r="T7" s="149"/>
      <c r="U7" s="151"/>
      <c r="V7" s="151"/>
      <c r="W7" s="149"/>
      <c r="X7" s="171"/>
    </row>
    <row r="8" spans="1:24" ht="11.4" customHeight="1" thickBot="1" x14ac:dyDescent="0.85">
      <c r="C8" s="305"/>
      <c r="D8" s="305"/>
      <c r="E8" s="305"/>
      <c r="F8" s="305"/>
      <c r="G8" s="305"/>
      <c r="H8" s="307"/>
      <c r="I8" s="307"/>
      <c r="J8" s="305"/>
      <c r="K8" s="171"/>
      <c r="L8" s="171"/>
      <c r="M8" s="171"/>
      <c r="N8" s="171"/>
      <c r="O8" s="171"/>
      <c r="P8" s="149"/>
      <c r="Q8" s="149"/>
      <c r="R8" s="149"/>
      <c r="S8" s="149"/>
      <c r="T8" s="149"/>
      <c r="U8" s="151"/>
      <c r="V8" s="151"/>
      <c r="W8" s="149"/>
      <c r="X8" s="171"/>
    </row>
    <row r="9" spans="1:24" s="165" customFormat="1" ht="27.6" customHeight="1" thickBot="1" x14ac:dyDescent="0.85">
      <c r="A9" s="3"/>
      <c r="C9" s="374" t="s">
        <v>18</v>
      </c>
      <c r="D9" s="374"/>
      <c r="E9" s="303"/>
      <c r="F9" s="170"/>
      <c r="G9" s="304"/>
      <c r="H9" s="308"/>
      <c r="I9" s="308"/>
      <c r="J9" s="309"/>
      <c r="K9" s="173"/>
      <c r="L9" s="173"/>
      <c r="M9" s="173"/>
      <c r="N9" s="173"/>
      <c r="O9" s="173"/>
      <c r="P9" s="184"/>
      <c r="Q9" s="185"/>
      <c r="R9" s="185"/>
      <c r="S9" s="184"/>
      <c r="T9" s="184"/>
      <c r="U9" s="186"/>
      <c r="V9" s="186"/>
      <c r="W9" s="184"/>
      <c r="X9" s="173"/>
    </row>
    <row r="10" spans="1:24" s="189" customFormat="1" ht="16.95" customHeight="1" x14ac:dyDescent="0.25">
      <c r="C10" s="188" t="s">
        <v>1171</v>
      </c>
      <c r="D10" s="190"/>
      <c r="E10" s="191"/>
      <c r="F10" s="192"/>
      <c r="K10" s="193"/>
      <c r="L10" s="193"/>
      <c r="M10" s="193"/>
      <c r="N10" s="193"/>
      <c r="O10" s="193"/>
      <c r="P10" s="194"/>
      <c r="Q10" s="195"/>
      <c r="R10" s="195"/>
      <c r="S10" s="194"/>
      <c r="T10" s="194"/>
      <c r="U10" s="194"/>
      <c r="V10" s="194"/>
      <c r="W10" s="194"/>
      <c r="X10" s="193"/>
    </row>
    <row r="11" spans="1:24" x14ac:dyDescent="0.25">
      <c r="C11" s="248" t="s">
        <v>1216</v>
      </c>
      <c r="D11" s="248"/>
      <c r="E11" s="248"/>
      <c r="K11" s="171"/>
      <c r="L11" s="171"/>
      <c r="M11" s="171"/>
      <c r="N11" s="171"/>
      <c r="O11" s="171"/>
      <c r="P11" s="149"/>
      <c r="Q11" s="373"/>
      <c r="R11" s="373"/>
      <c r="S11" s="373"/>
      <c r="T11" s="149"/>
      <c r="U11" s="149"/>
      <c r="V11" s="149"/>
      <c r="W11" s="149"/>
      <c r="X11" s="171"/>
    </row>
    <row r="12" spans="1:24" x14ac:dyDescent="0.25">
      <c r="B12" s="162"/>
      <c r="C12" s="249">
        <f>Input!D11</f>
        <v>418458319</v>
      </c>
      <c r="D12" s="200"/>
      <c r="E12" s="200"/>
      <c r="F12" s="182" t="s">
        <v>1204</v>
      </c>
      <c r="K12" s="172"/>
      <c r="L12" s="171"/>
      <c r="M12" s="171"/>
      <c r="N12" s="173"/>
      <c r="O12" s="173"/>
      <c r="P12" s="149"/>
      <c r="Q12" s="149"/>
      <c r="R12" s="149"/>
      <c r="S12" s="149"/>
      <c r="T12" s="149"/>
      <c r="U12" s="149"/>
      <c r="V12" s="149"/>
      <c r="W12" s="149"/>
      <c r="X12" s="171"/>
    </row>
    <row r="13" spans="1:24" ht="3" customHeight="1" x14ac:dyDescent="0.25">
      <c r="B13" s="162"/>
      <c r="D13" s="145"/>
      <c r="E13" s="145"/>
      <c r="F13" s="145"/>
      <c r="K13" s="172"/>
      <c r="L13" s="171"/>
      <c r="M13" s="171"/>
      <c r="N13" s="171"/>
      <c r="O13" s="171"/>
      <c r="P13" s="149"/>
      <c r="Q13" s="151"/>
      <c r="R13" s="151"/>
      <c r="S13" s="149"/>
      <c r="T13" s="149"/>
      <c r="U13" s="149"/>
      <c r="V13" s="149"/>
      <c r="W13" s="149"/>
      <c r="X13" s="171"/>
    </row>
    <row r="14" spans="1:24" s="189" customFormat="1" ht="12" thickBot="1" x14ac:dyDescent="0.3">
      <c r="A14" s="196"/>
      <c r="B14" s="197"/>
      <c r="C14" s="198"/>
      <c r="E14" s="199" t="s">
        <v>15</v>
      </c>
      <c r="F14" s="199" t="s">
        <v>16</v>
      </c>
      <c r="G14" s="199" t="s">
        <v>17</v>
      </c>
      <c r="K14" s="201"/>
      <c r="L14" s="193"/>
      <c r="M14" s="193"/>
      <c r="N14" s="193"/>
      <c r="O14" s="193"/>
      <c r="P14" s="202"/>
      <c r="Q14" s="203"/>
      <c r="R14" s="203"/>
      <c r="S14" s="194"/>
      <c r="T14" s="194"/>
      <c r="U14" s="194"/>
      <c r="V14" s="194"/>
      <c r="W14" s="194"/>
      <c r="X14" s="193"/>
    </row>
    <row r="15" spans="1:24" s="189" customFormat="1" x14ac:dyDescent="0.25">
      <c r="A15" s="196"/>
      <c r="B15" s="197"/>
      <c r="D15" s="204" t="s">
        <v>14</v>
      </c>
      <c r="E15" s="205">
        <f>Calculations!X32</f>
        <v>1733.3554123658914</v>
      </c>
      <c r="F15" s="206">
        <f>Calculations!Y32</f>
        <v>613.31960643789012</v>
      </c>
      <c r="G15" s="207">
        <f>SUM(E15:F15)</f>
        <v>2346.6750188037813</v>
      </c>
      <c r="I15" s="208"/>
      <c r="K15" s="193"/>
      <c r="L15" s="193"/>
      <c r="M15" s="193"/>
      <c r="N15" s="193"/>
      <c r="O15" s="193"/>
      <c r="P15" s="202"/>
      <c r="Q15" s="203"/>
      <c r="R15" s="203"/>
      <c r="S15" s="194"/>
      <c r="T15" s="194"/>
      <c r="U15" s="194"/>
      <c r="V15" s="194"/>
      <c r="W15" s="194"/>
      <c r="X15" s="193"/>
    </row>
    <row r="16" spans="1:24" s="189" customFormat="1" x14ac:dyDescent="0.25">
      <c r="A16" s="196"/>
      <c r="B16" s="197"/>
      <c r="D16" s="204" t="s">
        <v>21</v>
      </c>
      <c r="E16" s="280">
        <f>Calculations!X33</f>
        <v>126192332.76015465</v>
      </c>
      <c r="F16" s="281">
        <f>Calculations!Y33</f>
        <v>24790952.837571278</v>
      </c>
      <c r="G16" s="282">
        <f>SUM(E16:F16)</f>
        <v>150983285.59772593</v>
      </c>
      <c r="I16" s="209"/>
      <c r="J16" s="210"/>
      <c r="K16" s="211"/>
      <c r="L16" s="193"/>
      <c r="M16" s="193"/>
      <c r="N16" s="193"/>
      <c r="O16" s="193"/>
      <c r="P16" s="202"/>
      <c r="Q16" s="194"/>
      <c r="R16" s="194"/>
      <c r="S16" s="194"/>
      <c r="T16" s="194"/>
      <c r="U16" s="194"/>
      <c r="V16" s="194"/>
      <c r="W16" s="194"/>
      <c r="X16" s="193"/>
    </row>
    <row r="17" spans="1:24" s="189" customFormat="1" ht="12" thickBot="1" x14ac:dyDescent="0.3">
      <c r="A17" s="196"/>
      <c r="B17" s="197"/>
      <c r="D17" s="204" t="s">
        <v>1226</v>
      </c>
      <c r="E17" s="212">
        <f>Calculations!X34</f>
        <v>334766655.20000005</v>
      </c>
      <c r="F17" s="213">
        <f>Calculations!Y34</f>
        <v>92365004.848327741</v>
      </c>
      <c r="G17" s="214">
        <f>SUM(E17:F17)</f>
        <v>427131660.0483278</v>
      </c>
      <c r="I17" s="215"/>
      <c r="J17" s="200"/>
      <c r="K17" s="201"/>
      <c r="L17" s="193"/>
      <c r="M17" s="193"/>
      <c r="N17" s="193"/>
      <c r="O17" s="193"/>
      <c r="P17" s="202"/>
      <c r="Q17" s="194"/>
      <c r="R17" s="194"/>
      <c r="S17" s="194"/>
      <c r="T17" s="194"/>
      <c r="U17" s="194"/>
      <c r="V17" s="194"/>
      <c r="W17" s="194"/>
      <c r="X17" s="193"/>
    </row>
    <row r="18" spans="1:24" ht="3" customHeight="1" x14ac:dyDescent="0.25">
      <c r="B18" s="162"/>
      <c r="D18" s="145"/>
      <c r="E18" s="145"/>
      <c r="F18" s="145"/>
      <c r="I18" s="145"/>
      <c r="J18" s="145"/>
      <c r="K18" s="172"/>
      <c r="L18" s="171"/>
      <c r="M18" s="171"/>
      <c r="N18" s="171"/>
      <c r="O18" s="171"/>
      <c r="P18" s="163"/>
      <c r="Q18" s="149"/>
      <c r="R18" s="149"/>
      <c r="S18" s="149"/>
      <c r="T18" s="149"/>
      <c r="U18" s="149"/>
      <c r="V18" s="149"/>
      <c r="W18" s="149"/>
      <c r="X18" s="171"/>
    </row>
    <row r="19" spans="1:24" x14ac:dyDescent="0.25">
      <c r="B19" s="162"/>
      <c r="D19" s="145"/>
      <c r="E19" s="145"/>
      <c r="F19" s="182" t="s">
        <v>1205</v>
      </c>
      <c r="H19" s="378"/>
      <c r="I19" s="379"/>
      <c r="J19" s="380"/>
      <c r="K19" s="172"/>
      <c r="L19" s="171"/>
      <c r="M19" s="171"/>
      <c r="N19" s="171"/>
      <c r="O19" s="171"/>
      <c r="P19" s="163"/>
      <c r="Q19" s="149"/>
      <c r="R19" s="149"/>
      <c r="S19" s="149"/>
      <c r="T19" s="149"/>
      <c r="U19" s="149"/>
      <c r="V19" s="149"/>
      <c r="W19" s="149"/>
      <c r="X19" s="171"/>
    </row>
    <row r="20" spans="1:24" s="189" customFormat="1" x14ac:dyDescent="0.25">
      <c r="A20" s="196"/>
      <c r="B20" s="197"/>
      <c r="D20" s="200"/>
      <c r="E20" s="200"/>
      <c r="F20" s="216" t="s">
        <v>1217</v>
      </c>
      <c r="H20" s="381"/>
      <c r="I20" s="382"/>
      <c r="J20" s="383"/>
      <c r="K20" s="201"/>
      <c r="L20" s="193"/>
      <c r="M20" s="193"/>
      <c r="N20" s="193"/>
      <c r="O20" s="193"/>
      <c r="P20" s="202"/>
      <c r="Q20" s="194"/>
      <c r="R20" s="194"/>
      <c r="S20" s="194"/>
      <c r="T20" s="194"/>
      <c r="U20" s="194"/>
      <c r="V20" s="194"/>
      <c r="W20" s="194"/>
      <c r="X20" s="193"/>
    </row>
    <row r="21" spans="1:24" s="189" customFormat="1" ht="3" customHeight="1" x14ac:dyDescent="0.25">
      <c r="A21" s="196"/>
      <c r="B21" s="197"/>
      <c r="D21" s="200"/>
      <c r="E21" s="200"/>
      <c r="F21" s="200"/>
      <c r="H21" s="381"/>
      <c r="I21" s="382"/>
      <c r="J21" s="383"/>
      <c r="K21" s="201"/>
      <c r="L21" s="193"/>
      <c r="M21" s="217"/>
      <c r="N21" s="193"/>
      <c r="O21" s="193"/>
      <c r="P21" s="202"/>
      <c r="Q21" s="194"/>
      <c r="R21" s="194"/>
      <c r="S21" s="194"/>
      <c r="T21" s="194"/>
      <c r="U21" s="194"/>
      <c r="V21" s="194"/>
      <c r="W21" s="194"/>
      <c r="X21" s="193"/>
    </row>
    <row r="22" spans="1:24" s="189" customFormat="1" ht="12" thickBot="1" x14ac:dyDescent="0.3">
      <c r="A22" s="196"/>
      <c r="B22" s="197"/>
      <c r="E22" s="199" t="s">
        <v>15</v>
      </c>
      <c r="F22" s="199" t="s">
        <v>16</v>
      </c>
      <c r="G22" s="199" t="s">
        <v>17</v>
      </c>
      <c r="H22" s="381"/>
      <c r="I22" s="382"/>
      <c r="J22" s="383"/>
      <c r="K22" s="201"/>
      <c r="L22" s="193"/>
      <c r="M22" s="217"/>
      <c r="N22" s="193"/>
      <c r="O22" s="193"/>
      <c r="P22" s="217"/>
      <c r="Q22" s="193"/>
      <c r="R22" s="193"/>
      <c r="S22" s="193"/>
      <c r="T22" s="193"/>
      <c r="U22" s="193"/>
      <c r="V22" s="193"/>
      <c r="W22" s="193"/>
      <c r="X22" s="193"/>
    </row>
    <row r="23" spans="1:24" s="189" customFormat="1" x14ac:dyDescent="0.25">
      <c r="A23" s="196"/>
      <c r="B23" s="197"/>
      <c r="D23" s="204" t="s">
        <v>14</v>
      </c>
      <c r="E23" s="205">
        <f>Calculations!AL260</f>
        <v>1</v>
      </c>
      <c r="F23" s="206">
        <f>Calculations!AC260</f>
        <v>1.0118194004778001</v>
      </c>
      <c r="G23" s="207">
        <f>SUM(E23:F23)</f>
        <v>2.0118194004778003</v>
      </c>
      <c r="H23" s="384"/>
      <c r="I23" s="382"/>
      <c r="J23" s="383"/>
      <c r="K23" s="201"/>
      <c r="L23" s="193"/>
      <c r="M23" s="217"/>
      <c r="N23" s="193"/>
      <c r="O23" s="193"/>
      <c r="P23" s="217"/>
      <c r="Q23" s="193"/>
      <c r="R23" s="193"/>
      <c r="S23" s="193"/>
      <c r="T23" s="193"/>
      <c r="U23" s="193"/>
      <c r="V23" s="193"/>
      <c r="W23" s="193"/>
      <c r="X23" s="193"/>
    </row>
    <row r="24" spans="1:24" s="189" customFormat="1" ht="12" thickBot="1" x14ac:dyDescent="0.3">
      <c r="A24" s="196"/>
      <c r="B24" s="197"/>
      <c r="C24" s="301"/>
      <c r="D24" s="302" t="s">
        <v>21</v>
      </c>
      <c r="E24" s="283">
        <f>Calculations!AP260</f>
        <v>1404738.7427288187</v>
      </c>
      <c r="F24" s="284">
        <f>IFERROR(Calculations!AO260,0)</f>
        <v>552144.3723003061</v>
      </c>
      <c r="G24" s="285">
        <f>SUM(E24:F24)</f>
        <v>1956883.1150291248</v>
      </c>
      <c r="H24" s="385"/>
      <c r="I24" s="386"/>
      <c r="J24" s="387"/>
      <c r="K24" s="201"/>
      <c r="L24" s="193"/>
      <c r="M24" s="217"/>
      <c r="N24" s="193"/>
      <c r="O24" s="193"/>
      <c r="P24" s="217"/>
      <c r="Q24" s="193"/>
      <c r="R24" s="193"/>
      <c r="S24" s="193"/>
      <c r="T24" s="193"/>
      <c r="U24" s="193"/>
      <c r="V24" s="193"/>
      <c r="W24" s="193"/>
      <c r="X24" s="193"/>
    </row>
    <row r="25" spans="1:24" x14ac:dyDescent="0.25">
      <c r="B25" s="162"/>
      <c r="E25" s="161"/>
      <c r="F25" s="161"/>
      <c r="G25" s="161"/>
      <c r="K25" s="174"/>
      <c r="L25" s="171"/>
      <c r="M25" s="174"/>
      <c r="N25" s="175"/>
      <c r="O25" s="175"/>
      <c r="P25" s="171"/>
      <c r="Q25" s="171"/>
      <c r="R25" s="171"/>
      <c r="S25" s="171"/>
      <c r="T25" s="171"/>
      <c r="U25" s="171"/>
      <c r="V25" s="171"/>
      <c r="W25" s="171"/>
      <c r="X25" s="171"/>
    </row>
    <row r="26" spans="1:24" x14ac:dyDescent="0.25">
      <c r="C26" s="170"/>
      <c r="D26" s="170"/>
      <c r="E26" s="170"/>
      <c r="F26" s="170"/>
      <c r="G26" s="170"/>
      <c r="H26" s="170"/>
      <c r="I26" s="170"/>
      <c r="J26" s="167"/>
      <c r="K26" s="171"/>
      <c r="L26" s="171"/>
      <c r="M26" s="183"/>
      <c r="N26" s="173"/>
      <c r="O26" s="171"/>
      <c r="P26" s="171"/>
      <c r="Q26" s="171"/>
      <c r="R26" s="171"/>
      <c r="S26" s="171"/>
      <c r="T26" s="171"/>
      <c r="U26" s="171"/>
      <c r="V26" s="171"/>
      <c r="W26" s="171"/>
      <c r="X26" s="171"/>
    </row>
    <row r="27" spans="1:24" x14ac:dyDescent="0.25">
      <c r="B27" s="162"/>
      <c r="C27" s="32"/>
      <c r="D27" s="32"/>
      <c r="E27" s="32"/>
      <c r="F27" s="240" t="s">
        <v>1211</v>
      </c>
      <c r="G27" s="32"/>
      <c r="H27" s="32"/>
      <c r="I27" s="32"/>
      <c r="J27" s="32"/>
      <c r="K27" s="171"/>
      <c r="L27" s="171"/>
      <c r="M27" s="177"/>
      <c r="N27" s="177"/>
      <c r="O27" s="174"/>
      <c r="P27" s="171"/>
      <c r="Q27" s="171"/>
      <c r="R27" s="171"/>
      <c r="S27" s="171"/>
      <c r="T27" s="171"/>
      <c r="U27" s="171"/>
      <c r="V27" s="171"/>
      <c r="W27" s="171"/>
      <c r="X27" s="171"/>
    </row>
    <row r="28" spans="1:24" x14ac:dyDescent="0.25">
      <c r="C28" s="161"/>
      <c r="D28" s="161"/>
      <c r="E28" s="161"/>
      <c r="F28" s="161"/>
      <c r="G28" s="161"/>
      <c r="H28" s="161"/>
      <c r="I28" s="161"/>
      <c r="J28" s="168"/>
      <c r="M28" s="169"/>
      <c r="N28" s="161"/>
    </row>
    <row r="29" spans="1:24" x14ac:dyDescent="0.25">
      <c r="J29" s="162"/>
      <c r="M29" s="164"/>
    </row>
    <row r="30" spans="1:24" x14ac:dyDescent="0.25">
      <c r="J30" s="162"/>
      <c r="M30" s="164"/>
    </row>
    <row r="31" spans="1:24" x14ac:dyDescent="0.25">
      <c r="J31" s="162"/>
      <c r="M31" s="164"/>
    </row>
    <row r="32" spans="1:24" x14ac:dyDescent="0.25">
      <c r="J32" s="162"/>
      <c r="M32" s="164"/>
    </row>
    <row r="33" spans="3:19" x14ac:dyDescent="0.25">
      <c r="J33" s="162"/>
      <c r="M33" s="164"/>
    </row>
    <row r="34" spans="3:19" x14ac:dyDescent="0.25">
      <c r="J34" s="162"/>
      <c r="M34" s="164"/>
    </row>
    <row r="35" spans="3:19" x14ac:dyDescent="0.25">
      <c r="J35" s="162"/>
      <c r="M35" s="164"/>
    </row>
    <row r="38" spans="3:19" x14ac:dyDescent="0.25">
      <c r="I38" s="146"/>
    </row>
    <row r="43" spans="3:19" x14ac:dyDescent="0.25">
      <c r="O43" s="149"/>
      <c r="P43" s="149"/>
      <c r="Q43" s="149"/>
      <c r="R43" s="149"/>
      <c r="S43" s="149"/>
    </row>
    <row r="44" spans="3:19" x14ac:dyDescent="0.25">
      <c r="O44" s="149"/>
      <c r="P44" s="149"/>
      <c r="Q44" s="149"/>
      <c r="R44" s="149"/>
      <c r="S44" s="149"/>
    </row>
    <row r="45" spans="3:19" x14ac:dyDescent="0.25">
      <c r="O45" s="149"/>
      <c r="P45" s="149"/>
      <c r="Q45" s="149"/>
      <c r="R45" s="149"/>
      <c r="S45" s="149"/>
    </row>
    <row r="46" spans="3:19" x14ac:dyDescent="0.25">
      <c r="O46" s="149"/>
      <c r="P46" s="149"/>
      <c r="Q46" s="149"/>
      <c r="R46" s="149"/>
      <c r="S46" s="149"/>
    </row>
    <row r="47" spans="3:19" x14ac:dyDescent="0.25">
      <c r="C47" s="239" t="s">
        <v>1210</v>
      </c>
      <c r="O47" s="149"/>
      <c r="P47" s="149"/>
      <c r="Q47" s="149"/>
      <c r="R47" s="149"/>
      <c r="S47" s="149"/>
    </row>
    <row r="48" spans="3:19" x14ac:dyDescent="0.25">
      <c r="D48" s="176" t="s">
        <v>13</v>
      </c>
      <c r="G48" s="394" t="s">
        <v>19</v>
      </c>
      <c r="H48" s="395"/>
      <c r="O48" s="149"/>
      <c r="P48" s="149"/>
      <c r="Q48" s="149" t="s">
        <v>1260</v>
      </c>
      <c r="R48" s="149"/>
      <c r="S48" s="149"/>
    </row>
    <row r="49" spans="3:19" x14ac:dyDescent="0.25">
      <c r="O49" s="149"/>
      <c r="P49" s="149"/>
      <c r="Q49" s="149"/>
      <c r="R49" s="149"/>
      <c r="S49" s="149"/>
    </row>
    <row r="50" spans="3:19" x14ac:dyDescent="0.25">
      <c r="O50" s="149"/>
      <c r="P50" s="149" t="s">
        <v>14</v>
      </c>
      <c r="Q50" s="149"/>
      <c r="R50" s="149"/>
      <c r="S50" s="149"/>
    </row>
    <row r="51" spans="3:19" x14ac:dyDescent="0.25">
      <c r="O51" s="149"/>
      <c r="P51" s="149"/>
      <c r="Q51" s="149" t="s">
        <v>1261</v>
      </c>
      <c r="R51" s="149" t="s">
        <v>1262</v>
      </c>
      <c r="S51" s="149"/>
    </row>
    <row r="52" spans="3:19" x14ac:dyDescent="0.25">
      <c r="O52" s="149"/>
      <c r="P52" s="149" t="s">
        <v>15</v>
      </c>
      <c r="Q52" s="313">
        <f>E23</f>
        <v>1</v>
      </c>
      <c r="R52" s="313">
        <f>E15</f>
        <v>1733.3554123658914</v>
      </c>
      <c r="S52" s="149"/>
    </row>
    <row r="53" spans="3:19" x14ac:dyDescent="0.25">
      <c r="O53" s="149"/>
      <c r="P53" s="149" t="s">
        <v>16</v>
      </c>
      <c r="Q53" s="313">
        <f>F23</f>
        <v>1.0118194004778001</v>
      </c>
      <c r="R53" s="313">
        <f>F15</f>
        <v>613.31960643789012</v>
      </c>
      <c r="S53" s="149"/>
    </row>
    <row r="54" spans="3:19" x14ac:dyDescent="0.25">
      <c r="O54" s="149"/>
      <c r="P54" s="149" t="s">
        <v>17</v>
      </c>
      <c r="Q54" s="313">
        <f>SUM(Q52:Q53)</f>
        <v>2.0118194004778003</v>
      </c>
      <c r="R54" s="313">
        <f>SUM(R52:R53)</f>
        <v>2346.6750188037813</v>
      </c>
      <c r="S54" s="149"/>
    </row>
    <row r="55" spans="3:19" x14ac:dyDescent="0.25">
      <c r="O55" s="149"/>
      <c r="P55" s="149"/>
      <c r="Q55" s="149" t="s">
        <v>21</v>
      </c>
      <c r="R55" s="149"/>
      <c r="S55" s="149"/>
    </row>
    <row r="56" spans="3:19" x14ac:dyDescent="0.25">
      <c r="O56" s="149"/>
      <c r="P56" s="149"/>
      <c r="Q56" s="149" t="s">
        <v>1261</v>
      </c>
      <c r="R56" s="149" t="s">
        <v>1262</v>
      </c>
      <c r="S56" s="149"/>
    </row>
    <row r="57" spans="3:19" x14ac:dyDescent="0.25">
      <c r="O57" s="149"/>
      <c r="P57" s="149" t="s">
        <v>15</v>
      </c>
      <c r="Q57" s="151">
        <f>E24</f>
        <v>1404738.7427288187</v>
      </c>
      <c r="R57" s="151">
        <f>E16</f>
        <v>126192332.76015465</v>
      </c>
      <c r="S57" s="149"/>
    </row>
    <row r="58" spans="3:19" x14ac:dyDescent="0.25">
      <c r="O58" s="149"/>
      <c r="P58" s="149" t="s">
        <v>16</v>
      </c>
      <c r="Q58" s="151">
        <f>F24</f>
        <v>552144.3723003061</v>
      </c>
      <c r="R58" s="151">
        <f>F16</f>
        <v>24790952.837571278</v>
      </c>
      <c r="S58" s="149"/>
    </row>
    <row r="59" spans="3:19" x14ac:dyDescent="0.25">
      <c r="O59" s="149"/>
      <c r="P59" s="149" t="s">
        <v>17</v>
      </c>
      <c r="Q59" s="151">
        <f>SUM(Q57:Q58)</f>
        <v>1956883.1150291248</v>
      </c>
      <c r="R59" s="151">
        <f>SUM(R57:R58)</f>
        <v>150983285.59772593</v>
      </c>
      <c r="S59" s="149"/>
    </row>
    <row r="60" spans="3:19" x14ac:dyDescent="0.25">
      <c r="O60" s="149"/>
      <c r="P60" s="149"/>
      <c r="Q60" s="149"/>
      <c r="R60" s="149"/>
      <c r="S60" s="149"/>
    </row>
    <row r="61" spans="3:19" x14ac:dyDescent="0.25">
      <c r="O61" s="149"/>
      <c r="P61" s="149"/>
      <c r="Q61" s="149"/>
      <c r="R61" s="149"/>
      <c r="S61" s="149"/>
    </row>
    <row r="62" spans="3:19" x14ac:dyDescent="0.25">
      <c r="O62" s="149"/>
      <c r="P62" s="149"/>
      <c r="Q62" s="149"/>
      <c r="R62" s="149"/>
      <c r="S62" s="149"/>
    </row>
    <row r="63" spans="3:19" x14ac:dyDescent="0.25">
      <c r="C63" s="236" t="s">
        <v>1227</v>
      </c>
      <c r="I63" s="237" t="s">
        <v>1223</v>
      </c>
    </row>
    <row r="66" spans="1:10" ht="16.95" customHeight="1" x14ac:dyDescent="0.25">
      <c r="C66" s="375" t="s">
        <v>34</v>
      </c>
      <c r="D66" s="375"/>
      <c r="E66" s="155"/>
      <c r="F66" s="155"/>
    </row>
    <row r="67" spans="1:10" ht="16.95" customHeight="1" thickBot="1" x14ac:dyDescent="0.3">
      <c r="C67" s="376"/>
      <c r="D67" s="376"/>
      <c r="E67" s="155"/>
      <c r="F67" s="155"/>
    </row>
    <row r="68" spans="1:10" x14ac:dyDescent="0.25">
      <c r="J68" s="237" t="s">
        <v>1208</v>
      </c>
    </row>
    <row r="69" spans="1:10" x14ac:dyDescent="0.25">
      <c r="C69" s="178" t="s">
        <v>56</v>
      </c>
      <c r="D69" s="179"/>
    </row>
    <row r="70" spans="1:10" s="189" customFormat="1" x14ac:dyDescent="0.25">
      <c r="A70" s="196"/>
      <c r="C70" s="188"/>
      <c r="D70" s="188"/>
      <c r="F70" s="288" t="s">
        <v>58</v>
      </c>
      <c r="H70" s="288" t="s">
        <v>60</v>
      </c>
    </row>
    <row r="71" spans="1:10" s="189" customFormat="1" ht="3" customHeight="1" x14ac:dyDescent="0.25">
      <c r="A71" s="196"/>
      <c r="C71" s="188"/>
      <c r="D71" s="188"/>
      <c r="F71" s="216"/>
      <c r="H71" s="216"/>
    </row>
    <row r="72" spans="1:10" s="189" customFormat="1" x14ac:dyDescent="0.25">
      <c r="A72" s="196"/>
      <c r="C72" s="286" t="s">
        <v>57</v>
      </c>
      <c r="D72" s="286"/>
      <c r="E72" s="286"/>
      <c r="F72" s="281">
        <f>-Input!H127</f>
        <v>16810718.432256401</v>
      </c>
      <c r="G72" s="286"/>
      <c r="H72" s="281">
        <f>Calculations!AY261*-1</f>
        <v>12942113.647058826</v>
      </c>
    </row>
    <row r="73" spans="1:10" s="189" customFormat="1" ht="3" customHeight="1" x14ac:dyDescent="0.25">
      <c r="A73" s="196"/>
      <c r="F73" s="200"/>
    </row>
    <row r="74" spans="1:10" s="189" customFormat="1" x14ac:dyDescent="0.25">
      <c r="A74" s="196"/>
      <c r="C74" s="286" t="s">
        <v>59</v>
      </c>
      <c r="D74" s="286"/>
      <c r="E74" s="286"/>
      <c r="F74" s="281">
        <f>Input!D65</f>
        <v>6401530</v>
      </c>
      <c r="G74" s="286"/>
      <c r="H74" s="281">
        <f>F74</f>
        <v>6401530</v>
      </c>
    </row>
    <row r="75" spans="1:10" s="189" customFormat="1" x14ac:dyDescent="0.25">
      <c r="A75" s="196"/>
      <c r="C75" s="219" t="s">
        <v>1193</v>
      </c>
      <c r="F75" s="224">
        <f>Input!D66</f>
        <v>3200765</v>
      </c>
      <c r="G75" s="289"/>
      <c r="H75" s="224">
        <f>F75</f>
        <v>3200765</v>
      </c>
    </row>
    <row r="76" spans="1:10" s="189" customFormat="1" x14ac:dyDescent="0.25">
      <c r="A76" s="196"/>
      <c r="C76" s="219" t="s">
        <v>1194</v>
      </c>
      <c r="F76" s="224">
        <f>Input!D67</f>
        <v>3200765</v>
      </c>
      <c r="G76" s="289"/>
      <c r="H76" s="224">
        <f>F76</f>
        <v>3200765</v>
      </c>
    </row>
    <row r="77" spans="1:10" s="189" customFormat="1" ht="3" customHeight="1" x14ac:dyDescent="0.25">
      <c r="A77" s="196"/>
      <c r="F77" s="200"/>
    </row>
    <row r="78" spans="1:10" s="189" customFormat="1" x14ac:dyDescent="0.25">
      <c r="A78" s="196"/>
      <c r="C78" s="286" t="s">
        <v>1111</v>
      </c>
      <c r="D78" s="286"/>
      <c r="E78" s="286"/>
      <c r="F78" s="281">
        <f>Input!D69</f>
        <v>1059033</v>
      </c>
      <c r="G78" s="286"/>
      <c r="H78" s="281">
        <f>F78</f>
        <v>1059033</v>
      </c>
    </row>
    <row r="79" spans="1:10" s="189" customFormat="1" x14ac:dyDescent="0.25">
      <c r="A79" s="196"/>
      <c r="C79" s="219" t="s">
        <v>1250</v>
      </c>
      <c r="F79" s="224">
        <f>Input!D70</f>
        <v>353011.00000000006</v>
      </c>
      <c r="G79" s="289"/>
      <c r="H79" s="224">
        <f>F79</f>
        <v>353011.00000000006</v>
      </c>
    </row>
    <row r="80" spans="1:10" s="189" customFormat="1" x14ac:dyDescent="0.25">
      <c r="A80" s="196"/>
      <c r="C80" s="219" t="s">
        <v>1251</v>
      </c>
      <c r="F80" s="224">
        <f>Input!D71</f>
        <v>706022.00000000012</v>
      </c>
      <c r="G80" s="289"/>
      <c r="H80" s="224">
        <f>F80</f>
        <v>706022.00000000012</v>
      </c>
    </row>
    <row r="81" spans="1:11" s="189" customFormat="1" ht="3" customHeight="1" x14ac:dyDescent="0.25">
      <c r="A81" s="196"/>
      <c r="F81" s="200"/>
    </row>
    <row r="82" spans="1:11" s="189" customFormat="1" x14ac:dyDescent="0.25">
      <c r="A82" s="196"/>
      <c r="C82" s="220" t="s">
        <v>63</v>
      </c>
      <c r="D82" s="220"/>
      <c r="E82" s="220"/>
      <c r="F82" s="221">
        <f>SUM(F72+F74+F78)</f>
        <v>24271281.432256401</v>
      </c>
      <c r="G82" s="221"/>
      <c r="H82" s="221">
        <f>SUM(H72+H74+H78)</f>
        <v>20402676.647058826</v>
      </c>
    </row>
    <row r="83" spans="1:11" ht="12" thickBot="1" x14ac:dyDescent="0.3">
      <c r="E83" s="165"/>
      <c r="F83" s="165"/>
      <c r="G83" s="165"/>
    </row>
    <row r="84" spans="1:11" ht="12.6" thickTop="1" thickBot="1" x14ac:dyDescent="0.3">
      <c r="C84" s="178" t="s">
        <v>1243</v>
      </c>
      <c r="D84" s="287"/>
      <c r="E84" s="295"/>
      <c r="F84" s="296"/>
      <c r="G84" s="295"/>
      <c r="H84" s="164"/>
    </row>
    <row r="85" spans="1:11" ht="8.4" customHeight="1" thickTop="1" x14ac:dyDescent="0.25">
      <c r="E85" s="161"/>
      <c r="F85" s="161"/>
      <c r="G85" s="161"/>
    </row>
    <row r="86" spans="1:11" x14ac:dyDescent="0.25">
      <c r="F86" s="288" t="s">
        <v>1190</v>
      </c>
      <c r="H86" s="288" t="s">
        <v>60</v>
      </c>
    </row>
    <row r="87" spans="1:11" ht="3" customHeight="1" x14ac:dyDescent="0.25"/>
    <row r="88" spans="1:11" x14ac:dyDescent="0.25">
      <c r="C88" s="153" t="s">
        <v>1191</v>
      </c>
      <c r="D88" s="153"/>
      <c r="E88" s="346">
        <f>E90+E95</f>
        <v>159557865.32609856</v>
      </c>
      <c r="F88" s="347"/>
      <c r="G88" s="346">
        <f>G90+G95</f>
        <v>158108787.40100452</v>
      </c>
      <c r="H88" s="347"/>
    </row>
    <row r="89" spans="1:11" s="189" customFormat="1" ht="3" customHeight="1" x14ac:dyDescent="0.25">
      <c r="A89" s="196"/>
      <c r="C89" s="222"/>
      <c r="D89" s="222"/>
      <c r="E89" s="275"/>
      <c r="F89" s="275"/>
      <c r="G89" s="273"/>
      <c r="H89" s="274"/>
    </row>
    <row r="90" spans="1:11" s="189" customFormat="1" x14ac:dyDescent="0.25">
      <c r="A90" s="196"/>
      <c r="C90" s="286" t="s">
        <v>65</v>
      </c>
      <c r="D90" s="286"/>
      <c r="E90" s="362">
        <f>SUM(E91:E93)</f>
        <v>152940168.71275505</v>
      </c>
      <c r="F90" s="363"/>
      <c r="G90" s="362">
        <f>SUM(G91:G93)</f>
        <v>152563294.91910604</v>
      </c>
      <c r="H90" s="363"/>
      <c r="I90" s="223"/>
    </row>
    <row r="91" spans="1:11" s="189" customFormat="1" x14ac:dyDescent="0.25">
      <c r="A91" s="196"/>
      <c r="C91" s="219" t="s">
        <v>66</v>
      </c>
      <c r="D91" s="219"/>
      <c r="E91" s="350">
        <f>G16</f>
        <v>150983285.59772593</v>
      </c>
      <c r="F91" s="351"/>
      <c r="G91" s="350">
        <f>E91</f>
        <v>150983285.59772593</v>
      </c>
      <c r="H91" s="351"/>
      <c r="I91" s="224"/>
      <c r="K91" s="225"/>
    </row>
    <row r="92" spans="1:11" s="189" customFormat="1" x14ac:dyDescent="0.25">
      <c r="A92" s="196"/>
      <c r="C92" s="219" t="s">
        <v>67</v>
      </c>
      <c r="D92" s="219"/>
      <c r="E92" s="350">
        <f>G24</f>
        <v>1956883.1150291248</v>
      </c>
      <c r="F92" s="351"/>
      <c r="G92" s="350">
        <f>IFERROR(Calculations!AN262,0)</f>
        <v>1580009.3213801021</v>
      </c>
      <c r="H92" s="351"/>
      <c r="I92" s="226"/>
    </row>
    <row r="93" spans="1:11" s="189" customFormat="1" x14ac:dyDescent="0.25">
      <c r="A93" s="196"/>
      <c r="C93" s="219" t="s">
        <v>1238</v>
      </c>
      <c r="D93" s="219"/>
      <c r="E93" s="350">
        <f>Calculations!BE260</f>
        <v>0</v>
      </c>
      <c r="F93" s="351"/>
      <c r="G93" s="350">
        <f>Calculations!BE261</f>
        <v>0</v>
      </c>
      <c r="H93" s="351"/>
      <c r="I93" s="224"/>
    </row>
    <row r="94" spans="1:11" s="189" customFormat="1" ht="3" customHeight="1" x14ac:dyDescent="0.25">
      <c r="A94" s="196"/>
      <c r="C94" s="218"/>
      <c r="D94" s="218"/>
      <c r="E94" s="278"/>
      <c r="F94" s="279"/>
      <c r="G94" s="278"/>
      <c r="H94" s="279"/>
      <c r="I94" s="224"/>
    </row>
    <row r="95" spans="1:11" s="189" customFormat="1" x14ac:dyDescent="0.25">
      <c r="A95" s="196"/>
      <c r="C95" s="286" t="s">
        <v>68</v>
      </c>
      <c r="D95" s="286"/>
      <c r="E95" s="362">
        <f>SUM(E96:E99)</f>
        <v>6617696.613343522</v>
      </c>
      <c r="F95" s="363"/>
      <c r="G95" s="362">
        <f>SUM(G96:G99)</f>
        <v>5545492.481898495</v>
      </c>
      <c r="H95" s="363"/>
      <c r="I95" s="227"/>
    </row>
    <row r="96" spans="1:11" s="189" customFormat="1" x14ac:dyDescent="0.25">
      <c r="A96" s="196"/>
      <c r="C96" s="219" t="s">
        <v>1177</v>
      </c>
      <c r="D96" s="219"/>
      <c r="E96" s="350">
        <f>Input!G127</f>
        <v>5345421.3557618996</v>
      </c>
      <c r="F96" s="351"/>
      <c r="G96" s="350">
        <f>Input!G128</f>
        <v>4313725.4901960781</v>
      </c>
      <c r="H96" s="351"/>
      <c r="I96" s="226"/>
    </row>
    <row r="97" spans="1:11" s="189" customFormat="1" x14ac:dyDescent="0.25">
      <c r="A97" s="196"/>
      <c r="C97" s="219" t="s">
        <v>1252</v>
      </c>
      <c r="D97" s="219"/>
      <c r="E97" s="350">
        <f>Calculations!C218</f>
        <v>1056882.9991840813</v>
      </c>
      <c r="F97" s="351"/>
      <c r="G97" s="350">
        <f>E97</f>
        <v>1056882.9991840813</v>
      </c>
      <c r="H97" s="351"/>
      <c r="I97" s="224"/>
    </row>
    <row r="98" spans="1:11" s="189" customFormat="1" x14ac:dyDescent="0.25">
      <c r="A98" s="196"/>
      <c r="C98" s="219" t="s">
        <v>1253</v>
      </c>
      <c r="D98" s="219"/>
      <c r="E98" s="350">
        <f>Calculations!AS260</f>
        <v>13698.181805203872</v>
      </c>
      <c r="F98" s="351"/>
      <c r="G98" s="350">
        <f>Calculations!AS262</f>
        <v>11060.065249660713</v>
      </c>
      <c r="H98" s="351"/>
      <c r="I98" s="226"/>
    </row>
    <row r="99" spans="1:11" s="189" customFormat="1" x14ac:dyDescent="0.25">
      <c r="A99" s="196"/>
      <c r="C99" s="219" t="s">
        <v>1237</v>
      </c>
      <c r="D99" s="219"/>
      <c r="E99" s="350">
        <f>Calculations!BD260</f>
        <v>201694.0765923376</v>
      </c>
      <c r="F99" s="351"/>
      <c r="G99" s="350">
        <f>Calculations!BD261</f>
        <v>163823.92726867503</v>
      </c>
      <c r="H99" s="351"/>
      <c r="I99" s="226"/>
    </row>
    <row r="100" spans="1:11" s="189" customFormat="1" ht="3" customHeight="1" x14ac:dyDescent="0.25">
      <c r="A100" s="196"/>
      <c r="C100" s="219"/>
      <c r="D100" s="219"/>
      <c r="E100" s="276"/>
      <c r="F100" s="277"/>
      <c r="G100" s="276"/>
      <c r="H100" s="277"/>
      <c r="I100" s="224"/>
    </row>
    <row r="101" spans="1:11" ht="14.4" customHeight="1" x14ac:dyDescent="0.25">
      <c r="C101" s="153" t="s">
        <v>69</v>
      </c>
      <c r="D101" s="153"/>
      <c r="E101" s="346">
        <f>E103</f>
        <v>7952888.773063262</v>
      </c>
      <c r="F101" s="347"/>
      <c r="G101" s="346">
        <f>G103</f>
        <v>7933291.3357935129</v>
      </c>
      <c r="H101" s="347"/>
      <c r="I101" s="189"/>
    </row>
    <row r="102" spans="1:11" ht="3" customHeight="1" x14ac:dyDescent="0.25">
      <c r="C102" s="152"/>
      <c r="D102" s="152"/>
      <c r="E102" s="273"/>
      <c r="F102" s="273"/>
      <c r="G102" s="273"/>
      <c r="H102" s="274"/>
    </row>
    <row r="103" spans="1:11" s="189" customFormat="1" x14ac:dyDescent="0.25">
      <c r="A103" s="196"/>
      <c r="C103" s="286" t="s">
        <v>68</v>
      </c>
      <c r="D103" s="286"/>
      <c r="E103" s="362">
        <f>SUM(E104:E107)</f>
        <v>7952888.773063262</v>
      </c>
      <c r="F103" s="363"/>
      <c r="G103" s="362">
        <f>SUM(G104:G107)</f>
        <v>7933291.3357935129</v>
      </c>
      <c r="H103" s="363"/>
      <c r="I103" s="223"/>
    </row>
    <row r="104" spans="1:11" s="189" customFormat="1" x14ac:dyDescent="0.25">
      <c r="A104" s="196"/>
      <c r="C104" s="219" t="s">
        <v>70</v>
      </c>
      <c r="E104" s="350">
        <f>G16*Calculations!AU206</f>
        <v>6794247.8518976662</v>
      </c>
      <c r="F104" s="351"/>
      <c r="G104" s="350">
        <f>E104</f>
        <v>6794247.8518976662</v>
      </c>
      <c r="H104" s="351"/>
      <c r="I104" s="200"/>
    </row>
    <row r="105" spans="1:11" s="189" customFormat="1" x14ac:dyDescent="0.25">
      <c r="A105" s="196"/>
      <c r="C105" s="219" t="s">
        <v>71</v>
      </c>
      <c r="E105" s="350">
        <f>(Output!G24)*Calculations!AU206</f>
        <v>88059.740176310617</v>
      </c>
      <c r="F105" s="351"/>
      <c r="G105" s="350">
        <f>IFERROR(Calculations!AU262,0)</f>
        <v>71100.419462104561</v>
      </c>
      <c r="H105" s="351"/>
      <c r="I105" s="228"/>
    </row>
    <row r="106" spans="1:11" s="189" customFormat="1" x14ac:dyDescent="0.25">
      <c r="A106" s="196"/>
      <c r="C106" s="219" t="s">
        <v>1252</v>
      </c>
      <c r="E106" s="350">
        <f>Calculations!D218</f>
        <v>1056882.9991840813</v>
      </c>
      <c r="F106" s="351"/>
      <c r="G106" s="350">
        <f>E106</f>
        <v>1056882.9991840813</v>
      </c>
      <c r="H106" s="351"/>
      <c r="I106" s="200"/>
    </row>
    <row r="107" spans="1:11" s="189" customFormat="1" x14ac:dyDescent="0.25">
      <c r="A107" s="196"/>
      <c r="C107" s="219" t="s">
        <v>1253</v>
      </c>
      <c r="E107" s="350">
        <f>Calculations!AT260</f>
        <v>13698.181805203872</v>
      </c>
      <c r="F107" s="351"/>
      <c r="G107" s="350">
        <f>Calculations!AT262</f>
        <v>11060.065249660713</v>
      </c>
      <c r="H107" s="351"/>
      <c r="I107" s="228"/>
    </row>
    <row r="108" spans="1:11" ht="3" customHeight="1" x14ac:dyDescent="0.25">
      <c r="C108" s="156"/>
      <c r="E108" s="274"/>
      <c r="F108" s="274"/>
      <c r="G108" s="274"/>
      <c r="H108" s="274"/>
      <c r="I108" s="145"/>
    </row>
    <row r="109" spans="1:11" ht="14.4" customHeight="1" x14ac:dyDescent="0.25">
      <c r="C109" s="153" t="s">
        <v>72</v>
      </c>
      <c r="D109" s="154"/>
      <c r="E109" s="346">
        <f>E101+E88</f>
        <v>167510754.09916183</v>
      </c>
      <c r="F109" s="347"/>
      <c r="G109" s="346">
        <f>G101+G88</f>
        <v>166042078.73679805</v>
      </c>
      <c r="H109" s="347"/>
      <c r="I109" s="166"/>
      <c r="K109" s="157"/>
    </row>
    <row r="110" spans="1:11" ht="1.95" customHeight="1" x14ac:dyDescent="0.25"/>
    <row r="111" spans="1:11" ht="19.2" x14ac:dyDescent="0.45">
      <c r="C111" s="180" t="s">
        <v>73</v>
      </c>
      <c r="D111" s="181"/>
      <c r="E111" s="181"/>
      <c r="F111" s="181"/>
      <c r="G111" s="181"/>
      <c r="H111" s="181"/>
      <c r="I111" s="181"/>
    </row>
    <row r="112" spans="1:11" s="189" customFormat="1" ht="19.8" thickBot="1" x14ac:dyDescent="0.5">
      <c r="A112" s="196"/>
      <c r="C112" s="229"/>
      <c r="D112" s="229"/>
      <c r="E112" s="352" t="s">
        <v>74</v>
      </c>
      <c r="F112" s="353"/>
      <c r="G112" s="352" t="s">
        <v>75</v>
      </c>
      <c r="H112" s="353"/>
      <c r="I112" s="230" t="s">
        <v>76</v>
      </c>
      <c r="K112" s="225"/>
    </row>
    <row r="113" spans="1:10" s="189" customFormat="1" ht="19.2" x14ac:dyDescent="0.45">
      <c r="A113" s="196"/>
      <c r="C113" s="229"/>
      <c r="D113" s="231" t="s">
        <v>1188</v>
      </c>
      <c r="E113" s="354">
        <f>G88</f>
        <v>158108787.40100452</v>
      </c>
      <c r="F113" s="355"/>
      <c r="G113" s="358">
        <f>H72+H75+H79</f>
        <v>16495889.647058826</v>
      </c>
      <c r="H113" s="359"/>
      <c r="I113" s="254">
        <f>ABS(IFERROR(E113/G113,0))</f>
        <v>9.5847384278055543</v>
      </c>
      <c r="J113" s="208"/>
    </row>
    <row r="114" spans="1:10" s="189" customFormat="1" ht="19.8" thickBot="1" x14ac:dyDescent="0.5">
      <c r="A114" s="196"/>
      <c r="C114" s="229"/>
      <c r="D114" s="231" t="s">
        <v>1179</v>
      </c>
      <c r="E114" s="356">
        <f>G101</f>
        <v>7933291.3357935129</v>
      </c>
      <c r="F114" s="357"/>
      <c r="G114" s="360">
        <f>H76+H80</f>
        <v>3906787</v>
      </c>
      <c r="H114" s="361"/>
      <c r="I114" s="255">
        <f>ABS(IFERROR(E114/G114,0))</f>
        <v>2.0306434253501697</v>
      </c>
      <c r="J114" s="208"/>
    </row>
    <row r="115" spans="1:10" ht="4.95" customHeight="1" x14ac:dyDescent="0.25">
      <c r="E115" s="161"/>
      <c r="F115" s="161"/>
      <c r="G115" s="161"/>
      <c r="H115" s="161"/>
      <c r="I115" s="161"/>
    </row>
    <row r="116" spans="1:10" ht="13.2" x14ac:dyDescent="0.3">
      <c r="C116" s="158" t="s">
        <v>77</v>
      </c>
      <c r="D116" s="159"/>
      <c r="E116" s="348">
        <f>SUM(E113:E114)</f>
        <v>166042078.73679805</v>
      </c>
      <c r="F116" s="349"/>
      <c r="G116" s="348">
        <f>SUM(G113:G114)</f>
        <v>20402676.647058826</v>
      </c>
      <c r="H116" s="349"/>
      <c r="I116" s="160">
        <f>ABS(IFERROR(E116/G116,0))</f>
        <v>8.1382497801205922</v>
      </c>
    </row>
    <row r="117" spans="1:10" s="189" customFormat="1" x14ac:dyDescent="0.25">
      <c r="A117" s="196"/>
      <c r="C117" s="189" t="s">
        <v>78</v>
      </c>
    </row>
    <row r="119" spans="1:10" ht="12" thickBot="1" x14ac:dyDescent="0.3">
      <c r="C119" s="377" t="s">
        <v>1209</v>
      </c>
      <c r="D119" s="377"/>
      <c r="E119" s="377"/>
      <c r="F119" s="377"/>
      <c r="G119" s="377"/>
      <c r="H119" s="377"/>
      <c r="I119" s="377"/>
    </row>
    <row r="120" spans="1:10" x14ac:dyDescent="0.25">
      <c r="B120" s="162"/>
      <c r="C120" s="364">
        <f>Input!B185</f>
        <v>0</v>
      </c>
      <c r="D120" s="365"/>
      <c r="E120" s="365"/>
      <c r="F120" s="365"/>
      <c r="G120" s="365"/>
      <c r="H120" s="365"/>
      <c r="I120" s="366"/>
      <c r="J120" s="164"/>
    </row>
    <row r="121" spans="1:10" x14ac:dyDescent="0.25">
      <c r="B121" s="162"/>
      <c r="C121" s="367"/>
      <c r="D121" s="368"/>
      <c r="E121" s="368"/>
      <c r="F121" s="368"/>
      <c r="G121" s="368"/>
      <c r="H121" s="368"/>
      <c r="I121" s="369"/>
      <c r="J121" s="164"/>
    </row>
    <row r="122" spans="1:10" x14ac:dyDescent="0.25">
      <c r="B122" s="162"/>
      <c r="C122" s="367"/>
      <c r="D122" s="368"/>
      <c r="E122" s="368"/>
      <c r="F122" s="368"/>
      <c r="G122" s="368"/>
      <c r="H122" s="368"/>
      <c r="I122" s="369"/>
      <c r="J122" s="164"/>
    </row>
    <row r="123" spans="1:10" x14ac:dyDescent="0.25">
      <c r="B123" s="162"/>
      <c r="C123" s="367"/>
      <c r="D123" s="368"/>
      <c r="E123" s="368"/>
      <c r="F123" s="368"/>
      <c r="G123" s="368"/>
      <c r="H123" s="368"/>
      <c r="I123" s="369"/>
      <c r="J123" s="164"/>
    </row>
    <row r="124" spans="1:10" x14ac:dyDescent="0.25">
      <c r="B124" s="162"/>
      <c r="C124" s="367"/>
      <c r="D124" s="368"/>
      <c r="E124" s="368"/>
      <c r="F124" s="368"/>
      <c r="G124" s="368"/>
      <c r="H124" s="368"/>
      <c r="I124" s="369"/>
      <c r="J124" s="164"/>
    </row>
    <row r="125" spans="1:10" ht="12" thickBot="1" x14ac:dyDescent="0.3">
      <c r="B125" s="162"/>
      <c r="C125" s="370"/>
      <c r="D125" s="371"/>
      <c r="E125" s="371"/>
      <c r="F125" s="371"/>
      <c r="G125" s="371"/>
      <c r="H125" s="371"/>
      <c r="I125" s="372"/>
      <c r="J125" s="164"/>
    </row>
    <row r="126" spans="1:10" x14ac:dyDescent="0.25">
      <c r="C126" s="161" t="s">
        <v>1244</v>
      </c>
      <c r="D126" s="161"/>
      <c r="E126" s="161"/>
      <c r="G126" s="161" t="str">
        <f>Input!F193</f>
        <v>Yes</v>
      </c>
      <c r="H126" s="161"/>
      <c r="I126" s="161"/>
    </row>
    <row r="127" spans="1:10" x14ac:dyDescent="0.25">
      <c r="C127" s="161"/>
      <c r="D127" s="161"/>
      <c r="E127" s="161"/>
      <c r="F127" s="161"/>
      <c r="G127" s="161"/>
      <c r="H127" s="161"/>
      <c r="I127" s="161"/>
    </row>
    <row r="128" spans="1:10" x14ac:dyDescent="0.25">
      <c r="C128" s="236" t="s">
        <v>1227</v>
      </c>
    </row>
  </sheetData>
  <sheetProtection algorithmName="SHA-512" hashValue="YLEPO7ed5BaaL0z08bGrk/PJjErzdIlB/r4Q7j1r5NJ5vG/lyCcztL97FgQlmwaLuIL+IcsSH5zVIRmWCDA8jQ==" saltValue="0yPwHx1SGGmO820HsTC/tQ==" spinCount="100000" sheet="1" objects="1" scenarios="1"/>
  <mergeCells count="59">
    <mergeCell ref="E93:F93"/>
    <mergeCell ref="G93:H93"/>
    <mergeCell ref="E99:F99"/>
    <mergeCell ref="G99:H99"/>
    <mergeCell ref="E95:F95"/>
    <mergeCell ref="G95:H95"/>
    <mergeCell ref="E96:F96"/>
    <mergeCell ref="G96:H96"/>
    <mergeCell ref="E97:F97"/>
    <mergeCell ref="G97:H97"/>
    <mergeCell ref="E98:F98"/>
    <mergeCell ref="G98:H98"/>
    <mergeCell ref="T5:V5"/>
    <mergeCell ref="D5:G5"/>
    <mergeCell ref="D6:G6"/>
    <mergeCell ref="D7:G7"/>
    <mergeCell ref="G48:H48"/>
    <mergeCell ref="C120:I125"/>
    <mergeCell ref="Q11:S11"/>
    <mergeCell ref="C9:D9"/>
    <mergeCell ref="C66:D67"/>
    <mergeCell ref="P7:R7"/>
    <mergeCell ref="C119:I119"/>
    <mergeCell ref="H19:J19"/>
    <mergeCell ref="H20:J20"/>
    <mergeCell ref="H21:J21"/>
    <mergeCell ref="H22:J22"/>
    <mergeCell ref="H23:J23"/>
    <mergeCell ref="H24:J24"/>
    <mergeCell ref="E112:F112"/>
    <mergeCell ref="E88:F88"/>
    <mergeCell ref="G88:H88"/>
    <mergeCell ref="E90:F90"/>
    <mergeCell ref="G90:H90"/>
    <mergeCell ref="E91:F91"/>
    <mergeCell ref="E92:F92"/>
    <mergeCell ref="G91:H91"/>
    <mergeCell ref="G92:H92"/>
    <mergeCell ref="G104:H104"/>
    <mergeCell ref="G105:H105"/>
    <mergeCell ref="G106:H106"/>
    <mergeCell ref="E101:F101"/>
    <mergeCell ref="G101:H101"/>
    <mergeCell ref="E103:F103"/>
    <mergeCell ref="G103:H103"/>
    <mergeCell ref="E104:F104"/>
    <mergeCell ref="G109:H109"/>
    <mergeCell ref="E109:F109"/>
    <mergeCell ref="E116:F116"/>
    <mergeCell ref="G116:H116"/>
    <mergeCell ref="E105:F105"/>
    <mergeCell ref="E106:F106"/>
    <mergeCell ref="E107:F107"/>
    <mergeCell ref="G112:H112"/>
    <mergeCell ref="E113:F113"/>
    <mergeCell ref="E114:F114"/>
    <mergeCell ref="G113:H113"/>
    <mergeCell ref="G114:H114"/>
    <mergeCell ref="G107:H107"/>
  </mergeCells>
  <printOptions horizontalCentered="1" verticalCentered="1" gridLines="1"/>
  <pageMargins left="0.25" right="0.25" top="0.75" bottom="0.75" header="0.3" footer="0.3"/>
  <pageSetup scale="89" fitToHeight="2" orientation="portrait" r:id="rId1"/>
  <rowBreaks count="1" manualBreakCount="1">
    <brk id="64" min="1" max="10" man="1"/>
  </rowBreaks>
  <ignoredErrors>
    <ignoredError sqref="G105"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195AB-0BB4-49EF-A207-52D18CECE038}">
  <dimension ref="B2:F6"/>
  <sheetViews>
    <sheetView workbookViewId="0">
      <selection activeCell="F27" sqref="F27"/>
    </sheetView>
  </sheetViews>
  <sheetFormatPr defaultColWidth="8.88671875" defaultRowHeight="14.4" x14ac:dyDescent="0.3"/>
  <cols>
    <col min="1" max="1" width="8.88671875" style="266"/>
    <col min="2" max="2" width="12.33203125" style="266" customWidth="1"/>
    <col min="3" max="16384" width="8.88671875" style="266"/>
  </cols>
  <sheetData>
    <row r="2" spans="2:6" ht="20.399999999999999" x14ac:dyDescent="0.3">
      <c r="B2" s="238" t="str">
        <f>Input!C2</f>
        <v>Wyoming County Industrial Development Agency</v>
      </c>
      <c r="C2" s="144"/>
      <c r="D2" s="144"/>
      <c r="E2" s="144"/>
      <c r="F2" s="144"/>
    </row>
    <row r="3" spans="2:6" ht="20.399999999999999" x14ac:dyDescent="0.3">
      <c r="B3" s="238" t="s">
        <v>1256</v>
      </c>
      <c r="C3" s="144"/>
      <c r="D3" s="144"/>
      <c r="E3" s="144"/>
      <c r="F3" s="144"/>
    </row>
    <row r="4" spans="2:6" ht="16.8" x14ac:dyDescent="0.4">
      <c r="B4" s="187" t="s">
        <v>27</v>
      </c>
      <c r="C4" s="396">
        <f>Input!C3</f>
        <v>45890</v>
      </c>
      <c r="D4" s="396"/>
      <c r="E4" s="396"/>
      <c r="F4" s="396"/>
    </row>
    <row r="5" spans="2:6" ht="16.8" x14ac:dyDescent="0.4">
      <c r="B5" s="187" t="s">
        <v>28</v>
      </c>
      <c r="C5" s="397" t="str">
        <f>Input!C4</f>
        <v>AES Bliss NewCo, LLC</v>
      </c>
      <c r="D5" s="397"/>
      <c r="E5" s="397"/>
      <c r="F5" s="397"/>
    </row>
    <row r="6" spans="2:6" ht="16.8" x14ac:dyDescent="0.4">
      <c r="B6" s="187" t="s">
        <v>29</v>
      </c>
      <c r="C6" s="397" t="str">
        <f>Input!C5</f>
        <v xml:space="preserve">Bliss New York </v>
      </c>
      <c r="D6" s="397"/>
      <c r="E6" s="397"/>
      <c r="F6" s="397"/>
    </row>
  </sheetData>
  <sheetProtection algorithmName="SHA-512" hashValue="EyEz2a76QupFfnyzryglkcIjA21E+/XejKQHLH/wZnIp0OiAokFfntFx3IAYLd83Izw0usngd6+FZrJ8gAk+7w==" saltValue="JRRKgUcYUJhJQCUk/ELMdQ==" spinCount="100000" sheet="1" objects="1" scenarios="1"/>
  <mergeCells count="3">
    <mergeCell ref="C4:F4"/>
    <mergeCell ref="C5:F5"/>
    <mergeCell ref="C6:F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7C49-B52D-4700-B4A1-53C65CA584C9}">
  <sheetPr>
    <tabColor theme="1"/>
  </sheetPr>
  <dimension ref="B3:BG264"/>
  <sheetViews>
    <sheetView showGridLines="0" topLeftCell="AU201" zoomScaleNormal="100" workbookViewId="0">
      <selection activeCell="AY259" sqref="AY259"/>
    </sheetView>
  </sheetViews>
  <sheetFormatPr defaultRowHeight="14.4" x14ac:dyDescent="0.3"/>
  <cols>
    <col min="2" max="2" width="23" customWidth="1"/>
    <col min="3" max="3" width="12.44140625" bestFit="1" customWidth="1"/>
    <col min="4" max="4" width="13.5546875" bestFit="1" customWidth="1"/>
    <col min="5" max="5" width="11.6640625" bestFit="1" customWidth="1"/>
    <col min="6" max="6" width="12.44140625" bestFit="1" customWidth="1"/>
    <col min="7" max="7" width="12.88671875" customWidth="1"/>
    <col min="8" max="8" width="12.44140625" bestFit="1" customWidth="1"/>
    <col min="9" max="9" width="18.33203125" bestFit="1" customWidth="1"/>
    <col min="10" max="10" width="12" bestFit="1" customWidth="1"/>
    <col min="11" max="11" width="13.5546875" bestFit="1" customWidth="1"/>
    <col min="12" max="12" width="12.44140625" bestFit="1" customWidth="1"/>
    <col min="13" max="13" width="11.5546875" bestFit="1" customWidth="1"/>
    <col min="14" max="14" width="12.33203125" bestFit="1" customWidth="1"/>
    <col min="15" max="15" width="16.44140625" customWidth="1"/>
    <col min="16" max="16" width="18.33203125" bestFit="1" customWidth="1"/>
    <col min="17" max="17" width="11" customWidth="1"/>
    <col min="18" max="18" width="11" bestFit="1" customWidth="1"/>
    <col min="19" max="19" width="11.33203125" bestFit="1" customWidth="1"/>
    <col min="20" max="20" width="12.5546875" customWidth="1"/>
    <col min="21" max="21" width="15" bestFit="1" customWidth="1"/>
    <col min="22" max="22" width="12.6640625" customWidth="1"/>
    <col min="23" max="23" width="16.33203125" customWidth="1"/>
    <col min="24" max="24" width="13.5546875" bestFit="1" customWidth="1"/>
    <col min="25" max="25" width="11.5546875" customWidth="1"/>
    <col min="26" max="26" width="16.33203125" bestFit="1" customWidth="1"/>
    <col min="27" max="28" width="15" bestFit="1" customWidth="1"/>
    <col min="29" max="29" width="16.109375" bestFit="1" customWidth="1"/>
    <col min="30" max="30" width="19.33203125" customWidth="1"/>
    <col min="31" max="31" width="13.5546875" bestFit="1" customWidth="1"/>
    <col min="32" max="32" width="12.33203125" customWidth="1"/>
    <col min="33" max="33" width="13.33203125" customWidth="1"/>
    <col min="34" max="34" width="12.109375" customWidth="1"/>
    <col min="35" max="35" width="12.88671875" customWidth="1"/>
    <col min="36" max="36" width="11.88671875" customWidth="1"/>
    <col min="37" max="37" width="22.33203125" customWidth="1"/>
    <col min="38" max="38" width="13.5546875" bestFit="1" customWidth="1"/>
    <col min="39" max="39" width="14.6640625" bestFit="1" customWidth="1"/>
    <col min="40" max="40" width="15.109375" bestFit="1" customWidth="1"/>
    <col min="41" max="41" width="12" bestFit="1" customWidth="1"/>
    <col min="42" max="43" width="13.5546875" bestFit="1" customWidth="1"/>
    <col min="44" max="44" width="12.109375" customWidth="1"/>
    <col min="45" max="46" width="10.88671875" bestFit="1" customWidth="1"/>
    <col min="47" max="47" width="16" customWidth="1"/>
    <col min="48" max="48" width="14.5546875" customWidth="1"/>
    <col min="49" max="49" width="17.109375" customWidth="1"/>
    <col min="50" max="50" width="17.44140625" customWidth="1"/>
    <col min="51" max="51" width="15.6640625" customWidth="1"/>
    <col min="52" max="52" width="14.88671875" customWidth="1"/>
    <col min="56" max="56" width="11" bestFit="1" customWidth="1"/>
    <col min="57" max="57" width="10.6640625" bestFit="1" customWidth="1"/>
    <col min="58" max="58" width="10.5546875" bestFit="1" customWidth="1"/>
    <col min="66" max="66" width="11.33203125" bestFit="1" customWidth="1"/>
  </cols>
  <sheetData>
    <row r="3" spans="2:11" x14ac:dyDescent="0.3">
      <c r="B3" t="s">
        <v>23</v>
      </c>
    </row>
    <row r="4" spans="2:11" ht="15" thickBot="1" x14ac:dyDescent="0.35"/>
    <row r="5" spans="2:11" ht="15.6" thickTop="1" thickBot="1" x14ac:dyDescent="0.35">
      <c r="B5" t="s">
        <v>32</v>
      </c>
      <c r="C5" t="s">
        <v>33</v>
      </c>
      <c r="H5" s="141" t="s">
        <v>61</v>
      </c>
      <c r="I5" s="141"/>
      <c r="J5" s="142">
        <f>Input!G66</f>
        <v>0.02</v>
      </c>
      <c r="K5" s="134"/>
    </row>
    <row r="6" spans="2:11" ht="15.6" thickTop="1" thickBot="1" x14ac:dyDescent="0.35">
      <c r="B6" s="2" t="s">
        <v>24</v>
      </c>
      <c r="C6" s="2">
        <v>236210</v>
      </c>
      <c r="H6" s="141"/>
      <c r="I6" s="141"/>
      <c r="J6" s="141"/>
    </row>
    <row r="7" spans="2:11" ht="15.6" thickTop="1" thickBot="1" x14ac:dyDescent="0.35">
      <c r="B7" s="2" t="s">
        <v>25</v>
      </c>
      <c r="C7" s="2">
        <v>236220</v>
      </c>
      <c r="H7" s="141" t="s">
        <v>62</v>
      </c>
      <c r="I7" s="141"/>
      <c r="J7" s="142">
        <f>Input!G68</f>
        <v>0.02</v>
      </c>
      <c r="K7" s="134"/>
    </row>
    <row r="8" spans="2:11" ht="15.6" thickTop="1" thickBot="1" x14ac:dyDescent="0.35">
      <c r="B8" s="2" t="s">
        <v>26</v>
      </c>
      <c r="C8" s="2">
        <v>236116</v>
      </c>
    </row>
    <row r="9" spans="2:11" ht="15.6" thickTop="1" thickBot="1" x14ac:dyDescent="0.35">
      <c r="B9" s="2" t="s">
        <v>157</v>
      </c>
      <c r="C9" s="2">
        <v>236115</v>
      </c>
    </row>
    <row r="10" spans="2:11" ht="15.6" thickTop="1" thickBot="1" x14ac:dyDescent="0.35">
      <c r="B10" s="2" t="s">
        <v>159</v>
      </c>
      <c r="C10" s="2">
        <v>236117</v>
      </c>
    </row>
    <row r="11" spans="2:11" ht="15.6" thickTop="1" thickBot="1" x14ac:dyDescent="0.35">
      <c r="B11" s="2" t="s">
        <v>160</v>
      </c>
      <c r="C11" s="2">
        <v>236118</v>
      </c>
    </row>
    <row r="12" spans="2:11" ht="15.6" thickTop="1" thickBot="1" x14ac:dyDescent="0.35">
      <c r="B12" s="2" t="s">
        <v>161</v>
      </c>
      <c r="C12" s="2">
        <v>237110</v>
      </c>
    </row>
    <row r="13" spans="2:11" ht="15.6" thickTop="1" thickBot="1" x14ac:dyDescent="0.35">
      <c r="B13" s="2" t="s">
        <v>162</v>
      </c>
      <c r="C13" s="2">
        <v>237120</v>
      </c>
    </row>
    <row r="14" spans="2:11" ht="15.6" thickTop="1" thickBot="1" x14ac:dyDescent="0.35">
      <c r="B14" s="2" t="s">
        <v>163</v>
      </c>
      <c r="C14" s="2">
        <v>237130</v>
      </c>
    </row>
    <row r="15" spans="2:11" ht="15.6" thickTop="1" thickBot="1" x14ac:dyDescent="0.35">
      <c r="B15" s="2" t="s">
        <v>164</v>
      </c>
      <c r="C15" s="2">
        <v>237210</v>
      </c>
    </row>
    <row r="16" spans="2:11" ht="15.6" thickTop="1" thickBot="1" x14ac:dyDescent="0.35">
      <c r="B16" s="2" t="s">
        <v>165</v>
      </c>
      <c r="C16" s="2">
        <v>237310</v>
      </c>
    </row>
    <row r="17" spans="2:47" ht="15.6" thickTop="1" thickBot="1" x14ac:dyDescent="0.35">
      <c r="B17" s="2" t="s">
        <v>166</v>
      </c>
      <c r="C17" s="2">
        <v>237990</v>
      </c>
    </row>
    <row r="18" spans="2:47" ht="15.6" thickTop="1" thickBot="1" x14ac:dyDescent="0.35">
      <c r="B18" s="2" t="s">
        <v>1096</v>
      </c>
      <c r="C18" s="2"/>
      <c r="E18" t="s">
        <v>64</v>
      </c>
    </row>
    <row r="19" spans="2:47" ht="15" thickTop="1" x14ac:dyDescent="0.3"/>
    <row r="21" spans="2:47" ht="16.8" x14ac:dyDescent="0.3">
      <c r="B21" s="398" t="s">
        <v>1103</v>
      </c>
      <c r="C21" s="398"/>
      <c r="D21" s="398"/>
      <c r="E21" s="398"/>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row>
    <row r="22" spans="2:47" ht="16.8" x14ac:dyDescent="0.3">
      <c r="B22" s="23"/>
      <c r="C22" s="23"/>
      <c r="D22" s="23"/>
      <c r="E22" s="23"/>
    </row>
    <row r="23" spans="2:47" ht="16.8" x14ac:dyDescent="0.4">
      <c r="B23" s="23" t="s">
        <v>1093</v>
      </c>
      <c r="C23" s="23"/>
      <c r="D23" s="23"/>
      <c r="E23" s="23"/>
      <c r="I23" s="23" t="s">
        <v>1094</v>
      </c>
      <c r="J23" s="23"/>
      <c r="K23" s="23"/>
      <c r="L23" s="23"/>
      <c r="P23" s="23" t="s">
        <v>1099</v>
      </c>
      <c r="Q23" s="23"/>
      <c r="R23" s="23"/>
      <c r="S23" s="23"/>
      <c r="X23" s="1"/>
      <c r="Y23" s="1" t="s">
        <v>83</v>
      </c>
      <c r="Z23" s="1" t="s">
        <v>84</v>
      </c>
      <c r="AA23" s="1" t="s">
        <v>86</v>
      </c>
      <c r="AB23" s="1" t="s">
        <v>87</v>
      </c>
      <c r="AC23" s="1" t="s">
        <v>1116</v>
      </c>
      <c r="AD23" s="1" t="s">
        <v>81</v>
      </c>
      <c r="AE23" s="1"/>
    </row>
    <row r="24" spans="2:47" ht="16.8" x14ac:dyDescent="0.4">
      <c r="B24" s="1"/>
      <c r="C24" s="20" t="s">
        <v>1089</v>
      </c>
      <c r="D24" s="1" t="s">
        <v>15</v>
      </c>
      <c r="E24" s="1" t="s">
        <v>16</v>
      </c>
      <c r="F24" s="1" t="s">
        <v>1088</v>
      </c>
      <c r="G24" s="1" t="s">
        <v>17</v>
      </c>
      <c r="I24" s="1"/>
      <c r="J24" s="20" t="s">
        <v>1089</v>
      </c>
      <c r="K24" s="1" t="s">
        <v>15</v>
      </c>
      <c r="L24" s="1" t="s">
        <v>16</v>
      </c>
      <c r="M24" s="1" t="s">
        <v>1088</v>
      </c>
      <c r="N24" s="1" t="s">
        <v>17</v>
      </c>
      <c r="P24" s="1"/>
      <c r="Q24" s="20" t="s">
        <v>1089</v>
      </c>
      <c r="R24" s="1" t="s">
        <v>15</v>
      </c>
      <c r="S24" s="1" t="s">
        <v>16</v>
      </c>
      <c r="T24" s="1" t="s">
        <v>1088</v>
      </c>
      <c r="U24" s="1" t="s">
        <v>17</v>
      </c>
      <c r="X24" s="57" t="s">
        <v>1113</v>
      </c>
      <c r="Y24" s="58">
        <f>F33</f>
        <v>1733.3554123658914</v>
      </c>
      <c r="Z24" s="58">
        <f>G33</f>
        <v>613.31960643789012</v>
      </c>
      <c r="AA24" s="59">
        <f>F34</f>
        <v>126192332.76015465</v>
      </c>
      <c r="AB24" s="59">
        <f>G34</f>
        <v>24790952.837571278</v>
      </c>
      <c r="AC24" s="59">
        <f>F35</f>
        <v>334766655.20000005</v>
      </c>
      <c r="AD24" s="59">
        <f>G35</f>
        <v>92365004.848327741</v>
      </c>
      <c r="AE24" s="1"/>
    </row>
    <row r="25" spans="2:47" ht="16.8" x14ac:dyDescent="0.4">
      <c r="B25" s="1" t="s">
        <v>14</v>
      </c>
      <c r="C25" s="17">
        <f>C27*C30</f>
        <v>1733.3554123658914</v>
      </c>
      <c r="D25" s="18">
        <f>$C$25*C38</f>
        <v>209.85215355233325</v>
      </c>
      <c r="E25" s="143">
        <f>$C$25*C39</f>
        <v>58.180437396625493</v>
      </c>
      <c r="F25" s="143">
        <f>$C$25*C40</f>
        <v>345.28701548893139</v>
      </c>
      <c r="G25" s="19">
        <f>SUM(C25:F25)</f>
        <v>2346.6750188037813</v>
      </c>
      <c r="H25" s="12"/>
      <c r="I25" s="1" t="s">
        <v>14</v>
      </c>
      <c r="J25" s="17" t="e">
        <f>J27*J30</f>
        <v>#N/A</v>
      </c>
      <c r="K25" s="18" t="e">
        <f>$J$25*J38</f>
        <v>#N/A</v>
      </c>
      <c r="L25" s="40" t="e">
        <f>$J$25*J39</f>
        <v>#N/A</v>
      </c>
      <c r="M25" s="40" t="e">
        <f>$J$25*J40</f>
        <v>#N/A</v>
      </c>
      <c r="N25" s="19" t="e">
        <f>SUM(J25:M25)</f>
        <v>#N/A</v>
      </c>
      <c r="P25" s="1" t="s">
        <v>14</v>
      </c>
      <c r="Q25" s="18" t="e">
        <f>Q27*Q30</f>
        <v>#N/A</v>
      </c>
      <c r="R25" s="40" t="e">
        <f>$Q$25*Q38</f>
        <v>#N/A</v>
      </c>
      <c r="S25" s="40" t="e">
        <f>$Q$25*Q39</f>
        <v>#N/A</v>
      </c>
      <c r="T25" s="40" t="e">
        <f>$Q$25*Q40</f>
        <v>#N/A</v>
      </c>
      <c r="U25" s="19" t="e">
        <f>SUM(Q25:T25)</f>
        <v>#N/A</v>
      </c>
      <c r="X25" s="57" t="s">
        <v>1114</v>
      </c>
      <c r="Y25" s="58" t="e">
        <f>M33</f>
        <v>#N/A</v>
      </c>
      <c r="Z25" s="58" t="e">
        <f>N33</f>
        <v>#N/A</v>
      </c>
      <c r="AA25" s="59" t="e">
        <f>M34</f>
        <v>#N/A</v>
      </c>
      <c r="AB25" s="59" t="e">
        <f>N34</f>
        <v>#N/A</v>
      </c>
      <c r="AC25" s="59">
        <f>M35</f>
        <v>0</v>
      </c>
      <c r="AD25" s="59" t="e">
        <f>N35</f>
        <v>#N/A</v>
      </c>
      <c r="AE25" s="1"/>
    </row>
    <row r="26" spans="2:47" ht="16.8" x14ac:dyDescent="0.4">
      <c r="B26" s="1" t="s">
        <v>21</v>
      </c>
      <c r="C26" s="15">
        <f>C27*C31</f>
        <v>126192332.76015465</v>
      </c>
      <c r="D26" s="15">
        <f>$C$26*C41</f>
        <v>9110073.3633844797</v>
      </c>
      <c r="E26" s="15">
        <f>$C$26*C42</f>
        <v>2223800.326354451</v>
      </c>
      <c r="F26" s="15">
        <f>$C$26*C43</f>
        <v>13457079.147832349</v>
      </c>
      <c r="G26" s="24">
        <f>SUM(C26:F26)</f>
        <v>150983285.59772593</v>
      </c>
      <c r="H26" s="12"/>
      <c r="I26" s="1" t="s">
        <v>21</v>
      </c>
      <c r="J26" s="15" t="e">
        <f>J27*J31</f>
        <v>#N/A</v>
      </c>
      <c r="K26" s="15" t="e">
        <f>$J$26*J41</f>
        <v>#N/A</v>
      </c>
      <c r="L26" s="15" t="e">
        <f>$J$26*J42</f>
        <v>#N/A</v>
      </c>
      <c r="M26" s="15" t="e">
        <f>$J$26*J43</f>
        <v>#N/A</v>
      </c>
      <c r="N26" s="24" t="e">
        <f>SUM(J26:M26)</f>
        <v>#N/A</v>
      </c>
      <c r="P26" s="1" t="s">
        <v>21</v>
      </c>
      <c r="Q26" s="15" t="e">
        <f>Q27*Q31</f>
        <v>#N/A</v>
      </c>
      <c r="R26" s="15" t="e">
        <f>$Q$26*Q41</f>
        <v>#N/A</v>
      </c>
      <c r="S26" s="15" t="e">
        <f>$Q$26*Q42</f>
        <v>#N/A</v>
      </c>
      <c r="T26" s="15" t="e">
        <f>$Q$26*Q43</f>
        <v>#N/A</v>
      </c>
      <c r="U26" s="24" t="e">
        <f>SUM(Q26:T26)</f>
        <v>#N/A</v>
      </c>
      <c r="X26" s="57" t="s">
        <v>1115</v>
      </c>
      <c r="Y26" s="53" t="e">
        <f>T33</f>
        <v>#N/A</v>
      </c>
      <c r="Z26" s="53" t="e">
        <f>U33</f>
        <v>#N/A</v>
      </c>
      <c r="AA26" s="53" t="e">
        <f>T34</f>
        <v>#N/A</v>
      </c>
      <c r="AB26" s="53" t="e">
        <f>U34</f>
        <v>#N/A</v>
      </c>
      <c r="AC26" s="59">
        <f>T35</f>
        <v>0</v>
      </c>
      <c r="AD26" s="59" t="e">
        <f>U35</f>
        <v>#N/A</v>
      </c>
      <c r="AE26" s="1"/>
    </row>
    <row r="27" spans="2:47" ht="16.8" x14ac:dyDescent="0.4">
      <c r="B27" s="1" t="s">
        <v>20</v>
      </c>
      <c r="C27" s="14">
        <f>Input!G18</f>
        <v>334766655.20000005</v>
      </c>
      <c r="D27" s="14">
        <f>$C$27*C35</f>
        <v>33751816.366520844</v>
      </c>
      <c r="E27" s="15">
        <f>$C$27*C36</f>
        <v>6959785.2619494908</v>
      </c>
      <c r="F27" s="16">
        <f>$C$27*C37</f>
        <v>51653403.21985741</v>
      </c>
      <c r="G27" s="24">
        <f>SUM(C27:F27)</f>
        <v>427131660.04832774</v>
      </c>
      <c r="H27" s="12"/>
      <c r="I27" s="1" t="s">
        <v>20</v>
      </c>
      <c r="J27" s="14">
        <f>Input!G19</f>
        <v>0</v>
      </c>
      <c r="K27" s="14" t="e">
        <f>$J$27*J35</f>
        <v>#N/A</v>
      </c>
      <c r="L27" s="15" t="e">
        <f>$J$27*J36</f>
        <v>#N/A</v>
      </c>
      <c r="M27" s="16" t="e">
        <f>$J$27*J37</f>
        <v>#N/A</v>
      </c>
      <c r="N27" s="24" t="e">
        <f>SUM(J27:M27)</f>
        <v>#N/A</v>
      </c>
      <c r="P27" s="1" t="s">
        <v>20</v>
      </c>
      <c r="Q27" s="14">
        <f>Input!G20</f>
        <v>0</v>
      </c>
      <c r="R27" s="14" t="e">
        <f>$Q$27*Q35</f>
        <v>#N/A</v>
      </c>
      <c r="S27" s="15" t="e">
        <f>$Q$27*Q36</f>
        <v>#N/A</v>
      </c>
      <c r="T27" s="16" t="e">
        <f>$Q$27*Q37</f>
        <v>#N/A</v>
      </c>
      <c r="U27" s="24" t="e">
        <f>SUM(Q27:T27)</f>
        <v>#N/A</v>
      </c>
      <c r="X27" s="57" t="s">
        <v>17</v>
      </c>
      <c r="Y27" s="60">
        <f>SUMIF(Y24:Y26,"&lt;&gt;#N/A")</f>
        <v>1733.3554123658914</v>
      </c>
      <c r="Z27" s="53">
        <f>SUMIF(Z24:Z26,"&lt;&gt;#N/A")</f>
        <v>613.31960643789012</v>
      </c>
      <c r="AA27" s="59">
        <f t="shared" ref="AA27:AD27" si="0">SUMIF(AA24:AA26,"&lt;&gt;#N/A")</f>
        <v>126192332.76015465</v>
      </c>
      <c r="AB27" s="55">
        <f t="shared" si="0"/>
        <v>24790952.837571278</v>
      </c>
      <c r="AC27" s="59">
        <f t="shared" si="0"/>
        <v>334766655.20000005</v>
      </c>
      <c r="AD27" s="55">
        <f t="shared" si="0"/>
        <v>92365004.848327741</v>
      </c>
    </row>
    <row r="28" spans="2:47" x14ac:dyDescent="0.3">
      <c r="G28" s="21"/>
      <c r="N28" s="21"/>
      <c r="U28" s="21"/>
    </row>
    <row r="29" spans="2:47" ht="16.8" x14ac:dyDescent="0.4">
      <c r="B29" s="1" t="s">
        <v>30</v>
      </c>
      <c r="C29" s="13">
        <f>Input!E18</f>
        <v>237130</v>
      </c>
      <c r="I29" s="1" t="s">
        <v>30</v>
      </c>
      <c r="J29" s="13">
        <f>Input!E19</f>
        <v>0</v>
      </c>
      <c r="P29" s="1" t="s">
        <v>30</v>
      </c>
      <c r="Q29" s="13">
        <f>Input!E20</f>
        <v>0</v>
      </c>
      <c r="X29" s="1" t="s">
        <v>1117</v>
      </c>
    </row>
    <row r="30" spans="2:47" ht="16.8" x14ac:dyDescent="0.4">
      <c r="B30" s="1" t="s">
        <v>1090</v>
      </c>
      <c r="C30" s="13">
        <f>VLOOKUP($C$29,Multipliers!A2:$T$994,16,FALSE)</f>
        <v>5.1778018671851613E-6</v>
      </c>
      <c r="I30" s="1" t="s">
        <v>1090</v>
      </c>
      <c r="J30" s="13" t="e">
        <f>VLOOKUP($J$29,Multipliers!$A$2:$T$994,16,FALSE)</f>
        <v>#N/A</v>
      </c>
      <c r="P30" s="1" t="s">
        <v>1090</v>
      </c>
      <c r="Q30" s="13" t="e">
        <f>VLOOKUP($Q$29,Multipliers!$A$2:$T$994,16,FALSE)</f>
        <v>#N/A</v>
      </c>
    </row>
    <row r="31" spans="2:47" ht="16.8" x14ac:dyDescent="0.4">
      <c r="B31" s="1" t="s">
        <v>1091</v>
      </c>
      <c r="C31" s="13">
        <f>VLOOKUP($C$29,Multipliers!A3:$T$994,17,FALSE)</f>
        <v>0.37695610001767771</v>
      </c>
      <c r="I31" s="1" t="s">
        <v>1091</v>
      </c>
      <c r="J31" s="13" t="e">
        <f>VLOOKUP($J$29,Multipliers!$A$2:$T$994,17,FALSE)</f>
        <v>#N/A</v>
      </c>
      <c r="P31" s="1" t="s">
        <v>1091</v>
      </c>
      <c r="Q31" s="13" t="e">
        <f>VLOOKUP($Q$29,Multipliers!$A$2:$T$994,17,FALSE)</f>
        <v>#N/A</v>
      </c>
      <c r="X31" s="1" t="s">
        <v>15</v>
      </c>
      <c r="Y31" s="1" t="s">
        <v>16</v>
      </c>
      <c r="Z31" s="1" t="s">
        <v>17</v>
      </c>
      <c r="AA31" s="1"/>
    </row>
    <row r="32" spans="2:47" ht="16.8" x14ac:dyDescent="0.4">
      <c r="C32" s="21"/>
      <c r="E32" s="25"/>
      <c r="F32" s="25" t="s">
        <v>15</v>
      </c>
      <c r="G32" s="25" t="s">
        <v>16</v>
      </c>
      <c r="J32" s="21"/>
      <c r="L32" s="25"/>
      <c r="M32" s="25" t="s">
        <v>15</v>
      </c>
      <c r="N32" s="25" t="s">
        <v>16</v>
      </c>
      <c r="Q32" s="21"/>
      <c r="S32" s="25"/>
      <c r="T32" s="25" t="s">
        <v>15</v>
      </c>
      <c r="U32" s="25" t="s">
        <v>16</v>
      </c>
      <c r="W32" t="s">
        <v>14</v>
      </c>
      <c r="X32" s="53">
        <f>Y27</f>
        <v>1733.3554123658914</v>
      </c>
      <c r="Y32" s="53">
        <f>Z27</f>
        <v>613.31960643789012</v>
      </c>
      <c r="Z32" s="54">
        <f>SUM(X32:Y32)</f>
        <v>2346.6750188037813</v>
      </c>
    </row>
    <row r="33" spans="2:52" ht="16.8" x14ac:dyDescent="0.4">
      <c r="B33" s="1" t="s">
        <v>1092</v>
      </c>
      <c r="E33" s="26" t="s">
        <v>14</v>
      </c>
      <c r="F33" s="28">
        <f>C25</f>
        <v>1733.3554123658914</v>
      </c>
      <c r="G33" s="28">
        <f>SUM(D25:F25)</f>
        <v>613.31960643789012</v>
      </c>
      <c r="I33" s="1" t="s">
        <v>1092</v>
      </c>
      <c r="L33" s="26" t="s">
        <v>14</v>
      </c>
      <c r="M33" s="28" t="e">
        <f>J25</f>
        <v>#N/A</v>
      </c>
      <c r="N33" s="28" t="e">
        <f>SUM(K25:M25)</f>
        <v>#N/A</v>
      </c>
      <c r="P33" s="1" t="s">
        <v>1092</v>
      </c>
      <c r="S33" s="26" t="s">
        <v>14</v>
      </c>
      <c r="T33" s="28" t="e">
        <f>Q25</f>
        <v>#N/A</v>
      </c>
      <c r="U33" s="28" t="e">
        <f>SUM(R25:T25)</f>
        <v>#N/A</v>
      </c>
      <c r="W33" t="s">
        <v>21</v>
      </c>
      <c r="X33" s="55">
        <f>AA27</f>
        <v>126192332.76015465</v>
      </c>
      <c r="Y33" s="55">
        <f>AB27</f>
        <v>24790952.837571278</v>
      </c>
      <c r="Z33" s="56">
        <f>SUM(X33:Y33)</f>
        <v>150983285.59772593</v>
      </c>
    </row>
    <row r="34" spans="2:52" ht="16.8" x14ac:dyDescent="0.4">
      <c r="C34" s="22"/>
      <c r="E34" s="26" t="s">
        <v>21</v>
      </c>
      <c r="F34" s="29">
        <f t="shared" ref="F34:F35" si="1">C26</f>
        <v>126192332.76015465</v>
      </c>
      <c r="G34" s="29">
        <f t="shared" ref="G34:G35" si="2">SUM(D26:F26)</f>
        <v>24790952.837571278</v>
      </c>
      <c r="J34" s="22"/>
      <c r="L34" s="26" t="s">
        <v>21</v>
      </c>
      <c r="M34" s="29" t="e">
        <f t="shared" ref="M34:M35" si="3">J26</f>
        <v>#N/A</v>
      </c>
      <c r="N34" s="29" t="e">
        <f t="shared" ref="N34:N35" si="4">SUM(K26:M26)</f>
        <v>#N/A</v>
      </c>
      <c r="Q34" s="22"/>
      <c r="S34" s="26" t="s">
        <v>21</v>
      </c>
      <c r="T34" s="29" t="e">
        <f t="shared" ref="T34:T35" si="5">Q26</f>
        <v>#N/A</v>
      </c>
      <c r="U34" s="29" t="e">
        <f t="shared" ref="U34:U35" si="6">SUM(R26:T26)</f>
        <v>#N/A</v>
      </c>
      <c r="W34" t="s">
        <v>20</v>
      </c>
      <c r="X34" s="55">
        <f>AC27</f>
        <v>334766655.20000005</v>
      </c>
      <c r="Y34" s="55">
        <f>AD27</f>
        <v>92365004.848327741</v>
      </c>
      <c r="Z34" s="56">
        <f>SUM(X34:Y34)</f>
        <v>427131660.0483278</v>
      </c>
    </row>
    <row r="35" spans="2:52" ht="16.8" x14ac:dyDescent="0.4">
      <c r="B35" s="1" t="s">
        <v>80</v>
      </c>
      <c r="C35" s="13">
        <f>VLOOKUP($C$29,Multipliers!$A$2:$T$994,3,FALSE)</f>
        <v>0.10082191831906454</v>
      </c>
      <c r="E35" s="26" t="s">
        <v>20</v>
      </c>
      <c r="F35" s="29">
        <f t="shared" si="1"/>
        <v>334766655.20000005</v>
      </c>
      <c r="G35" s="29">
        <f t="shared" si="2"/>
        <v>92365004.848327741</v>
      </c>
      <c r="I35" s="1" t="s">
        <v>80</v>
      </c>
      <c r="J35" s="13" t="e">
        <f>VLOOKUP($J$29,Multipliers!$A$2:$T$994,3,FALSE)</f>
        <v>#N/A</v>
      </c>
      <c r="L35" s="26" t="s">
        <v>20</v>
      </c>
      <c r="M35" s="29">
        <f t="shared" si="3"/>
        <v>0</v>
      </c>
      <c r="N35" s="29" t="e">
        <f t="shared" si="4"/>
        <v>#N/A</v>
      </c>
      <c r="P35" s="1" t="s">
        <v>80</v>
      </c>
      <c r="Q35" s="13" t="e">
        <f>VLOOKUP($Q$29,Multipliers!$A$2:$T$994,3,FALSE)</f>
        <v>#N/A</v>
      </c>
      <c r="S35" s="26" t="s">
        <v>20</v>
      </c>
      <c r="T35" s="29">
        <f t="shared" si="5"/>
        <v>0</v>
      </c>
      <c r="U35" s="29" t="e">
        <f t="shared" si="6"/>
        <v>#N/A</v>
      </c>
    </row>
    <row r="36" spans="2:52" ht="16.8" x14ac:dyDescent="0.4">
      <c r="B36" s="1" t="s">
        <v>81</v>
      </c>
      <c r="C36" s="13">
        <f>VLOOKUP($C$29,Multipliers!$A$2:$T$994,4,FALSE)</f>
        <v>2.0789959674423063E-2</v>
      </c>
      <c r="I36" s="1" t="s">
        <v>81</v>
      </c>
      <c r="J36" s="13" t="e">
        <f>VLOOKUP($J$29,Multipliers!$A$2:$T$994,4,FALSE)</f>
        <v>#N/A</v>
      </c>
      <c r="P36" s="1" t="s">
        <v>81</v>
      </c>
      <c r="Q36" s="13" t="e">
        <f>VLOOKUP($Q$29,Multipliers!$A$2:$T$994,4,FALSE)</f>
        <v>#N/A</v>
      </c>
    </row>
    <row r="37" spans="2:52" ht="16.8" x14ac:dyDescent="0.4">
      <c r="B37" s="1" t="s">
        <v>82</v>
      </c>
      <c r="C37" s="13">
        <f>VLOOKUP($C$29,Multipliers!$A$2:$T$994,5,FALSE)</f>
        <v>0.15429673898972421</v>
      </c>
      <c r="I37" s="1" t="s">
        <v>82</v>
      </c>
      <c r="J37" s="13" t="e">
        <f>VLOOKUP($J$29,Multipliers!$A$2:$T$994,5,FALSE)</f>
        <v>#N/A</v>
      </c>
      <c r="P37" s="1" t="s">
        <v>82</v>
      </c>
      <c r="Q37" s="13" t="e">
        <f>VLOOKUP($Q$29,Multipliers!$A$2:$T$994,5,FALSE)</f>
        <v>#N/A</v>
      </c>
    </row>
    <row r="38" spans="2:52" ht="16.8" x14ac:dyDescent="0.4">
      <c r="B38" s="1" t="s">
        <v>83</v>
      </c>
      <c r="C38" s="13">
        <f>VLOOKUP($C$29,Multipliers!$A$2:$T$994,6,FALSE)</f>
        <v>0.12106700798649357</v>
      </c>
      <c r="I38" s="1" t="s">
        <v>83</v>
      </c>
      <c r="J38" s="13" t="e">
        <f>VLOOKUP($J$29,Multipliers!$A$2:$T$994,6,FALSE)</f>
        <v>#N/A</v>
      </c>
      <c r="P38" s="1" t="s">
        <v>83</v>
      </c>
      <c r="Q38" s="13" t="e">
        <f>VLOOKUP($Q$29,Multipliers!$A$2:$T$994,6,FALSE)</f>
        <v>#N/A</v>
      </c>
    </row>
    <row r="39" spans="2:52" ht="16.8" x14ac:dyDescent="0.4">
      <c r="B39" s="1" t="s">
        <v>84</v>
      </c>
      <c r="C39" s="13">
        <f>VLOOKUP($C$29,Multipliers!$A$2:$T$994,7,FALSE)</f>
        <v>3.3565209409196613E-2</v>
      </c>
      <c r="I39" s="1" t="s">
        <v>84</v>
      </c>
      <c r="J39" s="13" t="e">
        <f>VLOOKUP($J$29,Multipliers!$A$2:$T$994,7,FALSE)</f>
        <v>#N/A</v>
      </c>
      <c r="P39" s="1" t="s">
        <v>84</v>
      </c>
      <c r="Q39" s="13" t="e">
        <f>VLOOKUP($Q$29,Multipliers!$A$2:$T$994,7,FALSE)</f>
        <v>#N/A</v>
      </c>
    </row>
    <row r="40" spans="2:52" ht="16.8" x14ac:dyDescent="0.4">
      <c r="B40" s="1" t="s">
        <v>85</v>
      </c>
      <c r="C40" s="13">
        <f>VLOOKUP($C$29,Multipliers!$A$2:$T$994,8,FALSE)</f>
        <v>0.19920150998786929</v>
      </c>
      <c r="I40" s="1" t="s">
        <v>85</v>
      </c>
      <c r="J40" s="13" t="e">
        <f>VLOOKUP($J$29,Multipliers!$A$2:$T$994,8,FALSE)</f>
        <v>#N/A</v>
      </c>
      <c r="P40" s="1" t="s">
        <v>85</v>
      </c>
      <c r="Q40" s="13" t="e">
        <f>VLOOKUP($Q$29,Multipliers!$A$2:$T$994,8,FALSE)</f>
        <v>#N/A</v>
      </c>
    </row>
    <row r="41" spans="2:52" ht="16.8" x14ac:dyDescent="0.4">
      <c r="B41" s="1" t="s">
        <v>86</v>
      </c>
      <c r="C41" s="13">
        <f>VLOOKUP($C$29,Multipliers!$A$2:$T$994,9,FALSE)</f>
        <v>7.2191972080422578E-2</v>
      </c>
      <c r="I41" s="1" t="s">
        <v>86</v>
      </c>
      <c r="J41" s="13" t="e">
        <f>VLOOKUP($J$29,Multipliers!$A$2:$T$994,9,FALSE)</f>
        <v>#N/A</v>
      </c>
      <c r="P41" s="1" t="s">
        <v>86</v>
      </c>
      <c r="Q41" s="13" t="e">
        <f>VLOOKUP($Q$29,Multipliers!$A$2:$T$994,9,FALSE)</f>
        <v>#N/A</v>
      </c>
    </row>
    <row r="42" spans="2:52" ht="16.8" x14ac:dyDescent="0.4">
      <c r="B42" s="1" t="s">
        <v>87</v>
      </c>
      <c r="C42" s="13">
        <f>VLOOKUP($C$29,Multipliers!$A$2:$T$994,10,FALSE)</f>
        <v>1.7622309356790163E-2</v>
      </c>
      <c r="I42" s="1" t="s">
        <v>87</v>
      </c>
      <c r="J42" s="13" t="e">
        <f>VLOOKUP($J$29,Multipliers!$A$2:$T$994,10,FALSE)</f>
        <v>#N/A</v>
      </c>
      <c r="P42" s="1" t="s">
        <v>87</v>
      </c>
      <c r="Q42" s="13" t="e">
        <f>VLOOKUP($Q$29,Multipliers!$A$2:$T$994,10,FALSE)</f>
        <v>#N/A</v>
      </c>
    </row>
    <row r="43" spans="2:52" ht="16.8" x14ac:dyDescent="0.4">
      <c r="B43" s="1" t="s">
        <v>88</v>
      </c>
      <c r="C43" s="13">
        <f>VLOOKUP($C$29,Multipliers!$A$2:$T$994,11,FALSE)</f>
        <v>0.1066394356415403</v>
      </c>
      <c r="I43" s="1" t="s">
        <v>88</v>
      </c>
      <c r="J43" s="13" t="e">
        <f>VLOOKUP($J$29,Multipliers!$A$2:$T$994,11,FALSE)</f>
        <v>#N/A</v>
      </c>
      <c r="P43" s="1" t="s">
        <v>88</v>
      </c>
      <c r="Q43" s="13" t="e">
        <f>VLOOKUP($Q$29,Multipliers!$A$2:$T$994,11,FALSE)</f>
        <v>#N/A</v>
      </c>
    </row>
    <row r="44" spans="2:52" ht="16.8" x14ac:dyDescent="0.4">
      <c r="B44" s="1"/>
    </row>
    <row r="45" spans="2:52" ht="16.8" x14ac:dyDescent="0.4">
      <c r="B45" s="1"/>
    </row>
    <row r="46" spans="2:52" ht="16.8" x14ac:dyDescent="0.3">
      <c r="B46" s="401" t="s">
        <v>1128</v>
      </c>
      <c r="C46" s="401"/>
      <c r="D46" s="401"/>
      <c r="E46" s="401"/>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row>
    <row r="47" spans="2:52" ht="16.8" x14ac:dyDescent="0.3">
      <c r="B47" s="23"/>
      <c r="C47" s="23"/>
      <c r="D47" s="23"/>
      <c r="E47" s="23"/>
    </row>
    <row r="48" spans="2:52" ht="16.8" x14ac:dyDescent="0.4">
      <c r="B48" s="50" t="s">
        <v>1093</v>
      </c>
      <c r="C48" s="23"/>
      <c r="D48" s="23"/>
      <c r="E48" s="23"/>
      <c r="I48" s="50" t="s">
        <v>1094</v>
      </c>
      <c r="J48" s="23"/>
      <c r="K48" s="23"/>
      <c r="L48" s="23"/>
      <c r="P48" s="50" t="s">
        <v>1099</v>
      </c>
      <c r="Q48" s="23"/>
      <c r="R48" s="23"/>
      <c r="S48" s="23"/>
      <c r="W48" s="50" t="s">
        <v>1107</v>
      </c>
      <c r="X48" s="23"/>
      <c r="Y48" s="23"/>
      <c r="Z48" s="23"/>
      <c r="AD48" s="50" t="s">
        <v>1108</v>
      </c>
      <c r="AE48" s="23"/>
      <c r="AF48" s="23"/>
      <c r="AG48" s="23"/>
      <c r="AK48" s="50" t="s">
        <v>1109</v>
      </c>
      <c r="AL48" s="23"/>
      <c r="AM48" s="23"/>
      <c r="AN48" s="23"/>
      <c r="AT48" s="62"/>
      <c r="AU48" s="62" t="s">
        <v>83</v>
      </c>
      <c r="AV48" s="62" t="s">
        <v>84</v>
      </c>
      <c r="AW48" s="62" t="s">
        <v>86</v>
      </c>
      <c r="AX48" s="62" t="s">
        <v>87</v>
      </c>
      <c r="AY48" s="62" t="s">
        <v>1116</v>
      </c>
      <c r="AZ48" s="62" t="s">
        <v>81</v>
      </c>
    </row>
    <row r="49" spans="2:52" ht="16.8" x14ac:dyDescent="0.4">
      <c r="B49" s="23"/>
      <c r="C49" s="23"/>
      <c r="D49" s="23"/>
      <c r="E49" s="23"/>
      <c r="I49" s="23"/>
      <c r="J49" s="23"/>
      <c r="K49" s="23"/>
      <c r="L49" s="23"/>
      <c r="P49" s="23"/>
      <c r="Q49" s="23"/>
      <c r="R49" s="23"/>
      <c r="S49" s="23"/>
      <c r="W49" s="23"/>
      <c r="X49" s="23"/>
      <c r="Y49" s="23"/>
      <c r="Z49" s="23"/>
      <c r="AD49" s="23"/>
      <c r="AE49" s="23"/>
      <c r="AF49" s="23"/>
      <c r="AG49" s="23"/>
      <c r="AK49" s="23"/>
      <c r="AL49" s="23"/>
      <c r="AM49" s="23"/>
      <c r="AN49" s="23"/>
      <c r="AT49" s="57" t="s">
        <v>1113</v>
      </c>
      <c r="AU49" s="58">
        <f>F59</f>
        <v>1</v>
      </c>
      <c r="AV49" s="58">
        <f>G59</f>
        <v>1.0118194004778001</v>
      </c>
      <c r="AW49" s="59">
        <f>F60</f>
        <v>121775.79761059099</v>
      </c>
      <c r="AX49" s="59">
        <f>G60</f>
        <v>47865.001005421087</v>
      </c>
      <c r="AY49" s="59">
        <f>F61</f>
        <v>1007701.6443160521</v>
      </c>
      <c r="AZ49" s="59">
        <f>G61</f>
        <v>288280.68760740466</v>
      </c>
    </row>
    <row r="50" spans="2:52" ht="16.8" x14ac:dyDescent="0.4">
      <c r="B50" s="1"/>
      <c r="C50" s="20" t="s">
        <v>1089</v>
      </c>
      <c r="D50" s="1" t="s">
        <v>15</v>
      </c>
      <c r="E50" s="1" t="s">
        <v>16</v>
      </c>
      <c r="F50" s="1" t="s">
        <v>1088</v>
      </c>
      <c r="G50" s="1" t="s">
        <v>17</v>
      </c>
      <c r="I50" s="1"/>
      <c r="J50" s="20" t="s">
        <v>1089</v>
      </c>
      <c r="K50" s="1" t="s">
        <v>15</v>
      </c>
      <c r="L50" s="1" t="s">
        <v>16</v>
      </c>
      <c r="M50" s="1" t="s">
        <v>1088</v>
      </c>
      <c r="N50" s="1" t="s">
        <v>17</v>
      </c>
      <c r="P50" s="1"/>
      <c r="Q50" s="20" t="s">
        <v>1089</v>
      </c>
      <c r="R50" s="1" t="s">
        <v>15</v>
      </c>
      <c r="S50" s="1" t="s">
        <v>16</v>
      </c>
      <c r="T50" s="1" t="s">
        <v>1088</v>
      </c>
      <c r="U50" s="1" t="s">
        <v>17</v>
      </c>
      <c r="W50" s="1"/>
      <c r="X50" s="20" t="s">
        <v>1089</v>
      </c>
      <c r="Y50" s="1" t="s">
        <v>15</v>
      </c>
      <c r="Z50" s="1" t="s">
        <v>16</v>
      </c>
      <c r="AA50" s="1" t="s">
        <v>1088</v>
      </c>
      <c r="AB50" s="1" t="s">
        <v>17</v>
      </c>
      <c r="AD50" s="1"/>
      <c r="AE50" s="20" t="s">
        <v>1089</v>
      </c>
      <c r="AF50" s="1" t="s">
        <v>15</v>
      </c>
      <c r="AG50" s="1" t="s">
        <v>16</v>
      </c>
      <c r="AH50" s="1" t="s">
        <v>1088</v>
      </c>
      <c r="AI50" s="1" t="s">
        <v>17</v>
      </c>
      <c r="AK50" s="1"/>
      <c r="AL50" s="20" t="s">
        <v>1089</v>
      </c>
      <c r="AM50" s="1" t="s">
        <v>15</v>
      </c>
      <c r="AN50" s="1" t="s">
        <v>16</v>
      </c>
      <c r="AO50" s="1" t="s">
        <v>1088</v>
      </c>
      <c r="AP50" s="1" t="s">
        <v>17</v>
      </c>
      <c r="AT50" s="57" t="s">
        <v>1114</v>
      </c>
      <c r="AU50" s="58">
        <f>M59</f>
        <v>0</v>
      </c>
      <c r="AV50" s="58" t="e">
        <f>N59</f>
        <v>#N/A</v>
      </c>
      <c r="AW50" s="59" t="e">
        <f>M60</f>
        <v>#N/A</v>
      </c>
      <c r="AX50" s="59" t="e">
        <f>N60</f>
        <v>#N/A</v>
      </c>
      <c r="AY50" s="59" t="e">
        <f>M61</f>
        <v>#N/A</v>
      </c>
      <c r="AZ50" s="59" t="e">
        <f>N61</f>
        <v>#N/A</v>
      </c>
    </row>
    <row r="51" spans="2:52" ht="16.8" x14ac:dyDescent="0.4">
      <c r="B51" s="1" t="s">
        <v>14</v>
      </c>
      <c r="C51" s="17">
        <f>Input!D29</f>
        <v>1</v>
      </c>
      <c r="D51" s="40">
        <f>C51*C64</f>
        <v>0.43003426520999999</v>
      </c>
      <c r="E51" s="40">
        <f>C51*C65</f>
        <v>6.3993577975800006E-2</v>
      </c>
      <c r="F51" s="40">
        <f>C51*C66</f>
        <v>0.51779155729199999</v>
      </c>
      <c r="G51" s="19">
        <f>SUM(C51:F51)</f>
        <v>2.0118194004778003</v>
      </c>
      <c r="H51" s="12"/>
      <c r="I51" s="1" t="s">
        <v>14</v>
      </c>
      <c r="J51" s="17">
        <f>Input!D30</f>
        <v>0</v>
      </c>
      <c r="K51" s="40" t="e">
        <f>J51*J64</f>
        <v>#N/A</v>
      </c>
      <c r="L51" s="40" t="e">
        <f>J51*J65</f>
        <v>#N/A</v>
      </c>
      <c r="M51" s="40" t="e">
        <f>J51*J65</f>
        <v>#N/A</v>
      </c>
      <c r="N51" s="19" t="e">
        <f>SUM(J51:M51)</f>
        <v>#N/A</v>
      </c>
      <c r="P51" s="1" t="s">
        <v>14</v>
      </c>
      <c r="Q51" s="18">
        <f>Input!D31</f>
        <v>0</v>
      </c>
      <c r="R51" s="40" t="e">
        <f>Q51*Q64</f>
        <v>#N/A</v>
      </c>
      <c r="S51" s="40" t="e">
        <f>$Q$156*Q65</f>
        <v>#N/A</v>
      </c>
      <c r="T51" s="40" t="e">
        <f>$Q$156*Q66</f>
        <v>#N/A</v>
      </c>
      <c r="U51" s="19" t="e">
        <f>SUM(Q51:T51)</f>
        <v>#N/A</v>
      </c>
      <c r="W51" s="1" t="s">
        <v>14</v>
      </c>
      <c r="X51" s="18">
        <f>Input!D32</f>
        <v>0</v>
      </c>
      <c r="Y51" s="40" t="e">
        <f>X51*X64</f>
        <v>#N/A</v>
      </c>
      <c r="Z51" s="40" t="e">
        <f>X51*X65</f>
        <v>#N/A</v>
      </c>
      <c r="AA51" s="40" t="e">
        <f>X51*X66</f>
        <v>#N/A</v>
      </c>
      <c r="AB51" s="19" t="e">
        <f>SUM(X51:AA51)</f>
        <v>#N/A</v>
      </c>
      <c r="AD51" s="1" t="s">
        <v>14</v>
      </c>
      <c r="AE51" s="18">
        <f>Input!D33</f>
        <v>0</v>
      </c>
      <c r="AF51" s="40" t="e">
        <f>AE51*AE64</f>
        <v>#N/A</v>
      </c>
      <c r="AG51" s="40" t="e">
        <f>AE51*AE65</f>
        <v>#N/A</v>
      </c>
      <c r="AH51" s="40" t="e">
        <f>AE51*AE66</f>
        <v>#N/A</v>
      </c>
      <c r="AI51" s="19" t="e">
        <f>SUM(AE51:AH51)</f>
        <v>#N/A</v>
      </c>
      <c r="AK51" s="1" t="s">
        <v>14</v>
      </c>
      <c r="AL51" s="18">
        <f>Input!D34</f>
        <v>0</v>
      </c>
      <c r="AM51" s="40" t="e">
        <f>AL51*AL64</f>
        <v>#N/A</v>
      </c>
      <c r="AN51" s="40" t="e">
        <f>AL51*AL65</f>
        <v>#N/A</v>
      </c>
      <c r="AO51" s="40" t="e">
        <f>AL51*AL66</f>
        <v>#N/A</v>
      </c>
      <c r="AP51" s="19" t="e">
        <f>SUM(AL51:AO51)</f>
        <v>#N/A</v>
      </c>
      <c r="AT51" s="57" t="s">
        <v>1115</v>
      </c>
      <c r="AU51" s="53">
        <f>T59</f>
        <v>0</v>
      </c>
      <c r="AV51" s="53" t="e">
        <f>U59</f>
        <v>#N/A</v>
      </c>
      <c r="AW51" s="53" t="e">
        <f>T60</f>
        <v>#N/A</v>
      </c>
      <c r="AX51" s="53" t="e">
        <f>U60</f>
        <v>#N/A</v>
      </c>
      <c r="AY51" s="59" t="e">
        <f>T61</f>
        <v>#N/A</v>
      </c>
      <c r="AZ51" s="59" t="e">
        <f>U61</f>
        <v>#N/A</v>
      </c>
    </row>
    <row r="52" spans="2:52" ht="16.8" x14ac:dyDescent="0.4">
      <c r="B52" s="1" t="s">
        <v>21</v>
      </c>
      <c r="C52" s="15">
        <f>C53*C57</f>
        <v>121775.79761059099</v>
      </c>
      <c r="D52" s="15">
        <f>C52*C67</f>
        <v>20549.773297488886</v>
      </c>
      <c r="E52" s="15">
        <f>C52*C68</f>
        <v>2590.3053429984725</v>
      </c>
      <c r="F52" s="15">
        <f>C52*C69</f>
        <v>24724.922364933733</v>
      </c>
      <c r="G52" s="24">
        <f>SUM(C52:F52)</f>
        <v>169640.79861601209</v>
      </c>
      <c r="H52" s="12"/>
      <c r="I52" s="1" t="s">
        <v>21</v>
      </c>
      <c r="J52" s="15" t="e">
        <f>J53*J57</f>
        <v>#N/A</v>
      </c>
      <c r="K52" s="38" t="e">
        <f>J52*J67</f>
        <v>#N/A</v>
      </c>
      <c r="L52" s="38" t="e">
        <f>J52*J68</f>
        <v>#N/A</v>
      </c>
      <c r="M52" s="38" t="e">
        <f>J52*J69</f>
        <v>#N/A</v>
      </c>
      <c r="N52" s="24" t="e">
        <f>SUM(J52:M52)</f>
        <v>#N/A</v>
      </c>
      <c r="P52" s="1" t="s">
        <v>21</v>
      </c>
      <c r="Q52" s="15" t="e">
        <f>Q53*Q57</f>
        <v>#N/A</v>
      </c>
      <c r="R52" s="15" t="e">
        <f>Q52*Q67</f>
        <v>#N/A</v>
      </c>
      <c r="S52" s="15" t="e">
        <f>Q52*Q68</f>
        <v>#N/A</v>
      </c>
      <c r="T52" s="15" t="e">
        <f>Q52*Q69</f>
        <v>#N/A</v>
      </c>
      <c r="U52" s="24" t="e">
        <f>SUM(Q52:T52)</f>
        <v>#N/A</v>
      </c>
      <c r="W52" s="1" t="s">
        <v>21</v>
      </c>
      <c r="X52" s="15" t="e">
        <f>X53*X57</f>
        <v>#N/A</v>
      </c>
      <c r="Y52" s="15" t="e">
        <f>X52*X67</f>
        <v>#N/A</v>
      </c>
      <c r="Z52" s="15" t="e">
        <f>X52*X68</f>
        <v>#N/A</v>
      </c>
      <c r="AA52" s="15" t="e">
        <f>X52*X69</f>
        <v>#N/A</v>
      </c>
      <c r="AB52" s="24" t="e">
        <f>SUM(X52:AA52)</f>
        <v>#N/A</v>
      </c>
      <c r="AD52" s="1" t="s">
        <v>21</v>
      </c>
      <c r="AE52" s="15" t="e">
        <f>AE53*AE57</f>
        <v>#N/A</v>
      </c>
      <c r="AF52" s="15" t="e">
        <f>AE52*AE67</f>
        <v>#N/A</v>
      </c>
      <c r="AG52" s="15" t="e">
        <f>AE52*AE68</f>
        <v>#N/A</v>
      </c>
      <c r="AH52" s="15" t="e">
        <f>AE52*AE69</f>
        <v>#N/A</v>
      </c>
      <c r="AI52" s="24" t="e">
        <f>SUM(AE52:AH52)</f>
        <v>#N/A</v>
      </c>
      <c r="AK52" s="1" t="s">
        <v>21</v>
      </c>
      <c r="AL52" s="15" t="e">
        <f>AL53*AL57</f>
        <v>#N/A</v>
      </c>
      <c r="AM52" s="15" t="e">
        <f>AL52*AL67</f>
        <v>#N/A</v>
      </c>
      <c r="AN52" s="15" t="e">
        <f>AL52*AL68</f>
        <v>#N/A</v>
      </c>
      <c r="AO52" s="15" t="e">
        <f>AL52*AL69</f>
        <v>#N/A</v>
      </c>
      <c r="AP52" s="24" t="e">
        <f>SUM(AL52:AO52)</f>
        <v>#N/A</v>
      </c>
      <c r="AT52" s="57" t="s">
        <v>1118</v>
      </c>
      <c r="AU52" s="60">
        <f>AA59</f>
        <v>0</v>
      </c>
      <c r="AV52" s="53" t="e">
        <f>AB59</f>
        <v>#N/A</v>
      </c>
      <c r="AW52" s="59" t="e">
        <f>AA60</f>
        <v>#N/A</v>
      </c>
      <c r="AX52" s="55" t="e">
        <f>AB60</f>
        <v>#N/A</v>
      </c>
      <c r="AY52" s="59" t="e">
        <f>AA61</f>
        <v>#N/A</v>
      </c>
      <c r="AZ52" s="55" t="e">
        <f>AB61</f>
        <v>#N/A</v>
      </c>
    </row>
    <row r="53" spans="2:52" ht="16.8" x14ac:dyDescent="0.4">
      <c r="B53" s="1" t="s">
        <v>20</v>
      </c>
      <c r="C53" s="14">
        <f>C51/C56</f>
        <v>1007701.6443160521</v>
      </c>
      <c r="D53" s="14">
        <f>C53*C61</f>
        <v>81635.530657198819</v>
      </c>
      <c r="E53" s="15">
        <f>C53*C62</f>
        <v>8525.1985972763796</v>
      </c>
      <c r="F53" s="16">
        <f>C53*C63</f>
        <v>198119.95835292948</v>
      </c>
      <c r="G53" s="24">
        <f>SUM(C53:F53)</f>
        <v>1295982.3319234566</v>
      </c>
      <c r="H53" s="12"/>
      <c r="I53" s="1" t="s">
        <v>20</v>
      </c>
      <c r="J53" s="14" t="e">
        <f>J51/J56</f>
        <v>#N/A</v>
      </c>
      <c r="K53" s="14" t="e">
        <f>J53*J61</f>
        <v>#N/A</v>
      </c>
      <c r="L53" s="15" t="e">
        <f>J53*J62</f>
        <v>#N/A</v>
      </c>
      <c r="M53" s="16" t="e">
        <f>J53*J63</f>
        <v>#N/A</v>
      </c>
      <c r="N53" s="24" t="e">
        <f>SUM(J53:M53)</f>
        <v>#N/A</v>
      </c>
      <c r="P53" s="1" t="s">
        <v>20</v>
      </c>
      <c r="Q53" s="14" t="e">
        <f>Q51/Q56</f>
        <v>#N/A</v>
      </c>
      <c r="R53" s="14" t="e">
        <f>Q53*Q61</f>
        <v>#N/A</v>
      </c>
      <c r="S53" s="15" t="e">
        <f>Q53*Q62</f>
        <v>#N/A</v>
      </c>
      <c r="T53" s="16" t="e">
        <f>Q53*Q63</f>
        <v>#N/A</v>
      </c>
      <c r="U53" s="24" t="e">
        <f>SUM(Q53:T53)</f>
        <v>#N/A</v>
      </c>
      <c r="W53" s="1" t="s">
        <v>20</v>
      </c>
      <c r="X53" s="14" t="e">
        <f>X51/X56</f>
        <v>#N/A</v>
      </c>
      <c r="Y53" s="14" t="e">
        <f>X53*X61</f>
        <v>#N/A</v>
      </c>
      <c r="Z53" s="15" t="e">
        <f>X53*X62</f>
        <v>#N/A</v>
      </c>
      <c r="AA53" s="16" t="e">
        <f>X53*X63</f>
        <v>#N/A</v>
      </c>
      <c r="AB53" s="24" t="e">
        <f>SUM(X53:AA53)</f>
        <v>#N/A</v>
      </c>
      <c r="AD53" s="1" t="s">
        <v>20</v>
      </c>
      <c r="AE53" s="14" t="e">
        <f>AE51/AE56</f>
        <v>#N/A</v>
      </c>
      <c r="AF53" s="14" t="e">
        <f>AE53*AE61</f>
        <v>#N/A</v>
      </c>
      <c r="AG53" s="15" t="e">
        <f>AE53*AE62</f>
        <v>#N/A</v>
      </c>
      <c r="AH53" s="16" t="e">
        <f>AE53*AE63</f>
        <v>#N/A</v>
      </c>
      <c r="AI53" s="24" t="e">
        <f>SUM(AE53:AH53)</f>
        <v>#N/A</v>
      </c>
      <c r="AK53" s="1" t="s">
        <v>20</v>
      </c>
      <c r="AL53" s="14" t="e">
        <f>AL51/AL56</f>
        <v>#N/A</v>
      </c>
      <c r="AM53" s="14" t="e">
        <f>AL53*AL61</f>
        <v>#N/A</v>
      </c>
      <c r="AN53" s="15" t="e">
        <f>AL53*AL62</f>
        <v>#N/A</v>
      </c>
      <c r="AO53" s="16" t="e">
        <f>AL53*AL63</f>
        <v>#N/A</v>
      </c>
      <c r="AP53" s="24" t="e">
        <f>SUM(AL53:AO53)</f>
        <v>#N/A</v>
      </c>
      <c r="AT53" s="57" t="s">
        <v>1119</v>
      </c>
      <c r="AU53" s="58">
        <f>AH59</f>
        <v>0</v>
      </c>
      <c r="AV53" s="58" t="e">
        <f>AI59</f>
        <v>#N/A</v>
      </c>
      <c r="AW53" s="59" t="e">
        <f>AH60</f>
        <v>#N/A</v>
      </c>
      <c r="AX53" s="59" t="e">
        <f>AI60</f>
        <v>#N/A</v>
      </c>
      <c r="AY53" s="59" t="e">
        <f>AH61</f>
        <v>#N/A</v>
      </c>
      <c r="AZ53" s="59" t="e">
        <f>AI61</f>
        <v>#N/A</v>
      </c>
    </row>
    <row r="54" spans="2:52" ht="16.8" x14ac:dyDescent="0.4">
      <c r="G54" s="21"/>
      <c r="N54" s="21"/>
      <c r="U54" s="21"/>
      <c r="AB54" s="21"/>
      <c r="AI54" s="21"/>
      <c r="AP54" s="21"/>
      <c r="AT54" s="57" t="s">
        <v>1120</v>
      </c>
      <c r="AU54" s="58">
        <f>AO59</f>
        <v>0</v>
      </c>
      <c r="AV54" s="58" t="e">
        <f>AP59</f>
        <v>#N/A</v>
      </c>
      <c r="AW54" s="59" t="e">
        <f>AO60</f>
        <v>#N/A</v>
      </c>
      <c r="AX54" s="59" t="e">
        <f>AP60</f>
        <v>#N/A</v>
      </c>
      <c r="AY54" s="59" t="e">
        <f>AO61</f>
        <v>#N/A</v>
      </c>
      <c r="AZ54" s="59" t="e">
        <f>AP61</f>
        <v>#N/A</v>
      </c>
    </row>
    <row r="55" spans="2:52" ht="16.8" x14ac:dyDescent="0.4">
      <c r="B55" s="1" t="s">
        <v>30</v>
      </c>
      <c r="C55" s="47">
        <f>Input!C29</f>
        <v>221115</v>
      </c>
      <c r="I55" s="1" t="s">
        <v>30</v>
      </c>
      <c r="J55" s="47">
        <f>Input!C30</f>
        <v>0</v>
      </c>
      <c r="P55" s="1" t="s">
        <v>30</v>
      </c>
      <c r="Q55" s="47">
        <f>Input!C31</f>
        <v>0</v>
      </c>
      <c r="W55" s="1" t="s">
        <v>30</v>
      </c>
      <c r="X55" s="47">
        <f>Input!C32</f>
        <v>0</v>
      </c>
      <c r="AD55" s="1" t="s">
        <v>30</v>
      </c>
      <c r="AE55" s="47">
        <f>Input!C33</f>
        <v>0</v>
      </c>
      <c r="AK55" s="1" t="s">
        <v>30</v>
      </c>
      <c r="AL55" s="47">
        <f>Input!C34</f>
        <v>0</v>
      </c>
      <c r="AT55" s="1" t="s">
        <v>17</v>
      </c>
      <c r="AU55">
        <f>SUMIF(AU49:AU54,"&lt;&gt;#N/A")</f>
        <v>1</v>
      </c>
      <c r="AV55" s="61">
        <f>SUMIF(AV49:AV54,"&lt;&gt;#N/A")</f>
        <v>1.0118194004778001</v>
      </c>
      <c r="AW55" s="48">
        <f t="shared" ref="AW55:AZ55" si="7">SUMIF(AW49:AW54,"&lt;&gt;#N/A")</f>
        <v>121775.79761059099</v>
      </c>
      <c r="AX55" s="48">
        <f t="shared" si="7"/>
        <v>47865.001005421087</v>
      </c>
      <c r="AY55" s="48">
        <f t="shared" si="7"/>
        <v>1007701.6443160521</v>
      </c>
      <c r="AZ55" s="48">
        <f t="shared" si="7"/>
        <v>288280.68760740466</v>
      </c>
    </row>
    <row r="56" spans="2:52" ht="16.8" x14ac:dyDescent="0.4">
      <c r="B56" s="1" t="s">
        <v>1090</v>
      </c>
      <c r="C56" s="13">
        <f>VLOOKUP(C55,Multipliers!$A$2:$T$994,16,FALSE)</f>
        <v>9.9235721767500007E-7</v>
      </c>
      <c r="I56" s="1" t="s">
        <v>1090</v>
      </c>
      <c r="J56" s="13" t="e">
        <f>VLOOKUP($J$160,Multipliers!$A$2:$T$994,16,FALSE)</f>
        <v>#N/A</v>
      </c>
      <c r="P56" s="1" t="s">
        <v>1090</v>
      </c>
      <c r="Q56" s="13" t="e">
        <f>VLOOKUP($Q$160,Multipliers!$A$2:$T$994,16,FALSE)</f>
        <v>#N/A</v>
      </c>
      <c r="W56" s="1" t="s">
        <v>1090</v>
      </c>
      <c r="X56" s="13" t="e">
        <f>VLOOKUP(X55,Multipliers!$A$2:$T$994,16,FALSE)</f>
        <v>#N/A</v>
      </c>
      <c r="AD56" s="1" t="s">
        <v>1090</v>
      </c>
      <c r="AE56" s="13" t="e">
        <f>VLOOKUP(AE55,Multipliers!$A$2:$T$994,16,FALSE)</f>
        <v>#N/A</v>
      </c>
      <c r="AK56" s="1" t="s">
        <v>1090</v>
      </c>
      <c r="AL56" s="13" t="e">
        <f>VLOOKUP(AL55,Multipliers!$A$2:$T$994,16,FALSE)</f>
        <v>#N/A</v>
      </c>
    </row>
    <row r="57" spans="2:52" ht="16.8" x14ac:dyDescent="0.4">
      <c r="B57" s="1" t="s">
        <v>1091</v>
      </c>
      <c r="C57" s="13">
        <f>VLOOKUP(C55,Multipliers!$A$2:$T$994,17,FALSE)</f>
        <v>0.120845091697</v>
      </c>
      <c r="I57" s="1" t="s">
        <v>1091</v>
      </c>
      <c r="J57" s="13" t="e">
        <f>VLOOKUP($J$160,Multipliers!$A$2:$T$994,17,FALSE)</f>
        <v>#N/A</v>
      </c>
      <c r="P57" s="1" t="s">
        <v>1091</v>
      </c>
      <c r="Q57" s="13" t="e">
        <f>VLOOKUP(Q55,Multipliers!$A$2:$T$994,17,FALSE)</f>
        <v>#N/A</v>
      </c>
      <c r="W57" s="1" t="s">
        <v>1091</v>
      </c>
      <c r="X57" s="13" t="e">
        <f>VLOOKUP(X55,Multipliers!$A$2:$T$994,17,FALSE)</f>
        <v>#N/A</v>
      </c>
      <c r="AD57" s="1" t="s">
        <v>1091</v>
      </c>
      <c r="AE57" s="13" t="e">
        <f>VLOOKUP(AE55,Multipliers!$A$2:$T$994,17,FALSE)</f>
        <v>#N/A</v>
      </c>
      <c r="AK57" s="1" t="s">
        <v>1091</v>
      </c>
      <c r="AL57" s="13" t="e">
        <f>VLOOKUP(AL55,Multipliers!$A$2:$T$994,17,FALSE)</f>
        <v>#N/A</v>
      </c>
    </row>
    <row r="58" spans="2:52" x14ac:dyDescent="0.3">
      <c r="C58" s="21"/>
      <c r="E58" s="25"/>
      <c r="F58" s="25" t="s">
        <v>15</v>
      </c>
      <c r="G58" s="25" t="s">
        <v>16</v>
      </c>
      <c r="J58" s="21"/>
      <c r="L58" s="25"/>
      <c r="M58" s="25" t="s">
        <v>15</v>
      </c>
      <c r="N58" s="25" t="s">
        <v>16</v>
      </c>
      <c r="Q58" s="21"/>
      <c r="S58" s="25"/>
      <c r="T58" s="25" t="s">
        <v>15</v>
      </c>
      <c r="U58" s="25" t="s">
        <v>16</v>
      </c>
      <c r="X58" s="21"/>
      <c r="Z58" s="25"/>
      <c r="AA58" s="25" t="s">
        <v>15</v>
      </c>
      <c r="AB58" s="25" t="s">
        <v>16</v>
      </c>
      <c r="AE58" s="21"/>
      <c r="AG58" s="25"/>
      <c r="AH58" s="25" t="s">
        <v>15</v>
      </c>
      <c r="AI58" s="25" t="s">
        <v>16</v>
      </c>
      <c r="AL58" s="21"/>
      <c r="AN58" s="25"/>
      <c r="AO58" s="25" t="s">
        <v>15</v>
      </c>
      <c r="AP58" s="25" t="s">
        <v>16</v>
      </c>
    </row>
    <row r="59" spans="2:52" ht="16.8" x14ac:dyDescent="0.4">
      <c r="B59" s="1" t="s">
        <v>1092</v>
      </c>
      <c r="E59" s="26" t="s">
        <v>14</v>
      </c>
      <c r="F59" s="28">
        <f>C51</f>
        <v>1</v>
      </c>
      <c r="G59" s="28">
        <f>SUM(D51:F51)</f>
        <v>1.0118194004778001</v>
      </c>
      <c r="I59" s="1" t="s">
        <v>1092</v>
      </c>
      <c r="L59" s="26" t="s">
        <v>14</v>
      </c>
      <c r="M59" s="28">
        <f>J51</f>
        <v>0</v>
      </c>
      <c r="N59" s="28" t="e">
        <f>SUM(K51:M51)</f>
        <v>#N/A</v>
      </c>
      <c r="P59" s="1" t="s">
        <v>1092</v>
      </c>
      <c r="S59" s="26" t="s">
        <v>14</v>
      </c>
      <c r="T59" s="28">
        <f>Q51</f>
        <v>0</v>
      </c>
      <c r="U59" s="28" t="e">
        <f>SUM(R51:T51)</f>
        <v>#N/A</v>
      </c>
      <c r="W59" s="1" t="s">
        <v>1092</v>
      </c>
      <c r="Z59" s="26" t="s">
        <v>14</v>
      </c>
      <c r="AA59" s="28">
        <f>X51</f>
        <v>0</v>
      </c>
      <c r="AB59" s="28" t="e">
        <f>SUM(Y51:AA51)</f>
        <v>#N/A</v>
      </c>
      <c r="AD59" s="1" t="s">
        <v>1092</v>
      </c>
      <c r="AG59" s="26" t="s">
        <v>14</v>
      </c>
      <c r="AH59" s="28">
        <f>AE51</f>
        <v>0</v>
      </c>
      <c r="AI59" s="28" t="e">
        <f>SUM(AF51:AH51)</f>
        <v>#N/A</v>
      </c>
      <c r="AK59" s="1" t="s">
        <v>1092</v>
      </c>
      <c r="AN59" s="26" t="s">
        <v>14</v>
      </c>
      <c r="AO59" s="28">
        <f>AL51</f>
        <v>0</v>
      </c>
      <c r="AP59" s="28" t="e">
        <f>SUM(AM51:AO51)</f>
        <v>#N/A</v>
      </c>
      <c r="AT59" s="46"/>
      <c r="AU59" s="62" t="s">
        <v>15</v>
      </c>
      <c r="AV59" s="62" t="s">
        <v>16</v>
      </c>
      <c r="AW59" s="62" t="s">
        <v>17</v>
      </c>
    </row>
    <row r="60" spans="2:52" ht="16.8" x14ac:dyDescent="0.4">
      <c r="C60" s="22"/>
      <c r="E60" s="26" t="s">
        <v>21</v>
      </c>
      <c r="F60" s="29">
        <f t="shared" ref="F60:F61" si="8">C52</f>
        <v>121775.79761059099</v>
      </c>
      <c r="G60" s="29">
        <f t="shared" ref="G60:G61" si="9">SUM(D52:F52)</f>
        <v>47865.001005421087</v>
      </c>
      <c r="J60" s="22"/>
      <c r="L60" s="26" t="s">
        <v>21</v>
      </c>
      <c r="M60" s="29" t="e">
        <f>J52</f>
        <v>#N/A</v>
      </c>
      <c r="N60" s="29" t="e">
        <f t="shared" ref="N60:N61" si="10">SUM(K52:M52)</f>
        <v>#N/A</v>
      </c>
      <c r="Q60" s="22"/>
      <c r="S60" s="26" t="s">
        <v>21</v>
      </c>
      <c r="T60" s="29" t="e">
        <f t="shared" ref="T60:T61" si="11">Q52</f>
        <v>#N/A</v>
      </c>
      <c r="U60" s="29" t="e">
        <f t="shared" ref="U60:U61" si="12">SUM(R52:T52)</f>
        <v>#N/A</v>
      </c>
      <c r="X60" s="22"/>
      <c r="Z60" s="26" t="s">
        <v>21</v>
      </c>
      <c r="AA60" s="29" t="e">
        <f t="shared" ref="AA60:AA61" si="13">X52</f>
        <v>#N/A</v>
      </c>
      <c r="AB60" s="29" t="e">
        <f t="shared" ref="AB60:AB61" si="14">SUM(Y52:AA52)</f>
        <v>#N/A</v>
      </c>
      <c r="AE60" s="22"/>
      <c r="AG60" s="26" t="s">
        <v>21</v>
      </c>
      <c r="AH60" s="29" t="e">
        <f t="shared" ref="AH60:AH61" si="15">AE52</f>
        <v>#N/A</v>
      </c>
      <c r="AI60" s="29" t="e">
        <f t="shared" ref="AI60:AI61" si="16">SUM(AF52:AH52)</f>
        <v>#N/A</v>
      </c>
      <c r="AL60" s="22"/>
      <c r="AN60" s="26" t="s">
        <v>21</v>
      </c>
      <c r="AO60" s="29" t="e">
        <f t="shared" ref="AO60:AO61" si="17">AL52</f>
        <v>#N/A</v>
      </c>
      <c r="AP60" s="29" t="e">
        <f t="shared" ref="AP60:AP61" si="18">SUM(AM52:AO52)</f>
        <v>#N/A</v>
      </c>
      <c r="AT60" t="s">
        <v>14</v>
      </c>
      <c r="AU60" s="53">
        <f>AU55</f>
        <v>1</v>
      </c>
      <c r="AV60" s="53">
        <f>AV55</f>
        <v>1.0118194004778001</v>
      </c>
      <c r="AW60" s="54">
        <f>SUM(AU60:AV60)</f>
        <v>2.0118194004778003</v>
      </c>
    </row>
    <row r="61" spans="2:52" ht="16.8" x14ac:dyDescent="0.4">
      <c r="B61" s="1" t="s">
        <v>80</v>
      </c>
      <c r="C61" s="13">
        <f>VLOOKUP($C$55,Multipliers!$A$2:$T$994,3,FALSE)</f>
        <v>8.1011608066399995E-2</v>
      </c>
      <c r="E61" s="26" t="s">
        <v>20</v>
      </c>
      <c r="F61" s="29">
        <f t="shared" si="8"/>
        <v>1007701.6443160521</v>
      </c>
      <c r="G61" s="29">
        <f t="shared" si="9"/>
        <v>288280.68760740466</v>
      </c>
      <c r="I61" s="1" t="s">
        <v>80</v>
      </c>
      <c r="J61" s="13" t="e">
        <f>VLOOKUP($J$160,Multipliers!$A$2:$T$994,3,FALSE)</f>
        <v>#N/A</v>
      </c>
      <c r="L61" s="26" t="s">
        <v>20</v>
      </c>
      <c r="M61" s="29" t="e">
        <f t="shared" ref="M61" si="19">J53</f>
        <v>#N/A</v>
      </c>
      <c r="N61" s="29" t="e">
        <f t="shared" si="10"/>
        <v>#N/A</v>
      </c>
      <c r="P61" s="1" t="s">
        <v>80</v>
      </c>
      <c r="Q61" s="13" t="e">
        <f>VLOOKUP($Q$160,Multipliers!$A$2:$T$994,3,FALSE)</f>
        <v>#N/A</v>
      </c>
      <c r="S61" s="26" t="s">
        <v>20</v>
      </c>
      <c r="T61" s="29" t="e">
        <f t="shared" si="11"/>
        <v>#N/A</v>
      </c>
      <c r="U61" s="29" t="e">
        <f t="shared" si="12"/>
        <v>#N/A</v>
      </c>
      <c r="W61" s="1" t="s">
        <v>80</v>
      </c>
      <c r="X61" s="13" t="e">
        <f>VLOOKUP($X$160,Multipliers!$A$2:$T$994,3,FALSE)</f>
        <v>#N/A</v>
      </c>
      <c r="Z61" s="26" t="s">
        <v>20</v>
      </c>
      <c r="AA61" s="29" t="e">
        <f t="shared" si="13"/>
        <v>#N/A</v>
      </c>
      <c r="AB61" s="29" t="e">
        <f t="shared" si="14"/>
        <v>#N/A</v>
      </c>
      <c r="AD61" s="1" t="s">
        <v>80</v>
      </c>
      <c r="AE61" s="13" t="e">
        <f>VLOOKUP($AE$160,Multipliers!$A$2:$T$994,3,FALSE)</f>
        <v>#N/A</v>
      </c>
      <c r="AG61" s="26" t="s">
        <v>20</v>
      </c>
      <c r="AH61" s="29" t="e">
        <f t="shared" si="15"/>
        <v>#N/A</v>
      </c>
      <c r="AI61" s="29" t="e">
        <f t="shared" si="16"/>
        <v>#N/A</v>
      </c>
      <c r="AK61" s="1" t="s">
        <v>80</v>
      </c>
      <c r="AL61" s="13" t="e">
        <f>VLOOKUP($AL$160,Multipliers!$A$2:$T$994,3,FALSE)</f>
        <v>#N/A</v>
      </c>
      <c r="AN61" s="26" t="s">
        <v>20</v>
      </c>
      <c r="AO61" s="29" t="e">
        <f t="shared" si="17"/>
        <v>#N/A</v>
      </c>
      <c r="AP61" s="29" t="e">
        <f t="shared" si="18"/>
        <v>#N/A</v>
      </c>
      <c r="AT61" t="s">
        <v>21</v>
      </c>
      <c r="AU61" s="55">
        <f>AW55</f>
        <v>121775.79761059099</v>
      </c>
      <c r="AV61" s="55">
        <f>AX55</f>
        <v>47865.001005421087</v>
      </c>
      <c r="AW61" s="56">
        <f>SUM(AU61:AV61)</f>
        <v>169640.79861601209</v>
      </c>
    </row>
    <row r="62" spans="2:52" ht="16.8" x14ac:dyDescent="0.4">
      <c r="B62" s="1" t="s">
        <v>81</v>
      </c>
      <c r="C62" s="13">
        <f>VLOOKUP($C$160,Multipliers!$A$2:$T$994,4,FALSE)</f>
        <v>8.4600423601200007E-3</v>
      </c>
      <c r="I62" s="1" t="s">
        <v>81</v>
      </c>
      <c r="J62" s="13" t="e">
        <f>VLOOKUP($J$160,Multipliers!$A$2:$T$994,4,FALSE)</f>
        <v>#N/A</v>
      </c>
      <c r="P62" s="1" t="s">
        <v>81</v>
      </c>
      <c r="Q62" s="13" t="e">
        <f>VLOOKUP($Q$160,Multipliers!$A$2:$T$994,4,FALSE)</f>
        <v>#N/A</v>
      </c>
      <c r="W62" s="1" t="s">
        <v>81</v>
      </c>
      <c r="X62" s="13" t="e">
        <f>VLOOKUP($X$160,Multipliers!$A$2:$T$994,4,FALSE)</f>
        <v>#N/A</v>
      </c>
      <c r="AD62" s="1" t="s">
        <v>81</v>
      </c>
      <c r="AE62" s="13" t="e">
        <f>VLOOKUP($AE$160,Multipliers!$A$2:$T$994,4,FALSE)</f>
        <v>#N/A</v>
      </c>
      <c r="AK62" s="1" t="s">
        <v>81</v>
      </c>
      <c r="AL62" s="13" t="e">
        <f>VLOOKUP($AL$160,Multipliers!$A$2:$T$994,4,FALSE)</f>
        <v>#N/A</v>
      </c>
      <c r="AT62" t="s">
        <v>20</v>
      </c>
      <c r="AU62" s="55">
        <f>AY55</f>
        <v>1007701.6443160521</v>
      </c>
      <c r="AV62" s="55">
        <f>AZ55</f>
        <v>288280.68760740466</v>
      </c>
      <c r="AW62" s="56">
        <f>SUM(AU62:AV62)</f>
        <v>1295982.3319234569</v>
      </c>
    </row>
    <row r="63" spans="2:52" ht="16.8" x14ac:dyDescent="0.4">
      <c r="B63" s="1" t="s">
        <v>82</v>
      </c>
      <c r="C63" s="13">
        <f>VLOOKUP($C$160,Multipliers!$A$2:$T$994,5,FALSE)</f>
        <v>0.19660577063699999</v>
      </c>
      <c r="I63" s="1" t="s">
        <v>82</v>
      </c>
      <c r="J63" s="13" t="e">
        <f>VLOOKUP($J$160,Multipliers!$A$2:$T$994,5,FALSE)</f>
        <v>#N/A</v>
      </c>
      <c r="P63" s="1" t="s">
        <v>82</v>
      </c>
      <c r="Q63" s="13" t="e">
        <f>VLOOKUP($Q$160,Multipliers!$A$2:$T$994,5,FALSE)</f>
        <v>#N/A</v>
      </c>
      <c r="W63" s="1" t="s">
        <v>82</v>
      </c>
      <c r="X63" s="13" t="e">
        <f>VLOOKUP($X$160,Multipliers!$A$2:$T$994,5,FALSE)</f>
        <v>#N/A</v>
      </c>
      <c r="AD63" s="1" t="s">
        <v>82</v>
      </c>
      <c r="AE63" s="13" t="e">
        <f>VLOOKUP($AE$160,Multipliers!$A$2:$T$994,5,FALSE)</f>
        <v>#N/A</v>
      </c>
      <c r="AK63" s="1" t="s">
        <v>82</v>
      </c>
      <c r="AL63" s="13" t="e">
        <f>VLOOKUP($AL$160,Multipliers!$A$2:$T$994,5,FALSE)</f>
        <v>#N/A</v>
      </c>
    </row>
    <row r="64" spans="2:52" ht="16.8" x14ac:dyDescent="0.4">
      <c r="B64" s="1" t="s">
        <v>83</v>
      </c>
      <c r="C64" s="13">
        <f>VLOOKUP($C$160,Multipliers!$A$2:$T$994,6,FALSE)</f>
        <v>0.43003426520999999</v>
      </c>
      <c r="F64">
        <f>F53/C53</f>
        <v>0.19660577063699999</v>
      </c>
      <c r="I64" s="1" t="s">
        <v>83</v>
      </c>
      <c r="J64" s="13" t="e">
        <f>VLOOKUP($J$160,Multipliers!$A$2:$T$994,6,FALSE)</f>
        <v>#N/A</v>
      </c>
      <c r="P64" s="1" t="s">
        <v>83</v>
      </c>
      <c r="Q64" s="13" t="e">
        <f>VLOOKUP($Q$160,Multipliers!$A$2:$T$994,6,FALSE)</f>
        <v>#N/A</v>
      </c>
      <c r="W64" s="1" t="s">
        <v>83</v>
      </c>
      <c r="X64" s="13" t="e">
        <f>VLOOKUP($X$160,Multipliers!$A$2:$T$994,6,FALSE)</f>
        <v>#N/A</v>
      </c>
      <c r="AD64" s="1" t="s">
        <v>83</v>
      </c>
      <c r="AE64" s="13" t="e">
        <f>VLOOKUP($AE$160,Multipliers!$A$2:$T$994,6,FALSE)</f>
        <v>#N/A</v>
      </c>
      <c r="AK64" s="1" t="s">
        <v>83</v>
      </c>
      <c r="AL64" s="13" t="e">
        <f>VLOOKUP($AL$160,Multipliers!$A$2:$T$994,6,FALSE)</f>
        <v>#N/A</v>
      </c>
    </row>
    <row r="65" spans="2:52" ht="16.8" x14ac:dyDescent="0.4">
      <c r="B65" s="1" t="s">
        <v>84</v>
      </c>
      <c r="C65" s="13">
        <f>VLOOKUP($C$160,Multipliers!$A$2:$T$994,7,FALSE)</f>
        <v>6.3993577975800006E-2</v>
      </c>
      <c r="F65" s="65">
        <v>28099.84</v>
      </c>
      <c r="G65" t="s">
        <v>1105</v>
      </c>
      <c r="I65" s="1" t="s">
        <v>84</v>
      </c>
      <c r="J65" s="13" t="e">
        <f>VLOOKUP($J$160,Multipliers!$A$2:$T$994,7,FALSE)</f>
        <v>#N/A</v>
      </c>
      <c r="P65" s="1" t="s">
        <v>84</v>
      </c>
      <c r="Q65" s="13" t="e">
        <f>VLOOKUP($Q$160,Multipliers!$A$2:$T$994,7,FALSE)</f>
        <v>#N/A</v>
      </c>
      <c r="W65" s="1" t="s">
        <v>84</v>
      </c>
      <c r="X65" s="13" t="e">
        <f>VLOOKUP($X$160,Multipliers!$A$2:$T$994,7,FALSE)</f>
        <v>#N/A</v>
      </c>
      <c r="AD65" s="1" t="s">
        <v>84</v>
      </c>
      <c r="AE65" s="13" t="e">
        <f>VLOOKUP($AE$160,Multipliers!$A$2:$T$994,7,FALSE)</f>
        <v>#N/A</v>
      </c>
      <c r="AK65" s="1" t="s">
        <v>84</v>
      </c>
      <c r="AL65" s="13" t="e">
        <f>VLOOKUP($AL$160,Multipliers!$A$2:$T$994,7,FALSE)</f>
        <v>#N/A</v>
      </c>
    </row>
    <row r="66" spans="2:52" ht="16.8" x14ac:dyDescent="0.4">
      <c r="B66" s="1" t="s">
        <v>85</v>
      </c>
      <c r="C66" s="13">
        <f>VLOOKUP($C$160,Multipliers!$A$2:$T$994,8,FALSE)</f>
        <v>0.51779155729199999</v>
      </c>
      <c r="F66" s="49">
        <f>F65/C53</f>
        <v>2.7885079039512674E-2</v>
      </c>
      <c r="I66" s="1" t="s">
        <v>85</v>
      </c>
      <c r="J66" s="13" t="e">
        <f>VLOOKUP($J$160,Multipliers!$A$2:$T$994,8,FALSE)</f>
        <v>#N/A</v>
      </c>
      <c r="P66" s="1" t="s">
        <v>85</v>
      </c>
      <c r="Q66" s="13" t="e">
        <f>VLOOKUP($Q$160,Multipliers!$A$2:$T$994,8,FALSE)</f>
        <v>#N/A</v>
      </c>
      <c r="W66" s="1" t="s">
        <v>85</v>
      </c>
      <c r="X66" s="13" t="e">
        <f>VLOOKUP($X$160,Multipliers!$A$2:$T$994,8,FALSE)</f>
        <v>#N/A</v>
      </c>
      <c r="AD66" s="1" t="s">
        <v>85</v>
      </c>
      <c r="AE66" s="13" t="e">
        <f>VLOOKUP($AE$160,Multipliers!$A$2:$T$994,8,FALSE)</f>
        <v>#N/A</v>
      </c>
      <c r="AK66" s="1" t="s">
        <v>85</v>
      </c>
      <c r="AL66" s="13" t="e">
        <f>VLOOKUP($AL$160,Multipliers!$A$2:$T$994,8,FALSE)</f>
        <v>#N/A</v>
      </c>
    </row>
    <row r="67" spans="2:52" ht="16.8" x14ac:dyDescent="0.4">
      <c r="B67" s="1" t="s">
        <v>86</v>
      </c>
      <c r="C67" s="13">
        <f>VLOOKUP($C$160,Multipliers!$A$2:$T$994,9,FALSE)</f>
        <v>0.16875088236499999</v>
      </c>
      <c r="I67" s="1" t="s">
        <v>86</v>
      </c>
      <c r="J67" s="13" t="e">
        <f>VLOOKUP($J$160,Multipliers!$A$2:$T$994,9,FALSE)</f>
        <v>#N/A</v>
      </c>
      <c r="P67" s="1" t="s">
        <v>86</v>
      </c>
      <c r="Q67" s="13" t="e">
        <f>VLOOKUP($Q$160,Multipliers!$A$2:$T$994,9,FALSE)</f>
        <v>#N/A</v>
      </c>
      <c r="W67" s="1" t="s">
        <v>86</v>
      </c>
      <c r="X67" s="13" t="e">
        <f>VLOOKUP($X$160,Multipliers!$A$2:$T$994,9,FALSE)</f>
        <v>#N/A</v>
      </c>
      <c r="AD67" s="1" t="s">
        <v>86</v>
      </c>
      <c r="AE67" s="13" t="e">
        <f>VLOOKUP($AE$160,Multipliers!$A$2:$T$994,9,FALSE)</f>
        <v>#N/A</v>
      </c>
      <c r="AK67" s="1" t="s">
        <v>86</v>
      </c>
      <c r="AL67" s="13" t="e">
        <f>VLOOKUP($AL$160,Multipliers!$A$2:$T$994,9,FALSE)</f>
        <v>#N/A</v>
      </c>
    </row>
    <row r="68" spans="2:52" ht="16.8" x14ac:dyDescent="0.4">
      <c r="B68" s="1" t="s">
        <v>87</v>
      </c>
      <c r="C68" s="13">
        <f>VLOOKUP($C$160,Multipliers!$A$2:$T$994,10,FALSE)</f>
        <v>2.1271101432500002E-2</v>
      </c>
      <c r="F68" s="48">
        <f>F53-F65</f>
        <v>170020.11835292948</v>
      </c>
      <c r="I68" s="1" t="s">
        <v>87</v>
      </c>
      <c r="J68" s="13" t="e">
        <f>VLOOKUP($J$160,Multipliers!$A$2:$T$994,10,FALSE)</f>
        <v>#N/A</v>
      </c>
      <c r="P68" s="1" t="s">
        <v>87</v>
      </c>
      <c r="Q68" s="13" t="e">
        <f>VLOOKUP($Q$160,Multipliers!$A$2:$T$994,10,FALSE)</f>
        <v>#N/A</v>
      </c>
      <c r="W68" s="1" t="s">
        <v>87</v>
      </c>
      <c r="X68" s="13" t="e">
        <f>VLOOKUP($X$160,Multipliers!$A$2:$T$994,10,FALSE)</f>
        <v>#N/A</v>
      </c>
      <c r="AD68" s="1" t="s">
        <v>87</v>
      </c>
      <c r="AE68" s="13" t="e">
        <f>VLOOKUP($AE$160,Multipliers!$A$2:$T$994,10,FALSE)</f>
        <v>#N/A</v>
      </c>
      <c r="AK68" s="1" t="s">
        <v>87</v>
      </c>
      <c r="AL68" s="13" t="e">
        <f>VLOOKUP($AL$160,Multipliers!$A$2:$T$994,10,FALSE)</f>
        <v>#N/A</v>
      </c>
    </row>
    <row r="69" spans="2:52" ht="16.8" x14ac:dyDescent="0.4">
      <c r="B69" s="1" t="s">
        <v>88</v>
      </c>
      <c r="C69" s="13">
        <f>VLOOKUP($C$160,Multipliers!$A$2:$T$994,11,FALSE)</f>
        <v>0.20303642308299999</v>
      </c>
      <c r="I69" s="1" t="s">
        <v>88</v>
      </c>
      <c r="J69" s="13" t="e">
        <f>VLOOKUP($J$160,Multipliers!$A$2:$T$994,11,FALSE)</f>
        <v>#N/A</v>
      </c>
      <c r="P69" s="1" t="s">
        <v>88</v>
      </c>
      <c r="Q69" s="13" t="e">
        <f>VLOOKUP($Q$160,Multipliers!$A$2:$T$994,11,FALSE)</f>
        <v>#N/A</v>
      </c>
      <c r="W69" s="1" t="s">
        <v>88</v>
      </c>
      <c r="X69" s="13" t="e">
        <f>VLOOKUP($X$160,Multipliers!$A$2:$T$994,11,FALSE)</f>
        <v>#N/A</v>
      </c>
      <c r="AD69" s="1" t="s">
        <v>88</v>
      </c>
      <c r="AE69" s="13" t="e">
        <f>VLOOKUP($AE$160,Multipliers!$A$2:$T$994,11,FALSE)</f>
        <v>#N/A</v>
      </c>
      <c r="AK69" s="1" t="s">
        <v>88</v>
      </c>
      <c r="AL69" s="13" t="e">
        <f>VLOOKUP($AL$160,Multipliers!$A$2:$T$994,11,FALSE)</f>
        <v>#N/A</v>
      </c>
    </row>
    <row r="72" spans="2:52" ht="16.8" x14ac:dyDescent="0.3">
      <c r="B72" s="401" t="s">
        <v>1130</v>
      </c>
      <c r="C72" s="401"/>
      <c r="D72" s="401"/>
      <c r="E72" s="401"/>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row>
    <row r="73" spans="2:52" ht="16.8" x14ac:dyDescent="0.3">
      <c r="B73" s="23"/>
      <c r="C73" s="23"/>
      <c r="D73" s="23"/>
      <c r="E73" s="23"/>
    </row>
    <row r="74" spans="2:52" ht="16.8" x14ac:dyDescent="0.4">
      <c r="B74" s="50" t="s">
        <v>1093</v>
      </c>
      <c r="C74" s="23"/>
      <c r="D74" s="23"/>
      <c r="E74" s="23"/>
      <c r="I74" s="50" t="s">
        <v>1094</v>
      </c>
      <c r="J74" s="23"/>
      <c r="K74" s="23"/>
      <c r="L74" s="23"/>
      <c r="P74" s="50" t="s">
        <v>1099</v>
      </c>
      <c r="Q74" s="23"/>
      <c r="R74" s="23"/>
      <c r="S74" s="23"/>
      <c r="W74" s="50" t="s">
        <v>1107</v>
      </c>
      <c r="X74" s="23"/>
      <c r="Y74" s="23"/>
      <c r="Z74" s="23"/>
      <c r="AD74" s="50" t="s">
        <v>1108</v>
      </c>
      <c r="AE74" s="23"/>
      <c r="AF74" s="23"/>
      <c r="AG74" s="23"/>
      <c r="AK74" s="50" t="s">
        <v>1109</v>
      </c>
      <c r="AL74" s="23"/>
      <c r="AM74" s="23"/>
      <c r="AN74" s="23"/>
      <c r="AT74" s="62"/>
      <c r="AU74" s="62" t="s">
        <v>83</v>
      </c>
      <c r="AV74" s="62" t="s">
        <v>84</v>
      </c>
      <c r="AW74" s="62" t="s">
        <v>86</v>
      </c>
      <c r="AX74" s="62" t="s">
        <v>87</v>
      </c>
      <c r="AY74" s="62" t="s">
        <v>1116</v>
      </c>
      <c r="AZ74" s="62" t="s">
        <v>81</v>
      </c>
    </row>
    <row r="75" spans="2:52" ht="16.8" x14ac:dyDescent="0.4">
      <c r="B75" s="23"/>
      <c r="C75" s="23"/>
      <c r="D75" s="23"/>
      <c r="E75" s="23"/>
      <c r="I75" s="23"/>
      <c r="J75" s="23"/>
      <c r="K75" s="23"/>
      <c r="L75" s="23"/>
      <c r="P75" s="23"/>
      <c r="Q75" s="23"/>
      <c r="R75" s="23"/>
      <c r="S75" s="23"/>
      <c r="W75" s="23"/>
      <c r="X75" s="23"/>
      <c r="Y75" s="23"/>
      <c r="Z75" s="23"/>
      <c r="AD75" s="23"/>
      <c r="AE75" s="23"/>
      <c r="AF75" s="23"/>
      <c r="AG75" s="23"/>
      <c r="AK75" s="23"/>
      <c r="AL75" s="23"/>
      <c r="AM75" s="23"/>
      <c r="AN75" s="23"/>
      <c r="AT75" s="57" t="s">
        <v>1113</v>
      </c>
      <c r="AU75" s="58">
        <f>F85</f>
        <v>0.49270874161600831</v>
      </c>
      <c r="AV75" s="58">
        <f>G85</f>
        <v>0.4985322635520808</v>
      </c>
      <c r="AW75" s="59">
        <f>F86</f>
        <v>60000</v>
      </c>
      <c r="AX75" s="59">
        <f>G86</f>
        <v>23583.50441283</v>
      </c>
      <c r="AY75" s="59">
        <f>F87</f>
        <v>496503.40909534442</v>
      </c>
      <c r="AZ75" s="59">
        <f>G87</f>
        <v>142038.41482324197</v>
      </c>
    </row>
    <row r="76" spans="2:52" ht="16.8" x14ac:dyDescent="0.4">
      <c r="B76" s="1"/>
      <c r="C76" s="20" t="s">
        <v>1089</v>
      </c>
      <c r="D76" s="1" t="s">
        <v>15</v>
      </c>
      <c r="E76" s="1" t="s">
        <v>16</v>
      </c>
      <c r="F76" s="1" t="s">
        <v>1088</v>
      </c>
      <c r="G76" s="1" t="s">
        <v>17</v>
      </c>
      <c r="I76" s="1"/>
      <c r="J76" s="20" t="s">
        <v>1089</v>
      </c>
      <c r="K76" s="1" t="s">
        <v>15</v>
      </c>
      <c r="L76" s="1" t="s">
        <v>16</v>
      </c>
      <c r="M76" s="1" t="s">
        <v>1088</v>
      </c>
      <c r="N76" s="1" t="s">
        <v>17</v>
      </c>
      <c r="P76" s="1"/>
      <c r="Q76" s="20" t="s">
        <v>1089</v>
      </c>
      <c r="R76" s="1" t="s">
        <v>15</v>
      </c>
      <c r="S76" s="1" t="s">
        <v>16</v>
      </c>
      <c r="T76" s="1" t="s">
        <v>1088</v>
      </c>
      <c r="U76" s="1" t="s">
        <v>17</v>
      </c>
      <c r="W76" s="1"/>
      <c r="X76" s="20" t="s">
        <v>1089</v>
      </c>
      <c r="Y76" s="1" t="s">
        <v>15</v>
      </c>
      <c r="Z76" s="1" t="s">
        <v>16</v>
      </c>
      <c r="AA76" s="1" t="s">
        <v>1088</v>
      </c>
      <c r="AB76" s="1" t="s">
        <v>17</v>
      </c>
      <c r="AD76" s="1"/>
      <c r="AE76" s="20" t="s">
        <v>1089</v>
      </c>
      <c r="AF76" s="1" t="s">
        <v>15</v>
      </c>
      <c r="AG76" s="1" t="s">
        <v>16</v>
      </c>
      <c r="AH76" s="1" t="s">
        <v>1088</v>
      </c>
      <c r="AI76" s="1" t="s">
        <v>17</v>
      </c>
      <c r="AK76" s="1"/>
      <c r="AL76" s="20" t="s">
        <v>1089</v>
      </c>
      <c r="AM76" s="1" t="s">
        <v>15</v>
      </c>
      <c r="AN76" s="1" t="s">
        <v>16</v>
      </c>
      <c r="AO76" s="1" t="s">
        <v>1088</v>
      </c>
      <c r="AP76" s="1" t="s">
        <v>17</v>
      </c>
      <c r="AT76" s="57" t="s">
        <v>1114</v>
      </c>
      <c r="AU76" s="58" t="e">
        <f>M85</f>
        <v>#N/A</v>
      </c>
      <c r="AV76" s="58" t="e">
        <f>N85</f>
        <v>#N/A</v>
      </c>
      <c r="AW76" s="59">
        <f>M86</f>
        <v>0</v>
      </c>
      <c r="AX76" s="59" t="e">
        <f>N86</f>
        <v>#N/A</v>
      </c>
      <c r="AY76" s="59" t="e">
        <f>M87</f>
        <v>#N/A</v>
      </c>
      <c r="AZ76" s="59" t="e">
        <f>N87</f>
        <v>#N/A</v>
      </c>
    </row>
    <row r="77" spans="2:52" ht="16.8" x14ac:dyDescent="0.4">
      <c r="B77" s="1" t="s">
        <v>14</v>
      </c>
      <c r="C77" s="17">
        <f>C79*C82</f>
        <v>0.49270874161600831</v>
      </c>
      <c r="D77" s="40">
        <f>C77*C90</f>
        <v>0.21188164166338389</v>
      </c>
      <c r="E77" s="40">
        <f>C77*C91</f>
        <v>3.1530195275962326E-2</v>
      </c>
      <c r="F77" s="40">
        <f>C77*C92</f>
        <v>0.2551204266127346</v>
      </c>
      <c r="G77" s="19">
        <f>SUM(C77:F77)</f>
        <v>0.99124100516808911</v>
      </c>
      <c r="H77" s="12"/>
      <c r="I77" s="1" t="s">
        <v>14</v>
      </c>
      <c r="J77" s="17" t="e">
        <f>J79*J82</f>
        <v>#N/A</v>
      </c>
      <c r="K77" s="40" t="e">
        <f>J77*J90</f>
        <v>#N/A</v>
      </c>
      <c r="L77" s="40" t="e">
        <f>J77*J91</f>
        <v>#N/A</v>
      </c>
      <c r="M77" s="40" t="e">
        <f>J77*J91</f>
        <v>#N/A</v>
      </c>
      <c r="N77" s="19" t="e">
        <f>SUM(J77:M77)</f>
        <v>#N/A</v>
      </c>
      <c r="P77" s="1" t="s">
        <v>14</v>
      </c>
      <c r="Q77" s="18" t="e">
        <f>Q79*Q82</f>
        <v>#N/A</v>
      </c>
      <c r="R77" s="40" t="e">
        <f>Q77*Q90</f>
        <v>#N/A</v>
      </c>
      <c r="S77" s="40" t="e">
        <f>$Q$156*Q91</f>
        <v>#N/A</v>
      </c>
      <c r="T77" s="40" t="e">
        <f>$Q$156*Q92</f>
        <v>#N/A</v>
      </c>
      <c r="U77" s="19" t="e">
        <f>SUM(Q77:T77)</f>
        <v>#N/A</v>
      </c>
      <c r="W77" s="1" t="s">
        <v>14</v>
      </c>
      <c r="X77" s="18" t="e">
        <f>X79*X82</f>
        <v>#N/A</v>
      </c>
      <c r="Y77" s="40" t="e">
        <f>X77*X90</f>
        <v>#N/A</v>
      </c>
      <c r="Z77" s="40" t="e">
        <f>X77*X91</f>
        <v>#N/A</v>
      </c>
      <c r="AA77" s="40" t="e">
        <f>X77*X92</f>
        <v>#N/A</v>
      </c>
      <c r="AB77" s="19" t="e">
        <f>SUM(X77:AA77)</f>
        <v>#N/A</v>
      </c>
      <c r="AD77" s="1" t="s">
        <v>14</v>
      </c>
      <c r="AE77" s="18" t="e">
        <f>AE79*AE82</f>
        <v>#N/A</v>
      </c>
      <c r="AF77" s="40" t="e">
        <f>AE77*AE90</f>
        <v>#N/A</v>
      </c>
      <c r="AG77" s="40" t="e">
        <f>AE77*AE91</f>
        <v>#N/A</v>
      </c>
      <c r="AH77" s="40" t="e">
        <f>AE77*AE92</f>
        <v>#N/A</v>
      </c>
      <c r="AI77" s="19" t="e">
        <f>SUM(AE77:AH77)</f>
        <v>#N/A</v>
      </c>
      <c r="AK77" s="1" t="s">
        <v>14</v>
      </c>
      <c r="AL77" s="18" t="e">
        <f>AL79*AL82</f>
        <v>#N/A</v>
      </c>
      <c r="AM77" s="40" t="e">
        <f>AL77*AL90</f>
        <v>#N/A</v>
      </c>
      <c r="AN77" s="40" t="e">
        <f>AL77*AL91</f>
        <v>#N/A</v>
      </c>
      <c r="AO77" s="40" t="e">
        <f>AL77*AL92</f>
        <v>#N/A</v>
      </c>
      <c r="AP77" s="19" t="e">
        <f>SUM(AL77:AO77)</f>
        <v>#N/A</v>
      </c>
      <c r="AT77" s="57" t="s">
        <v>1115</v>
      </c>
      <c r="AU77" s="53" t="e">
        <f>T85</f>
        <v>#N/A</v>
      </c>
      <c r="AV77" s="53" t="e">
        <f>U85</f>
        <v>#N/A</v>
      </c>
      <c r="AW77" s="53">
        <f>T86</f>
        <v>0</v>
      </c>
      <c r="AX77" s="53" t="e">
        <f>U86</f>
        <v>#N/A</v>
      </c>
      <c r="AY77" s="59" t="e">
        <f>T87</f>
        <v>#N/A</v>
      </c>
      <c r="AZ77" s="59" t="e">
        <f>U87</f>
        <v>#N/A</v>
      </c>
    </row>
    <row r="78" spans="2:52" ht="16.8" x14ac:dyDescent="0.4">
      <c r="B78" s="1" t="s">
        <v>21</v>
      </c>
      <c r="C78" s="15">
        <f>Input!F29</f>
        <v>60000</v>
      </c>
      <c r="D78" s="15">
        <f>C78*C93</f>
        <v>10125.052941899999</v>
      </c>
      <c r="E78" s="15">
        <f>C78*C94</f>
        <v>1276.2660859500002</v>
      </c>
      <c r="F78" s="15">
        <f>C78*C95</f>
        <v>12182.185384979999</v>
      </c>
      <c r="G78" s="24">
        <f>SUM(C78:F78)</f>
        <v>83583.504412829992</v>
      </c>
      <c r="H78" s="12"/>
      <c r="I78" s="1" t="s">
        <v>21</v>
      </c>
      <c r="J78" s="15">
        <f>Input!F30</f>
        <v>0</v>
      </c>
      <c r="K78" s="38" t="e">
        <f>J78*J93</f>
        <v>#N/A</v>
      </c>
      <c r="L78" s="38" t="e">
        <f>J78*J94</f>
        <v>#N/A</v>
      </c>
      <c r="M78" s="38" t="e">
        <f>J78*J95</f>
        <v>#N/A</v>
      </c>
      <c r="N78" s="24" t="e">
        <f>SUM(J78:M78)</f>
        <v>#N/A</v>
      </c>
      <c r="P78" s="1" t="s">
        <v>21</v>
      </c>
      <c r="Q78" s="15">
        <f>Input!F31</f>
        <v>0</v>
      </c>
      <c r="R78" s="15" t="e">
        <f>Q78*Q93</f>
        <v>#N/A</v>
      </c>
      <c r="S78" s="15" t="e">
        <f>Q78*Q94</f>
        <v>#N/A</v>
      </c>
      <c r="T78" s="15" t="e">
        <f>Q78*Q95</f>
        <v>#N/A</v>
      </c>
      <c r="U78" s="24" t="e">
        <f>SUM(Q78:T78)</f>
        <v>#N/A</v>
      </c>
      <c r="W78" s="1" t="s">
        <v>21</v>
      </c>
      <c r="X78" s="15">
        <f>Input!F32</f>
        <v>0</v>
      </c>
      <c r="Y78" s="15" t="e">
        <f>X78*X93</f>
        <v>#N/A</v>
      </c>
      <c r="Z78" s="15" t="e">
        <f>X78*X94</f>
        <v>#N/A</v>
      </c>
      <c r="AA78" s="15" t="e">
        <f>X78*X95</f>
        <v>#N/A</v>
      </c>
      <c r="AB78" s="24" t="e">
        <f>SUM(X78:AA78)</f>
        <v>#N/A</v>
      </c>
      <c r="AD78" s="1" t="s">
        <v>21</v>
      </c>
      <c r="AE78" s="15">
        <f>Input!F33</f>
        <v>0</v>
      </c>
      <c r="AF78" s="15" t="e">
        <f>AE78*AE93</f>
        <v>#N/A</v>
      </c>
      <c r="AG78" s="15" t="e">
        <f>AE78*AE94</f>
        <v>#N/A</v>
      </c>
      <c r="AH78" s="15" t="e">
        <f>AE78*AE95</f>
        <v>#N/A</v>
      </c>
      <c r="AI78" s="24" t="e">
        <f>SUM(AE78:AH78)</f>
        <v>#N/A</v>
      </c>
      <c r="AK78" s="1" t="s">
        <v>21</v>
      </c>
      <c r="AL78" s="15">
        <f>Input!F34</f>
        <v>0</v>
      </c>
      <c r="AM78" s="15" t="e">
        <f>AL78*AL93</f>
        <v>#N/A</v>
      </c>
      <c r="AN78" s="15" t="e">
        <f>AL78*AL94</f>
        <v>#N/A</v>
      </c>
      <c r="AO78" s="15" t="e">
        <f>AL78*AL95</f>
        <v>#N/A</v>
      </c>
      <c r="AP78" s="24" t="e">
        <f>SUM(AL78:AO78)</f>
        <v>#N/A</v>
      </c>
      <c r="AT78" s="57" t="s">
        <v>1118</v>
      </c>
      <c r="AU78" s="60" t="e">
        <f>AA85</f>
        <v>#N/A</v>
      </c>
      <c r="AV78" s="53" t="e">
        <f>AB85</f>
        <v>#N/A</v>
      </c>
      <c r="AW78" s="59">
        <f>AA86</f>
        <v>0</v>
      </c>
      <c r="AX78" s="55" t="e">
        <f>AB86</f>
        <v>#N/A</v>
      </c>
      <c r="AY78" s="59" t="e">
        <f>AA87</f>
        <v>#N/A</v>
      </c>
      <c r="AZ78" s="55" t="e">
        <f>AB87</f>
        <v>#N/A</v>
      </c>
    </row>
    <row r="79" spans="2:52" ht="16.8" x14ac:dyDescent="0.4">
      <c r="B79" s="1" t="s">
        <v>20</v>
      </c>
      <c r="C79" s="14">
        <f>C78/C83</f>
        <v>496503.40909534442</v>
      </c>
      <c r="D79" s="14">
        <f>C79*C87</f>
        <v>40222.539581263503</v>
      </c>
      <c r="E79" s="15">
        <f>C79*C88</f>
        <v>4200.4398728906035</v>
      </c>
      <c r="F79" s="16">
        <f>C79*C89</f>
        <v>97615.435369087863</v>
      </c>
      <c r="G79" s="24">
        <f>SUM(C79:F79)</f>
        <v>638541.82391858636</v>
      </c>
      <c r="H79" s="12"/>
      <c r="I79" s="1" t="s">
        <v>20</v>
      </c>
      <c r="J79" s="14" t="e">
        <f>J78/J83</f>
        <v>#N/A</v>
      </c>
      <c r="K79" s="14" t="e">
        <f>J79*J87</f>
        <v>#N/A</v>
      </c>
      <c r="L79" s="15" t="e">
        <f>J79*J88</f>
        <v>#N/A</v>
      </c>
      <c r="M79" s="16" t="e">
        <f>J79*J89</f>
        <v>#N/A</v>
      </c>
      <c r="N79" s="24" t="e">
        <f>SUM(J79:M79)</f>
        <v>#N/A</v>
      </c>
      <c r="P79" s="1" t="s">
        <v>20</v>
      </c>
      <c r="Q79" s="14" t="e">
        <f>Q78/Q83</f>
        <v>#N/A</v>
      </c>
      <c r="R79" s="14" t="e">
        <f>Q79*Q87</f>
        <v>#N/A</v>
      </c>
      <c r="S79" s="15" t="e">
        <f>Q79*Q88</f>
        <v>#N/A</v>
      </c>
      <c r="T79" s="16" t="e">
        <f>Q79*Q89</f>
        <v>#N/A</v>
      </c>
      <c r="U79" s="24" t="e">
        <f>SUM(Q79:T79)</f>
        <v>#N/A</v>
      </c>
      <c r="W79" s="1" t="s">
        <v>20</v>
      </c>
      <c r="X79" s="39" t="e">
        <f>X78/X83</f>
        <v>#N/A</v>
      </c>
      <c r="Y79" s="14" t="e">
        <f>X79*X87</f>
        <v>#N/A</v>
      </c>
      <c r="Z79" s="15" t="e">
        <f>X79*X88</f>
        <v>#N/A</v>
      </c>
      <c r="AA79" s="16" t="e">
        <f>X79*X89</f>
        <v>#N/A</v>
      </c>
      <c r="AB79" s="24" t="e">
        <f>SUM(X79:AA79)</f>
        <v>#N/A</v>
      </c>
      <c r="AD79" s="1" t="s">
        <v>20</v>
      </c>
      <c r="AE79" s="14" t="e">
        <f>AE78/AE83</f>
        <v>#N/A</v>
      </c>
      <c r="AF79" s="14" t="e">
        <f>AE79*AE87</f>
        <v>#N/A</v>
      </c>
      <c r="AG79" s="15" t="e">
        <f>AE79*AE88</f>
        <v>#N/A</v>
      </c>
      <c r="AH79" s="16" t="e">
        <f>AE79*AE89</f>
        <v>#N/A</v>
      </c>
      <c r="AI79" s="24" t="e">
        <f>SUM(AE79:AH79)</f>
        <v>#N/A</v>
      </c>
      <c r="AK79" s="1" t="s">
        <v>20</v>
      </c>
      <c r="AL79" s="14" t="e">
        <f>AL78/AL83</f>
        <v>#N/A</v>
      </c>
      <c r="AM79" s="14" t="e">
        <f>AL79*AL87</f>
        <v>#N/A</v>
      </c>
      <c r="AN79" s="15" t="e">
        <f>AL79*AL88</f>
        <v>#N/A</v>
      </c>
      <c r="AO79" s="16" t="e">
        <f>AL79*AL89</f>
        <v>#N/A</v>
      </c>
      <c r="AP79" s="24" t="e">
        <f>SUM(AL79:AO79)</f>
        <v>#N/A</v>
      </c>
      <c r="AT79" s="57" t="s">
        <v>1119</v>
      </c>
      <c r="AU79" s="58" t="e">
        <f>AH85</f>
        <v>#N/A</v>
      </c>
      <c r="AV79" s="58" t="e">
        <f>AI85</f>
        <v>#N/A</v>
      </c>
      <c r="AW79" s="59">
        <f>AH86</f>
        <v>0</v>
      </c>
      <c r="AX79" s="59" t="e">
        <f>AI86</f>
        <v>#N/A</v>
      </c>
      <c r="AY79" s="59" t="e">
        <f>AH87</f>
        <v>#N/A</v>
      </c>
      <c r="AZ79" s="59" t="e">
        <f>AI87</f>
        <v>#N/A</v>
      </c>
    </row>
    <row r="80" spans="2:52" ht="16.8" x14ac:dyDescent="0.4">
      <c r="G80" s="21"/>
      <c r="N80" s="21"/>
      <c r="U80" s="21"/>
      <c r="AB80" s="21"/>
      <c r="AI80" s="21"/>
      <c r="AP80" s="21"/>
      <c r="AT80" s="57" t="s">
        <v>1120</v>
      </c>
      <c r="AU80" s="58" t="e">
        <f>AO85</f>
        <v>#N/A</v>
      </c>
      <c r="AV80" s="58" t="e">
        <f>AP85</f>
        <v>#N/A</v>
      </c>
      <c r="AW80" s="59">
        <f>AO86</f>
        <v>0</v>
      </c>
      <c r="AX80" s="59" t="e">
        <f>AP86</f>
        <v>#N/A</v>
      </c>
      <c r="AY80" s="59" t="e">
        <f>AO87</f>
        <v>#N/A</v>
      </c>
      <c r="AZ80" s="59" t="e">
        <f>AP87</f>
        <v>#N/A</v>
      </c>
    </row>
    <row r="81" spans="2:52" ht="16.8" x14ac:dyDescent="0.4">
      <c r="B81" s="1" t="s">
        <v>30</v>
      </c>
      <c r="C81" s="47">
        <f>C55</f>
        <v>221115</v>
      </c>
      <c r="I81" s="1" t="s">
        <v>30</v>
      </c>
      <c r="J81" s="47">
        <f>J55</f>
        <v>0</v>
      </c>
      <c r="P81" s="1" t="s">
        <v>30</v>
      </c>
      <c r="Q81" s="47">
        <f>Q55</f>
        <v>0</v>
      </c>
      <c r="W81" s="1" t="s">
        <v>30</v>
      </c>
      <c r="X81" s="47">
        <f>X55</f>
        <v>0</v>
      </c>
      <c r="AD81" s="1" t="s">
        <v>30</v>
      </c>
      <c r="AE81" s="47">
        <f>AE55</f>
        <v>0</v>
      </c>
      <c r="AK81" s="1" t="s">
        <v>30</v>
      </c>
      <c r="AL81" s="47">
        <f>AL55</f>
        <v>0</v>
      </c>
      <c r="AT81" s="1" t="s">
        <v>17</v>
      </c>
      <c r="AU81">
        <f>SUMIF(AU75:AU80,"&lt;&gt;#N/A")</f>
        <v>0.49270874161600831</v>
      </c>
      <c r="AV81" s="61">
        <f t="shared" ref="AV81:AZ81" si="20">SUMIF(AV75:AV80,"&lt;&gt;#N/A")</f>
        <v>0.4985322635520808</v>
      </c>
      <c r="AW81" s="48">
        <f t="shared" si="20"/>
        <v>60000</v>
      </c>
      <c r="AX81" s="48">
        <f t="shared" si="20"/>
        <v>23583.50441283</v>
      </c>
      <c r="AY81" s="48">
        <f t="shared" si="20"/>
        <v>496503.40909534442</v>
      </c>
      <c r="AZ81" s="48">
        <f t="shared" si="20"/>
        <v>142038.41482324197</v>
      </c>
    </row>
    <row r="82" spans="2:52" ht="16.8" x14ac:dyDescent="0.4">
      <c r="B82" s="1" t="s">
        <v>1090</v>
      </c>
      <c r="C82" s="13">
        <f>VLOOKUP($C$160,Multipliers!$A$2:$T$994,16,FALSE)</f>
        <v>9.9235721767500007E-7</v>
      </c>
      <c r="I82" s="1" t="s">
        <v>1090</v>
      </c>
      <c r="J82" s="13" t="e">
        <f>VLOOKUP($J$160,Multipliers!$A$2:$T$994,16,FALSE)</f>
        <v>#N/A</v>
      </c>
      <c r="P82" s="1" t="s">
        <v>1090</v>
      </c>
      <c r="Q82" s="13" t="e">
        <f>VLOOKUP($Q$160,Multipliers!$A$2:$T$994,16,FALSE)</f>
        <v>#N/A</v>
      </c>
      <c r="W82" s="1" t="s">
        <v>1090</v>
      </c>
      <c r="X82" s="13" t="e">
        <f>VLOOKUP(X81,Multipliers!$A$2:$T$994,16,FALSE)</f>
        <v>#N/A</v>
      </c>
      <c r="AD82" s="1" t="s">
        <v>1090</v>
      </c>
      <c r="AE82" s="13" t="e">
        <f>VLOOKUP(AE81,Multipliers!$A$2:$T$994,16,FALSE)</f>
        <v>#N/A</v>
      </c>
      <c r="AK82" s="1" t="s">
        <v>1090</v>
      </c>
      <c r="AL82" s="13" t="e">
        <f>VLOOKUP(AL81,Multipliers!$A$2:$T$994,16,FALSE)</f>
        <v>#N/A</v>
      </c>
    </row>
    <row r="83" spans="2:52" ht="16.8" x14ac:dyDescent="0.4">
      <c r="B83" s="1" t="s">
        <v>1091</v>
      </c>
      <c r="C83" s="13">
        <f>VLOOKUP($C$160,Multipliers!$A$2:$T$994,17,FALSE)</f>
        <v>0.120845091697</v>
      </c>
      <c r="I83" s="1" t="s">
        <v>1091</v>
      </c>
      <c r="J83" s="13" t="e">
        <f>VLOOKUP($J$160,Multipliers!$A$2:$T$994,17,FALSE)</f>
        <v>#N/A</v>
      </c>
      <c r="P83" s="1" t="s">
        <v>1091</v>
      </c>
      <c r="Q83" s="13" t="e">
        <f>VLOOKUP(Q81,Multipliers!$A$2:$T$994,17,FALSE)</f>
        <v>#N/A</v>
      </c>
      <c r="W83" s="1" t="s">
        <v>1091</v>
      </c>
      <c r="X83" s="13" t="e">
        <f>VLOOKUP(X81,Multipliers!$A$2:$T$994,17,FALSE)</f>
        <v>#N/A</v>
      </c>
      <c r="AD83" s="1" t="s">
        <v>1091</v>
      </c>
      <c r="AE83" s="13" t="e">
        <f>VLOOKUP(AE81,Multipliers!$A$2:$T$994,17,FALSE)</f>
        <v>#N/A</v>
      </c>
      <c r="AK83" s="1" t="s">
        <v>1091</v>
      </c>
      <c r="AL83" s="13" t="e">
        <f>VLOOKUP(AL81,Multipliers!$A$2:$T$994,17,FALSE)</f>
        <v>#N/A</v>
      </c>
    </row>
    <row r="84" spans="2:52" x14ac:dyDescent="0.3">
      <c r="C84" s="21"/>
      <c r="E84" s="25"/>
      <c r="F84" s="25" t="s">
        <v>15</v>
      </c>
      <c r="G84" s="25" t="s">
        <v>16</v>
      </c>
      <c r="J84" s="21"/>
      <c r="L84" s="25"/>
      <c r="M84" s="25" t="s">
        <v>15</v>
      </c>
      <c r="N84" s="25" t="s">
        <v>16</v>
      </c>
      <c r="Q84" s="21"/>
      <c r="S84" s="25"/>
      <c r="T84" s="25" t="s">
        <v>15</v>
      </c>
      <c r="U84" s="25" t="s">
        <v>16</v>
      </c>
      <c r="X84" s="21"/>
      <c r="Z84" s="25"/>
      <c r="AA84" s="25" t="s">
        <v>15</v>
      </c>
      <c r="AB84" s="25" t="s">
        <v>16</v>
      </c>
      <c r="AE84" s="21"/>
      <c r="AG84" s="25"/>
      <c r="AH84" s="25" t="s">
        <v>15</v>
      </c>
      <c r="AI84" s="25" t="s">
        <v>16</v>
      </c>
      <c r="AL84" s="21"/>
      <c r="AN84" s="25"/>
      <c r="AO84" s="25" t="s">
        <v>15</v>
      </c>
      <c r="AP84" s="25" t="s">
        <v>16</v>
      </c>
    </row>
    <row r="85" spans="2:52" ht="16.8" x14ac:dyDescent="0.4">
      <c r="B85" s="1" t="s">
        <v>1092</v>
      </c>
      <c r="E85" s="26" t="s">
        <v>14</v>
      </c>
      <c r="F85" s="28">
        <f>C77</f>
        <v>0.49270874161600831</v>
      </c>
      <c r="G85" s="28">
        <f>SUM(D77:F77)</f>
        <v>0.4985322635520808</v>
      </c>
      <c r="I85" s="1" t="s">
        <v>1092</v>
      </c>
      <c r="L85" s="26" t="s">
        <v>14</v>
      </c>
      <c r="M85" s="28" t="e">
        <f>J77</f>
        <v>#N/A</v>
      </c>
      <c r="N85" s="28" t="e">
        <f>SUM(K77:M77)</f>
        <v>#N/A</v>
      </c>
      <c r="P85" s="1" t="s">
        <v>1092</v>
      </c>
      <c r="S85" s="26" t="s">
        <v>14</v>
      </c>
      <c r="T85" s="28" t="e">
        <f>Q77</f>
        <v>#N/A</v>
      </c>
      <c r="U85" s="28" t="e">
        <f>SUM(R77:T77)</f>
        <v>#N/A</v>
      </c>
      <c r="W85" s="1" t="s">
        <v>1092</v>
      </c>
      <c r="Z85" s="26" t="s">
        <v>14</v>
      </c>
      <c r="AA85" s="28" t="e">
        <f>X77</f>
        <v>#N/A</v>
      </c>
      <c r="AB85" s="28" t="e">
        <f>SUM(Y77:AA77)</f>
        <v>#N/A</v>
      </c>
      <c r="AD85" s="1" t="s">
        <v>1092</v>
      </c>
      <c r="AG85" s="26" t="s">
        <v>14</v>
      </c>
      <c r="AH85" s="28" t="e">
        <f>AE77</f>
        <v>#N/A</v>
      </c>
      <c r="AI85" s="28" t="e">
        <f>SUM(AF77:AH77)</f>
        <v>#N/A</v>
      </c>
      <c r="AK85" s="1" t="s">
        <v>1092</v>
      </c>
      <c r="AN85" s="26" t="s">
        <v>14</v>
      </c>
      <c r="AO85" s="28" t="e">
        <f>AL77</f>
        <v>#N/A</v>
      </c>
      <c r="AP85" s="28" t="e">
        <f>SUM(AM77:AO77)</f>
        <v>#N/A</v>
      </c>
      <c r="AT85" s="46"/>
      <c r="AU85" s="62" t="s">
        <v>15</v>
      </c>
      <c r="AV85" s="62" t="s">
        <v>16</v>
      </c>
      <c r="AW85" s="62" t="s">
        <v>17</v>
      </c>
    </row>
    <row r="86" spans="2:52" ht="16.8" x14ac:dyDescent="0.4">
      <c r="C86" s="22"/>
      <c r="E86" s="26" t="s">
        <v>21</v>
      </c>
      <c r="F86" s="29">
        <f t="shared" ref="F86:F87" si="21">C78</f>
        <v>60000</v>
      </c>
      <c r="G86" s="29">
        <f t="shared" ref="G86:G87" si="22">SUM(D78:F78)</f>
        <v>23583.50441283</v>
      </c>
      <c r="J86" s="22"/>
      <c r="L86" s="26" t="s">
        <v>21</v>
      </c>
      <c r="M86" s="29">
        <f>J78</f>
        <v>0</v>
      </c>
      <c r="N86" s="29" t="e">
        <f t="shared" ref="N86:N87" si="23">SUM(K78:M78)</f>
        <v>#N/A</v>
      </c>
      <c r="Q86" s="22"/>
      <c r="S86" s="26" t="s">
        <v>21</v>
      </c>
      <c r="T86" s="29">
        <f t="shared" ref="T86:T87" si="24">Q78</f>
        <v>0</v>
      </c>
      <c r="U86" s="29" t="e">
        <f t="shared" ref="U86:U87" si="25">SUM(R78:T78)</f>
        <v>#N/A</v>
      </c>
      <c r="X86" s="22"/>
      <c r="Z86" s="26" t="s">
        <v>21</v>
      </c>
      <c r="AA86" s="29">
        <f t="shared" ref="AA86:AA87" si="26">X78</f>
        <v>0</v>
      </c>
      <c r="AB86" s="29" t="e">
        <f t="shared" ref="AB86:AB87" si="27">SUM(Y78:AA78)</f>
        <v>#N/A</v>
      </c>
      <c r="AE86" s="22"/>
      <c r="AG86" s="26" t="s">
        <v>21</v>
      </c>
      <c r="AH86" s="29">
        <f t="shared" ref="AH86:AH87" si="28">AE78</f>
        <v>0</v>
      </c>
      <c r="AI86" s="29" t="e">
        <f t="shared" ref="AI86:AI87" si="29">SUM(AF78:AH78)</f>
        <v>#N/A</v>
      </c>
      <c r="AL86" s="22"/>
      <c r="AN86" s="26" t="s">
        <v>21</v>
      </c>
      <c r="AO86" s="29">
        <f t="shared" ref="AO86:AO87" si="30">AL78</f>
        <v>0</v>
      </c>
      <c r="AP86" s="29" t="e">
        <f t="shared" ref="AP86:AP87" si="31">SUM(AM78:AO78)</f>
        <v>#N/A</v>
      </c>
      <c r="AT86" t="s">
        <v>14</v>
      </c>
      <c r="AU86" s="53">
        <f>AU81</f>
        <v>0.49270874161600831</v>
      </c>
      <c r="AV86" s="53">
        <f>AV81</f>
        <v>0.4985322635520808</v>
      </c>
      <c r="AW86" s="54">
        <f>SUM(AU86:AV86)</f>
        <v>0.99124100516808911</v>
      </c>
    </row>
    <row r="87" spans="2:52" ht="16.8" x14ac:dyDescent="0.4">
      <c r="B87" s="1" t="s">
        <v>80</v>
      </c>
      <c r="C87" s="13">
        <f>VLOOKUP($C$160,Multipliers!$A$2:$T$994,3,FALSE)</f>
        <v>8.1011608066399995E-2</v>
      </c>
      <c r="E87" s="26" t="s">
        <v>20</v>
      </c>
      <c r="F87" s="29">
        <f t="shared" si="21"/>
        <v>496503.40909534442</v>
      </c>
      <c r="G87" s="29">
        <f t="shared" si="22"/>
        <v>142038.41482324197</v>
      </c>
      <c r="I87" s="1" t="s">
        <v>80</v>
      </c>
      <c r="J87" s="13" t="e">
        <f>VLOOKUP($J$160,Multipliers!$A$2:$T$994,3,FALSE)</f>
        <v>#N/A</v>
      </c>
      <c r="L87" s="26" t="s">
        <v>20</v>
      </c>
      <c r="M87" s="29" t="e">
        <f t="shared" ref="M87" si="32">J79</f>
        <v>#N/A</v>
      </c>
      <c r="N87" s="29" t="e">
        <f t="shared" si="23"/>
        <v>#N/A</v>
      </c>
      <c r="P87" s="1" t="s">
        <v>80</v>
      </c>
      <c r="Q87" s="13" t="e">
        <f>VLOOKUP($Q$160,Multipliers!$A$2:$T$994,3,FALSE)</f>
        <v>#N/A</v>
      </c>
      <c r="S87" s="26" t="s">
        <v>20</v>
      </c>
      <c r="T87" s="29" t="e">
        <f t="shared" si="24"/>
        <v>#N/A</v>
      </c>
      <c r="U87" s="29" t="e">
        <f t="shared" si="25"/>
        <v>#N/A</v>
      </c>
      <c r="W87" s="1" t="s">
        <v>80</v>
      </c>
      <c r="X87" s="13" t="e">
        <f>VLOOKUP($X$160,Multipliers!$A$2:$T$994,3,FALSE)</f>
        <v>#N/A</v>
      </c>
      <c r="Z87" s="26" t="s">
        <v>20</v>
      </c>
      <c r="AA87" s="29" t="e">
        <f t="shared" si="26"/>
        <v>#N/A</v>
      </c>
      <c r="AB87" s="29" t="e">
        <f t="shared" si="27"/>
        <v>#N/A</v>
      </c>
      <c r="AD87" s="1" t="s">
        <v>80</v>
      </c>
      <c r="AE87" s="13" t="e">
        <f>VLOOKUP($AE$160,Multipliers!$A$2:$T$994,3,FALSE)</f>
        <v>#N/A</v>
      </c>
      <c r="AG87" s="26" t="s">
        <v>20</v>
      </c>
      <c r="AH87" s="29" t="e">
        <f t="shared" si="28"/>
        <v>#N/A</v>
      </c>
      <c r="AI87" s="29" t="e">
        <f t="shared" si="29"/>
        <v>#N/A</v>
      </c>
      <c r="AK87" s="1" t="s">
        <v>80</v>
      </c>
      <c r="AL87" s="13" t="e">
        <f>VLOOKUP($AL$160,Multipliers!$A$2:$T$994,3,FALSE)</f>
        <v>#N/A</v>
      </c>
      <c r="AN87" s="26" t="s">
        <v>20</v>
      </c>
      <c r="AO87" s="29" t="e">
        <f t="shared" si="30"/>
        <v>#N/A</v>
      </c>
      <c r="AP87" s="29" t="e">
        <f t="shared" si="31"/>
        <v>#N/A</v>
      </c>
      <c r="AT87" t="s">
        <v>21</v>
      </c>
      <c r="AU87" s="55">
        <f>AW81</f>
        <v>60000</v>
      </c>
      <c r="AV87" s="55">
        <f>AX81</f>
        <v>23583.50441283</v>
      </c>
      <c r="AW87" s="56">
        <f>SUM(AU87:AV87)</f>
        <v>83583.504412829992</v>
      </c>
    </row>
    <row r="88" spans="2:52" ht="16.8" x14ac:dyDescent="0.4">
      <c r="B88" s="1" t="s">
        <v>81</v>
      </c>
      <c r="C88" s="13">
        <f>VLOOKUP($C$160,Multipliers!$A$2:$T$994,4,FALSE)</f>
        <v>8.4600423601200007E-3</v>
      </c>
      <c r="I88" s="1" t="s">
        <v>81</v>
      </c>
      <c r="J88" s="13" t="e">
        <f>VLOOKUP($J$160,Multipliers!$A$2:$T$994,4,FALSE)</f>
        <v>#N/A</v>
      </c>
      <c r="P88" s="1" t="s">
        <v>81</v>
      </c>
      <c r="Q88" s="13" t="e">
        <f>VLOOKUP($Q$160,Multipliers!$A$2:$T$994,4,FALSE)</f>
        <v>#N/A</v>
      </c>
      <c r="W88" s="1" t="s">
        <v>81</v>
      </c>
      <c r="X88" s="13" t="e">
        <f>VLOOKUP($X$160,Multipliers!$A$2:$T$994,4,FALSE)</f>
        <v>#N/A</v>
      </c>
      <c r="AD88" s="1" t="s">
        <v>81</v>
      </c>
      <c r="AE88" s="13" t="e">
        <f>VLOOKUP($AE$160,Multipliers!$A$2:$T$994,4,FALSE)</f>
        <v>#N/A</v>
      </c>
      <c r="AK88" s="1" t="s">
        <v>81</v>
      </c>
      <c r="AL88" s="13" t="e">
        <f>VLOOKUP($AL$160,Multipliers!$A$2:$T$994,4,FALSE)</f>
        <v>#N/A</v>
      </c>
      <c r="AT88" t="s">
        <v>20</v>
      </c>
      <c r="AU88" s="55">
        <f>AY81</f>
        <v>496503.40909534442</v>
      </c>
      <c r="AV88" s="55">
        <f>AZ81</f>
        <v>142038.41482324197</v>
      </c>
      <c r="AW88" s="56">
        <f>SUM(AU88:AV88)</f>
        <v>638541.82391858636</v>
      </c>
    </row>
    <row r="89" spans="2:52" ht="16.8" x14ac:dyDescent="0.4">
      <c r="B89" s="1" t="s">
        <v>82</v>
      </c>
      <c r="C89" s="13">
        <f>VLOOKUP($C$160,Multipliers!$A$2:$T$994,5,FALSE)</f>
        <v>0.19660577063699999</v>
      </c>
      <c r="I89" s="1" t="s">
        <v>82</v>
      </c>
      <c r="J89" s="13" t="e">
        <f>VLOOKUP($J$160,Multipliers!$A$2:$T$994,5,FALSE)</f>
        <v>#N/A</v>
      </c>
      <c r="P89" s="1" t="s">
        <v>82</v>
      </c>
      <c r="Q89" s="13" t="e">
        <f>VLOOKUP($Q$160,Multipliers!$A$2:$T$994,5,FALSE)</f>
        <v>#N/A</v>
      </c>
      <c r="W89" s="1" t="s">
        <v>82</v>
      </c>
      <c r="X89" s="13" t="e">
        <f>VLOOKUP($X$160,Multipliers!$A$2:$T$994,5,FALSE)</f>
        <v>#N/A</v>
      </c>
      <c r="AD89" s="1" t="s">
        <v>82</v>
      </c>
      <c r="AE89" s="13" t="e">
        <f>VLOOKUP($AE$160,Multipliers!$A$2:$T$994,5,FALSE)</f>
        <v>#N/A</v>
      </c>
      <c r="AK89" s="1" t="s">
        <v>82</v>
      </c>
      <c r="AL89" s="13" t="e">
        <f>VLOOKUP($AL$160,Multipliers!$A$2:$T$994,5,FALSE)</f>
        <v>#N/A</v>
      </c>
    </row>
    <row r="90" spans="2:52" ht="16.8" x14ac:dyDescent="0.4">
      <c r="B90" s="1" t="s">
        <v>83</v>
      </c>
      <c r="C90" s="13">
        <f>VLOOKUP($C$160,Multipliers!$A$2:$T$994,6,FALSE)</f>
        <v>0.43003426520999999</v>
      </c>
      <c r="I90" s="1" t="s">
        <v>83</v>
      </c>
      <c r="J90" s="13" t="e">
        <f>VLOOKUP($J$160,Multipliers!$A$2:$T$994,6,FALSE)</f>
        <v>#N/A</v>
      </c>
      <c r="P90" s="1" t="s">
        <v>83</v>
      </c>
      <c r="Q90" s="13" t="e">
        <f>VLOOKUP($Q$160,Multipliers!$A$2:$T$994,6,FALSE)</f>
        <v>#N/A</v>
      </c>
      <c r="W90" s="1" t="s">
        <v>83</v>
      </c>
      <c r="X90" s="13" t="e">
        <f>VLOOKUP($X$160,Multipliers!$A$2:$T$994,6,FALSE)</f>
        <v>#N/A</v>
      </c>
      <c r="AD90" s="1" t="s">
        <v>83</v>
      </c>
      <c r="AE90" s="13" t="e">
        <f>VLOOKUP($AE$160,Multipliers!$A$2:$T$994,6,FALSE)</f>
        <v>#N/A</v>
      </c>
      <c r="AK90" s="1" t="s">
        <v>83</v>
      </c>
      <c r="AL90" s="13" t="e">
        <f>VLOOKUP($AL$160,Multipliers!$A$2:$T$994,6,FALSE)</f>
        <v>#N/A</v>
      </c>
    </row>
    <row r="91" spans="2:52" ht="16.8" x14ac:dyDescent="0.4">
      <c r="B91" s="1" t="s">
        <v>84</v>
      </c>
      <c r="C91" s="13">
        <f>VLOOKUP($C$160,Multipliers!$A$2:$T$994,7,FALSE)</f>
        <v>6.3993577975800006E-2</v>
      </c>
      <c r="I91" s="1" t="s">
        <v>84</v>
      </c>
      <c r="J91" s="13" t="e">
        <f>VLOOKUP($J$160,Multipliers!$A$2:$T$994,7,FALSE)</f>
        <v>#N/A</v>
      </c>
      <c r="P91" s="1" t="s">
        <v>84</v>
      </c>
      <c r="Q91" s="13" t="e">
        <f>VLOOKUP($Q$160,Multipliers!$A$2:$T$994,7,FALSE)</f>
        <v>#N/A</v>
      </c>
      <c r="W91" s="1" t="s">
        <v>84</v>
      </c>
      <c r="X91" s="13" t="e">
        <f>VLOOKUP($X$160,Multipliers!$A$2:$T$994,7,FALSE)</f>
        <v>#N/A</v>
      </c>
      <c r="AD91" s="1" t="s">
        <v>84</v>
      </c>
      <c r="AE91" s="13" t="e">
        <f>VLOOKUP($AE$160,Multipliers!$A$2:$T$994,7,FALSE)</f>
        <v>#N/A</v>
      </c>
      <c r="AK91" s="1" t="s">
        <v>84</v>
      </c>
      <c r="AL91" s="13" t="e">
        <f>VLOOKUP($AL$160,Multipliers!$A$2:$T$994,7,FALSE)</f>
        <v>#N/A</v>
      </c>
    </row>
    <row r="92" spans="2:52" ht="16.8" x14ac:dyDescent="0.4">
      <c r="B92" s="1" t="s">
        <v>85</v>
      </c>
      <c r="C92" s="13">
        <f>VLOOKUP($C$160,Multipliers!$A$2:$T$994,8,FALSE)</f>
        <v>0.51779155729199999</v>
      </c>
      <c r="F92" s="49"/>
      <c r="I92" s="1" t="s">
        <v>85</v>
      </c>
      <c r="J92" s="13" t="e">
        <f>VLOOKUP($J$160,Multipliers!$A$2:$T$994,8,FALSE)</f>
        <v>#N/A</v>
      </c>
      <c r="P92" s="1" t="s">
        <v>85</v>
      </c>
      <c r="Q92" s="13" t="e">
        <f>VLOOKUP($Q$160,Multipliers!$A$2:$T$994,8,FALSE)</f>
        <v>#N/A</v>
      </c>
      <c r="W92" s="1" t="s">
        <v>85</v>
      </c>
      <c r="X92" s="13" t="e">
        <f>VLOOKUP($X$160,Multipliers!$A$2:$T$994,8,FALSE)</f>
        <v>#N/A</v>
      </c>
      <c r="AD92" s="1" t="s">
        <v>85</v>
      </c>
      <c r="AE92" s="13" t="e">
        <f>VLOOKUP($AE$160,Multipliers!$A$2:$T$994,8,FALSE)</f>
        <v>#N/A</v>
      </c>
      <c r="AK92" s="1" t="s">
        <v>85</v>
      </c>
      <c r="AL92" s="13" t="e">
        <f>VLOOKUP($AL$160,Multipliers!$A$2:$T$994,8,FALSE)</f>
        <v>#N/A</v>
      </c>
    </row>
    <row r="93" spans="2:52" ht="16.8" x14ac:dyDescent="0.4">
      <c r="B93" s="1" t="s">
        <v>86</v>
      </c>
      <c r="C93" s="13">
        <f>VLOOKUP($C$160,Multipliers!$A$2:$T$994,9,FALSE)</f>
        <v>0.16875088236499999</v>
      </c>
      <c r="I93" s="1" t="s">
        <v>86</v>
      </c>
      <c r="J93" s="13" t="e">
        <f>VLOOKUP($J$160,Multipliers!$A$2:$T$994,9,FALSE)</f>
        <v>#N/A</v>
      </c>
      <c r="P93" s="1" t="s">
        <v>86</v>
      </c>
      <c r="Q93" s="13" t="e">
        <f>VLOOKUP($Q$160,Multipliers!$A$2:$T$994,9,FALSE)</f>
        <v>#N/A</v>
      </c>
      <c r="W93" s="1" t="s">
        <v>86</v>
      </c>
      <c r="X93" s="13" t="e">
        <f>VLOOKUP($X$160,Multipliers!$A$2:$T$994,9,FALSE)</f>
        <v>#N/A</v>
      </c>
      <c r="AD93" s="1" t="s">
        <v>86</v>
      </c>
      <c r="AE93" s="13" t="e">
        <f>VLOOKUP($AE$160,Multipliers!$A$2:$T$994,9,FALSE)</f>
        <v>#N/A</v>
      </c>
      <c r="AK93" s="1" t="s">
        <v>86</v>
      </c>
      <c r="AL93" s="13" t="e">
        <f>VLOOKUP($AL$160,Multipliers!$A$2:$T$994,9,FALSE)</f>
        <v>#N/A</v>
      </c>
    </row>
    <row r="94" spans="2:52" ht="16.8" x14ac:dyDescent="0.4">
      <c r="B94" s="1" t="s">
        <v>87</v>
      </c>
      <c r="C94" s="13">
        <f>VLOOKUP($C$160,Multipliers!$A$2:$T$994,10,FALSE)</f>
        <v>2.1271101432500002E-2</v>
      </c>
      <c r="F94" s="48"/>
      <c r="I94" s="1" t="s">
        <v>87</v>
      </c>
      <c r="J94" s="13" t="e">
        <f>VLOOKUP($J$160,Multipliers!$A$2:$T$994,10,FALSE)</f>
        <v>#N/A</v>
      </c>
      <c r="P94" s="1" t="s">
        <v>87</v>
      </c>
      <c r="Q94" s="13" t="e">
        <f>VLOOKUP($Q$160,Multipliers!$A$2:$T$994,10,FALSE)</f>
        <v>#N/A</v>
      </c>
      <c r="W94" s="1" t="s">
        <v>87</v>
      </c>
      <c r="X94" s="13" t="e">
        <f>VLOOKUP($X$160,Multipliers!$A$2:$T$994,10,FALSE)</f>
        <v>#N/A</v>
      </c>
      <c r="AD94" s="1" t="s">
        <v>87</v>
      </c>
      <c r="AE94" s="13" t="e">
        <f>VLOOKUP($AE$160,Multipliers!$A$2:$T$994,10,FALSE)</f>
        <v>#N/A</v>
      </c>
      <c r="AK94" s="1" t="s">
        <v>87</v>
      </c>
      <c r="AL94" s="13" t="e">
        <f>VLOOKUP($AL$160,Multipliers!$A$2:$T$994,10,FALSE)</f>
        <v>#N/A</v>
      </c>
    </row>
    <row r="95" spans="2:52" ht="16.8" x14ac:dyDescent="0.4">
      <c r="B95" s="1" t="s">
        <v>88</v>
      </c>
      <c r="C95" s="13">
        <f>VLOOKUP($C$160,Multipliers!$A$2:$T$994,11,FALSE)</f>
        <v>0.20303642308299999</v>
      </c>
      <c r="I95" s="1" t="s">
        <v>88</v>
      </c>
      <c r="J95" s="13" t="e">
        <f>VLOOKUP($J$160,Multipliers!$A$2:$T$994,11,FALSE)</f>
        <v>#N/A</v>
      </c>
      <c r="P95" s="1" t="s">
        <v>88</v>
      </c>
      <c r="Q95" s="13" t="e">
        <f>VLOOKUP($Q$160,Multipliers!$A$2:$T$994,11,FALSE)</f>
        <v>#N/A</v>
      </c>
      <c r="W95" s="1" t="s">
        <v>88</v>
      </c>
      <c r="X95" s="13" t="e">
        <f>VLOOKUP($X$160,Multipliers!$A$2:$T$994,11,FALSE)</f>
        <v>#N/A</v>
      </c>
      <c r="AD95" s="1" t="s">
        <v>88</v>
      </c>
      <c r="AE95" s="13" t="e">
        <f>VLOOKUP($AE$160,Multipliers!$A$2:$T$994,11,FALSE)</f>
        <v>#N/A</v>
      </c>
      <c r="AK95" s="1" t="s">
        <v>88</v>
      </c>
      <c r="AL95" s="13" t="e">
        <f>VLOOKUP($AL$160,Multipliers!$A$2:$T$994,11,FALSE)</f>
        <v>#N/A</v>
      </c>
    </row>
    <row r="98" spans="2:52" ht="16.8" x14ac:dyDescent="0.3">
      <c r="B98" s="402" t="s">
        <v>1131</v>
      </c>
      <c r="C98" s="402"/>
      <c r="D98" s="402"/>
      <c r="E98" s="402"/>
      <c r="F98" s="72"/>
      <c r="G98" s="72"/>
      <c r="H98" s="72"/>
      <c r="I98" s="72"/>
      <c r="J98" s="72"/>
      <c r="K98" s="72"/>
      <c r="L98" s="72"/>
      <c r="M98" s="72"/>
      <c r="N98" s="72"/>
      <c r="O98" s="72"/>
      <c r="P98" s="72"/>
      <c r="Q98" s="72"/>
      <c r="R98" s="72"/>
      <c r="S98" s="72"/>
      <c r="T98" s="72"/>
      <c r="U98" s="72"/>
      <c r="V98" s="72"/>
      <c r="W98" s="72"/>
      <c r="X98" s="72"/>
      <c r="Y98" s="72"/>
      <c r="Z98" s="72"/>
      <c r="AA98" s="72"/>
      <c r="AB98" s="72"/>
      <c r="AC98" s="72"/>
      <c r="AD98" s="72"/>
      <c r="AE98" s="72"/>
      <c r="AF98" s="72"/>
      <c r="AG98" s="72"/>
      <c r="AH98" s="72"/>
      <c r="AI98" s="72"/>
      <c r="AJ98" s="72"/>
      <c r="AK98" s="72"/>
      <c r="AL98" s="72"/>
      <c r="AM98" s="72"/>
      <c r="AN98" s="72"/>
      <c r="AO98" s="72"/>
      <c r="AP98" s="72"/>
      <c r="AQ98" s="72"/>
      <c r="AR98" s="72"/>
      <c r="AS98" s="72"/>
      <c r="AT98" s="72"/>
      <c r="AU98" s="72"/>
      <c r="AV98" s="72"/>
      <c r="AW98" s="72"/>
      <c r="AX98" s="72"/>
      <c r="AY98" s="72"/>
      <c r="AZ98" s="72"/>
    </row>
    <row r="99" spans="2:52" ht="16.8" x14ac:dyDescent="0.3">
      <c r="B99" s="23"/>
      <c r="C99" s="23"/>
      <c r="D99" s="23"/>
      <c r="E99" s="23"/>
    </row>
    <row r="100" spans="2:52" ht="16.8" x14ac:dyDescent="0.4">
      <c r="B100" s="107" t="s">
        <v>1093</v>
      </c>
      <c r="C100" s="23"/>
      <c r="D100" s="23"/>
      <c r="E100" s="23"/>
      <c r="I100" s="107" t="s">
        <v>1094</v>
      </c>
      <c r="J100" s="23"/>
      <c r="K100" s="23"/>
      <c r="L100" s="23"/>
      <c r="P100" s="107" t="s">
        <v>1099</v>
      </c>
      <c r="Q100" s="23"/>
      <c r="R100" s="23"/>
      <c r="S100" s="23"/>
      <c r="W100" s="107" t="s">
        <v>1107</v>
      </c>
      <c r="X100" s="23"/>
      <c r="Y100" s="23"/>
      <c r="Z100" s="23"/>
      <c r="AD100" s="107" t="s">
        <v>1108</v>
      </c>
      <c r="AE100" s="23"/>
      <c r="AF100" s="23"/>
      <c r="AG100" s="23"/>
      <c r="AK100" s="107" t="s">
        <v>1109</v>
      </c>
      <c r="AL100" s="23"/>
      <c r="AM100" s="23"/>
      <c r="AN100" s="23"/>
      <c r="AT100" s="108"/>
      <c r="AU100" s="108" t="s">
        <v>83</v>
      </c>
      <c r="AV100" s="108" t="s">
        <v>84</v>
      </c>
      <c r="AW100" s="108" t="s">
        <v>86</v>
      </c>
      <c r="AX100" s="108" t="s">
        <v>87</v>
      </c>
      <c r="AY100" s="108" t="s">
        <v>1116</v>
      </c>
      <c r="AZ100" s="108" t="s">
        <v>81</v>
      </c>
    </row>
    <row r="101" spans="2:52" ht="16.8" x14ac:dyDescent="0.4">
      <c r="B101" s="23"/>
      <c r="C101" s="23"/>
      <c r="D101" s="23"/>
      <c r="E101" s="23"/>
      <c r="I101" s="23"/>
      <c r="J101" s="23"/>
      <c r="K101" s="23"/>
      <c r="L101" s="23"/>
      <c r="P101" s="23"/>
      <c r="Q101" s="23"/>
      <c r="R101" s="23"/>
      <c r="S101" s="23"/>
      <c r="W101" s="23"/>
      <c r="X101" s="23"/>
      <c r="Y101" s="23"/>
      <c r="Z101" s="23"/>
      <c r="AD101" s="23"/>
      <c r="AE101" s="23"/>
      <c r="AF101" s="23"/>
      <c r="AG101" s="23"/>
      <c r="AK101" s="23"/>
      <c r="AL101" s="23"/>
      <c r="AM101" s="23"/>
      <c r="AN101" s="23"/>
      <c r="AT101" s="57" t="s">
        <v>1113</v>
      </c>
      <c r="AU101" s="58">
        <f>F111</f>
        <v>1</v>
      </c>
      <c r="AV101" s="58">
        <f>G111</f>
        <v>1.0118194004778001</v>
      </c>
      <c r="AW101" s="59">
        <f>F112</f>
        <v>121775.79761059099</v>
      </c>
      <c r="AX101" s="59">
        <f>G112</f>
        <v>47865.001005421087</v>
      </c>
      <c r="AY101" s="59">
        <f>F113</f>
        <v>1007701.6443160521</v>
      </c>
      <c r="AZ101" s="59">
        <f>G113</f>
        <v>288280.68760740466</v>
      </c>
    </row>
    <row r="102" spans="2:52" ht="16.8" x14ac:dyDescent="0.4">
      <c r="B102" s="1"/>
      <c r="C102" s="20" t="s">
        <v>1089</v>
      </c>
      <c r="D102" s="1" t="s">
        <v>15</v>
      </c>
      <c r="E102" s="1" t="s">
        <v>16</v>
      </c>
      <c r="F102" s="1" t="s">
        <v>1088</v>
      </c>
      <c r="G102" s="1" t="s">
        <v>17</v>
      </c>
      <c r="I102" s="1"/>
      <c r="J102" s="20" t="s">
        <v>1089</v>
      </c>
      <c r="K102" s="1" t="s">
        <v>15</v>
      </c>
      <c r="L102" s="1" t="s">
        <v>16</v>
      </c>
      <c r="M102" s="1" t="s">
        <v>1088</v>
      </c>
      <c r="N102" s="1" t="s">
        <v>17</v>
      </c>
      <c r="P102" s="1"/>
      <c r="Q102" s="20" t="s">
        <v>1089</v>
      </c>
      <c r="R102" s="1" t="s">
        <v>15</v>
      </c>
      <c r="S102" s="1" t="s">
        <v>16</v>
      </c>
      <c r="T102" s="1" t="s">
        <v>1088</v>
      </c>
      <c r="U102" s="1" t="s">
        <v>17</v>
      </c>
      <c r="W102" s="1"/>
      <c r="X102" s="20" t="s">
        <v>1089</v>
      </c>
      <c r="Y102" s="1" t="s">
        <v>15</v>
      </c>
      <c r="Z102" s="1" t="s">
        <v>16</v>
      </c>
      <c r="AA102" s="1" t="s">
        <v>1088</v>
      </c>
      <c r="AB102" s="1" t="s">
        <v>17</v>
      </c>
      <c r="AD102" s="1"/>
      <c r="AE102" s="20" t="s">
        <v>1089</v>
      </c>
      <c r="AF102" s="1" t="s">
        <v>15</v>
      </c>
      <c r="AG102" s="1" t="s">
        <v>16</v>
      </c>
      <c r="AH102" s="1" t="s">
        <v>1088</v>
      </c>
      <c r="AI102" s="1" t="s">
        <v>17</v>
      </c>
      <c r="AK102" s="1"/>
      <c r="AL102" s="20" t="s">
        <v>1089</v>
      </c>
      <c r="AM102" s="1" t="s">
        <v>15</v>
      </c>
      <c r="AN102" s="1" t="s">
        <v>16</v>
      </c>
      <c r="AO102" s="1" t="s">
        <v>1088</v>
      </c>
      <c r="AP102" s="1" t="s">
        <v>17</v>
      </c>
      <c r="AT102" s="57" t="s">
        <v>1114</v>
      </c>
      <c r="AU102" s="58">
        <f>M111</f>
        <v>0</v>
      </c>
      <c r="AV102" s="58" t="e">
        <f>N111</f>
        <v>#N/A</v>
      </c>
      <c r="AW102" s="59" t="e">
        <f>M112</f>
        <v>#N/A</v>
      </c>
      <c r="AX102" s="59" t="e">
        <f>N112</f>
        <v>#N/A</v>
      </c>
      <c r="AY102" s="59" t="e">
        <f>M113</f>
        <v>#N/A</v>
      </c>
      <c r="AZ102" s="59" t="e">
        <f>N113</f>
        <v>#N/A</v>
      </c>
    </row>
    <row r="103" spans="2:52" ht="16.8" x14ac:dyDescent="0.4">
      <c r="B103" s="1" t="s">
        <v>14</v>
      </c>
      <c r="C103" s="18">
        <f>Input!D39</f>
        <v>1</v>
      </c>
      <c r="D103" s="40">
        <f>C103*C116</f>
        <v>0.43003426520999999</v>
      </c>
      <c r="E103" s="40">
        <f>C103*C117</f>
        <v>6.3993577975800006E-2</v>
      </c>
      <c r="F103" s="40">
        <f>C103*C118</f>
        <v>0.51779155729199999</v>
      </c>
      <c r="G103" s="19">
        <f>SUM(C103:F103)</f>
        <v>2.0118194004778003</v>
      </c>
      <c r="H103" s="12"/>
      <c r="I103" s="1" t="s">
        <v>14</v>
      </c>
      <c r="J103" s="18">
        <f>Input!D40</f>
        <v>0</v>
      </c>
      <c r="K103" s="40" t="e">
        <f>J103*J116</f>
        <v>#N/A</v>
      </c>
      <c r="L103" s="40" t="e">
        <f>J103*J117</f>
        <v>#N/A</v>
      </c>
      <c r="M103" s="40" t="e">
        <f>J103*J117</f>
        <v>#N/A</v>
      </c>
      <c r="N103" s="19" t="e">
        <f>SUM(J103:M103)</f>
        <v>#N/A</v>
      </c>
      <c r="P103" s="1" t="s">
        <v>14</v>
      </c>
      <c r="Q103" s="18">
        <f>Input!D41</f>
        <v>0</v>
      </c>
      <c r="R103" s="40" t="e">
        <f>Q103*Q116</f>
        <v>#N/A</v>
      </c>
      <c r="S103" s="40" t="e">
        <f>$Q$156*Q117</f>
        <v>#N/A</v>
      </c>
      <c r="T103" s="40" t="e">
        <f>$Q$156*Q118</f>
        <v>#N/A</v>
      </c>
      <c r="U103" s="19" t="e">
        <f>SUM(Q103:T103)</f>
        <v>#N/A</v>
      </c>
      <c r="W103" s="1" t="s">
        <v>14</v>
      </c>
      <c r="X103" s="18">
        <f>Input!D42</f>
        <v>0</v>
      </c>
      <c r="Y103" s="40" t="e">
        <f>X103*X116</f>
        <v>#N/A</v>
      </c>
      <c r="Z103" s="40" t="e">
        <f>X103*X117</f>
        <v>#N/A</v>
      </c>
      <c r="AA103" s="40" t="e">
        <f>X103*X118</f>
        <v>#N/A</v>
      </c>
      <c r="AB103" s="19" t="e">
        <f>SUM(X103:AA103)</f>
        <v>#N/A</v>
      </c>
      <c r="AD103" s="1" t="s">
        <v>14</v>
      </c>
      <c r="AE103" s="18">
        <f>Input!D43</f>
        <v>0</v>
      </c>
      <c r="AF103" s="40" t="e">
        <f>AE103*AE116</f>
        <v>#N/A</v>
      </c>
      <c r="AG103" s="40" t="e">
        <f>AE103*AE117</f>
        <v>#N/A</v>
      </c>
      <c r="AH103" s="40" t="e">
        <f>AE103*AE118</f>
        <v>#N/A</v>
      </c>
      <c r="AI103" s="19" t="e">
        <f>SUM(AE103:AH103)</f>
        <v>#N/A</v>
      </c>
      <c r="AK103" s="1" t="s">
        <v>14</v>
      </c>
      <c r="AL103" s="18">
        <f>Input!D44</f>
        <v>0</v>
      </c>
      <c r="AM103" s="40" t="e">
        <f>AL103*AL116</f>
        <v>#N/A</v>
      </c>
      <c r="AN103" s="40" t="e">
        <f>AL103*AL117</f>
        <v>#N/A</v>
      </c>
      <c r="AO103" s="40" t="e">
        <f>AL103*AL118</f>
        <v>#N/A</v>
      </c>
      <c r="AP103" s="19" t="e">
        <f>SUM(AL103:AO103)</f>
        <v>#N/A</v>
      </c>
      <c r="AT103" s="57" t="s">
        <v>1115</v>
      </c>
      <c r="AU103" s="53">
        <f>T111</f>
        <v>0</v>
      </c>
      <c r="AV103" s="53" t="e">
        <f>U111</f>
        <v>#N/A</v>
      </c>
      <c r="AW103" s="53" t="e">
        <f>T112</f>
        <v>#N/A</v>
      </c>
      <c r="AX103" s="53" t="e">
        <f>U112</f>
        <v>#N/A</v>
      </c>
      <c r="AY103" s="59" t="e">
        <f>T113</f>
        <v>#N/A</v>
      </c>
      <c r="AZ103" s="59" t="e">
        <f>U113</f>
        <v>#N/A</v>
      </c>
    </row>
    <row r="104" spans="2:52" ht="16.8" x14ac:dyDescent="0.4">
      <c r="B104" s="1" t="s">
        <v>21</v>
      </c>
      <c r="C104" s="15">
        <f>C105*C109</f>
        <v>121775.79761059099</v>
      </c>
      <c r="D104" s="15">
        <f>C104*C119</f>
        <v>20549.773297488886</v>
      </c>
      <c r="E104" s="15">
        <f>C104*C120</f>
        <v>2590.3053429984725</v>
      </c>
      <c r="F104" s="15">
        <f>C104*C121</f>
        <v>24724.922364933733</v>
      </c>
      <c r="G104" s="24">
        <f>SUM(C104:F104)</f>
        <v>169640.79861601209</v>
      </c>
      <c r="H104" s="12"/>
      <c r="I104" s="1" t="s">
        <v>21</v>
      </c>
      <c r="J104" s="15" t="e">
        <f>J105*J109</f>
        <v>#N/A</v>
      </c>
      <c r="K104" s="38" t="e">
        <f>J104*J119</f>
        <v>#N/A</v>
      </c>
      <c r="L104" s="38" t="e">
        <f>J104*J120</f>
        <v>#N/A</v>
      </c>
      <c r="M104" s="38" t="e">
        <f>J104*J121</f>
        <v>#N/A</v>
      </c>
      <c r="N104" s="24" t="e">
        <f>SUM(J104:M104)</f>
        <v>#N/A</v>
      </c>
      <c r="P104" s="1" t="s">
        <v>21</v>
      </c>
      <c r="Q104" s="15" t="e">
        <f>Q105*Q109</f>
        <v>#N/A</v>
      </c>
      <c r="R104" s="15" t="e">
        <f>Q104*Q119</f>
        <v>#N/A</v>
      </c>
      <c r="S104" s="15" t="e">
        <f>Q104*Q120</f>
        <v>#N/A</v>
      </c>
      <c r="T104" s="15" t="e">
        <f>Q104*Q121</f>
        <v>#N/A</v>
      </c>
      <c r="U104" s="24" t="e">
        <f>SUM(Q104:T104)</f>
        <v>#N/A</v>
      </c>
      <c r="W104" s="1" t="s">
        <v>21</v>
      </c>
      <c r="X104" s="15" t="e">
        <f>X105*X109</f>
        <v>#N/A</v>
      </c>
      <c r="Y104" s="15" t="e">
        <f>X104*X119</f>
        <v>#N/A</v>
      </c>
      <c r="Z104" s="15" t="e">
        <f>X104*X120</f>
        <v>#N/A</v>
      </c>
      <c r="AA104" s="15" t="e">
        <f>X104*X121</f>
        <v>#N/A</v>
      </c>
      <c r="AB104" s="24" t="e">
        <f>SUM(X104:AA104)</f>
        <v>#N/A</v>
      </c>
      <c r="AD104" s="1" t="s">
        <v>21</v>
      </c>
      <c r="AE104" s="15" t="e">
        <f>AE105*AE109</f>
        <v>#N/A</v>
      </c>
      <c r="AF104" s="15" t="e">
        <f>AE104*AE119</f>
        <v>#N/A</v>
      </c>
      <c r="AG104" s="15" t="e">
        <f>AE104*AE120</f>
        <v>#N/A</v>
      </c>
      <c r="AH104" s="15" t="e">
        <f>AE104*AE121</f>
        <v>#N/A</v>
      </c>
      <c r="AI104" s="24" t="e">
        <f>SUM(AE104:AH104)</f>
        <v>#N/A</v>
      </c>
      <c r="AK104" s="1" t="s">
        <v>21</v>
      </c>
      <c r="AL104" s="15" t="e">
        <f>AL105*AL109</f>
        <v>#N/A</v>
      </c>
      <c r="AM104" s="15" t="e">
        <f>AL104*AL119</f>
        <v>#N/A</v>
      </c>
      <c r="AN104" s="15" t="e">
        <f>AL104*AL120</f>
        <v>#N/A</v>
      </c>
      <c r="AO104" s="15" t="e">
        <f>AL104*AL121</f>
        <v>#N/A</v>
      </c>
      <c r="AP104" s="24" t="e">
        <f>SUM(AL104:AO104)</f>
        <v>#N/A</v>
      </c>
      <c r="AT104" s="57" t="s">
        <v>1118</v>
      </c>
      <c r="AU104" s="60">
        <f>AA111</f>
        <v>0</v>
      </c>
      <c r="AV104" s="53" t="e">
        <f>AB111</f>
        <v>#N/A</v>
      </c>
      <c r="AW104" s="59" t="e">
        <f>AA112</f>
        <v>#N/A</v>
      </c>
      <c r="AX104" s="55" t="e">
        <f>AB112</f>
        <v>#N/A</v>
      </c>
      <c r="AY104" s="59" t="e">
        <f>AA113</f>
        <v>#N/A</v>
      </c>
      <c r="AZ104" s="55" t="e">
        <f>AB113</f>
        <v>#N/A</v>
      </c>
    </row>
    <row r="105" spans="2:52" ht="16.8" x14ac:dyDescent="0.4">
      <c r="B105" s="1" t="s">
        <v>20</v>
      </c>
      <c r="C105" s="14">
        <f>C103/C108</f>
        <v>1007701.6443160521</v>
      </c>
      <c r="D105" s="14">
        <f>C105*C113</f>
        <v>81635.530657198819</v>
      </c>
      <c r="E105" s="15">
        <f>C105*C114</f>
        <v>8525.1985972763796</v>
      </c>
      <c r="F105" s="16">
        <f>C105*C115</f>
        <v>198119.95835292948</v>
      </c>
      <c r="G105" s="24">
        <f>SUM(C105:F105)</f>
        <v>1295982.3319234566</v>
      </c>
      <c r="H105" s="12"/>
      <c r="I105" s="1" t="s">
        <v>20</v>
      </c>
      <c r="J105" s="14" t="e">
        <f>J103/J108</f>
        <v>#N/A</v>
      </c>
      <c r="K105" s="14" t="e">
        <f>J105*J113</f>
        <v>#N/A</v>
      </c>
      <c r="L105" s="15" t="e">
        <f>J105*J114</f>
        <v>#N/A</v>
      </c>
      <c r="M105" s="16" t="e">
        <f>J105*J115</f>
        <v>#N/A</v>
      </c>
      <c r="N105" s="24" t="e">
        <f>SUM(J105:M105)</f>
        <v>#N/A</v>
      </c>
      <c r="P105" s="1" t="s">
        <v>20</v>
      </c>
      <c r="Q105" s="14" t="e">
        <f>Q103/Q108</f>
        <v>#N/A</v>
      </c>
      <c r="R105" s="14" t="e">
        <f>Q105*Q113</f>
        <v>#N/A</v>
      </c>
      <c r="S105" s="15" t="e">
        <f>Q105*Q114</f>
        <v>#N/A</v>
      </c>
      <c r="T105" s="16" t="e">
        <f>Q105*Q115</f>
        <v>#N/A</v>
      </c>
      <c r="U105" s="24" t="e">
        <f>SUM(Q105:T105)</f>
        <v>#N/A</v>
      </c>
      <c r="W105" s="1" t="s">
        <v>20</v>
      </c>
      <c r="X105" s="14" t="e">
        <f>X103/X108</f>
        <v>#N/A</v>
      </c>
      <c r="Y105" s="14" t="e">
        <f>X105*X113</f>
        <v>#N/A</v>
      </c>
      <c r="Z105" s="15" t="e">
        <f>X105*X114</f>
        <v>#N/A</v>
      </c>
      <c r="AA105" s="16" t="e">
        <f>X105*X115</f>
        <v>#N/A</v>
      </c>
      <c r="AB105" s="24" t="e">
        <f>SUM(X105:AA105)</f>
        <v>#N/A</v>
      </c>
      <c r="AD105" s="1" t="s">
        <v>20</v>
      </c>
      <c r="AE105" s="14" t="e">
        <f>AE103/AE108</f>
        <v>#N/A</v>
      </c>
      <c r="AF105" s="14" t="e">
        <f>AE105*AE113</f>
        <v>#N/A</v>
      </c>
      <c r="AG105" s="15" t="e">
        <f>AE105*AE114</f>
        <v>#N/A</v>
      </c>
      <c r="AH105" s="16" t="e">
        <f>AE105*AE115</f>
        <v>#N/A</v>
      </c>
      <c r="AI105" s="24" t="e">
        <f>SUM(AE105:AH105)</f>
        <v>#N/A</v>
      </c>
      <c r="AK105" s="1" t="s">
        <v>20</v>
      </c>
      <c r="AL105" s="14" t="e">
        <f>AL103/AL108</f>
        <v>#N/A</v>
      </c>
      <c r="AM105" s="14" t="e">
        <f>AL105*AL113</f>
        <v>#N/A</v>
      </c>
      <c r="AN105" s="15" t="e">
        <f>AL105*AL114</f>
        <v>#N/A</v>
      </c>
      <c r="AO105" s="16" t="e">
        <f>AL105*AL115</f>
        <v>#N/A</v>
      </c>
      <c r="AP105" s="24" t="e">
        <f>SUM(AL105:AO105)</f>
        <v>#N/A</v>
      </c>
      <c r="AT105" s="57" t="s">
        <v>1119</v>
      </c>
      <c r="AU105" s="58">
        <f>AH111</f>
        <v>0</v>
      </c>
      <c r="AV105" s="58" t="e">
        <f>AI111</f>
        <v>#N/A</v>
      </c>
      <c r="AW105" s="59" t="e">
        <f>AH112</f>
        <v>#N/A</v>
      </c>
      <c r="AX105" s="59" t="e">
        <f>AI112</f>
        <v>#N/A</v>
      </c>
      <c r="AY105" s="59" t="e">
        <f>AH113</f>
        <v>#N/A</v>
      </c>
      <c r="AZ105" s="59" t="e">
        <f>AI113</f>
        <v>#N/A</v>
      </c>
    </row>
    <row r="106" spans="2:52" ht="16.8" x14ac:dyDescent="0.4">
      <c r="G106" s="21"/>
      <c r="N106" s="21"/>
      <c r="U106" s="21"/>
      <c r="AB106" s="21"/>
      <c r="AI106" s="21"/>
      <c r="AP106" s="21"/>
      <c r="AT106" s="57" t="s">
        <v>1120</v>
      </c>
      <c r="AU106" s="58">
        <f>AO111</f>
        <v>0</v>
      </c>
      <c r="AV106" s="58" t="e">
        <f>AP111</f>
        <v>#N/A</v>
      </c>
      <c r="AW106" s="59" t="e">
        <f>AO112</f>
        <v>#N/A</v>
      </c>
      <c r="AX106" s="59" t="e">
        <f>AP112</f>
        <v>#N/A</v>
      </c>
      <c r="AY106" s="59" t="e">
        <f>AO113</f>
        <v>#N/A</v>
      </c>
      <c r="AZ106" s="59" t="e">
        <f>AP113</f>
        <v>#N/A</v>
      </c>
    </row>
    <row r="107" spans="2:52" ht="16.8" x14ac:dyDescent="0.4">
      <c r="B107" s="1" t="s">
        <v>30</v>
      </c>
      <c r="C107" s="47">
        <f>C81</f>
        <v>221115</v>
      </c>
      <c r="I107" s="1" t="s">
        <v>30</v>
      </c>
      <c r="J107" s="47">
        <f>J81</f>
        <v>0</v>
      </c>
      <c r="P107" s="1" t="s">
        <v>30</v>
      </c>
      <c r="Q107" s="47">
        <f>Q81</f>
        <v>0</v>
      </c>
      <c r="W107" s="1" t="s">
        <v>30</v>
      </c>
      <c r="X107" s="47">
        <f>X81</f>
        <v>0</v>
      </c>
      <c r="AD107" s="1" t="s">
        <v>30</v>
      </c>
      <c r="AE107" s="47">
        <f>AE81</f>
        <v>0</v>
      </c>
      <c r="AK107" s="1" t="s">
        <v>30</v>
      </c>
      <c r="AL107" s="47">
        <f>AL81</f>
        <v>0</v>
      </c>
      <c r="AT107" s="1" t="s">
        <v>17</v>
      </c>
      <c r="AU107">
        <f>SUMIF(AU101:AU106,"&lt;&gt;#N/A")</f>
        <v>1</v>
      </c>
      <c r="AV107" s="61">
        <f>SUMIF(AV101:AV106,"&lt;&gt;#N/A")</f>
        <v>1.0118194004778001</v>
      </c>
      <c r="AW107" s="48">
        <f t="shared" ref="AW107:AZ107" si="33">SUMIF(AW101:AW106,"&lt;&gt;#N/A")</f>
        <v>121775.79761059099</v>
      </c>
      <c r="AX107" s="48">
        <f t="shared" si="33"/>
        <v>47865.001005421087</v>
      </c>
      <c r="AY107" s="48">
        <f t="shared" si="33"/>
        <v>1007701.6443160521</v>
      </c>
      <c r="AZ107" s="48">
        <f t="shared" si="33"/>
        <v>288280.68760740466</v>
      </c>
    </row>
    <row r="108" spans="2:52" ht="16.8" x14ac:dyDescent="0.4">
      <c r="B108" s="1" t="s">
        <v>1090</v>
      </c>
      <c r="C108" s="13">
        <f>VLOOKUP($C$160,Multipliers!$A$2:$T$994,16,FALSE)</f>
        <v>9.9235721767500007E-7</v>
      </c>
      <c r="I108" s="1" t="s">
        <v>1090</v>
      </c>
      <c r="J108" s="13" t="e">
        <f>VLOOKUP($J$160,Multipliers!$A$2:$T$994,16,FALSE)</f>
        <v>#N/A</v>
      </c>
      <c r="P108" s="1" t="s">
        <v>1090</v>
      </c>
      <c r="Q108" s="13" t="e">
        <f>VLOOKUP($Q$160,Multipliers!$A$2:$T$994,16,FALSE)</f>
        <v>#N/A</v>
      </c>
      <c r="W108" s="1" t="s">
        <v>1090</v>
      </c>
      <c r="X108" s="13" t="e">
        <f>VLOOKUP(X107,Multipliers!$A$2:$T$994,16,FALSE)</f>
        <v>#N/A</v>
      </c>
      <c r="AD108" s="1" t="s">
        <v>1090</v>
      </c>
      <c r="AE108" s="13" t="e">
        <f>VLOOKUP(AE107,Multipliers!$A$2:$T$994,16,FALSE)</f>
        <v>#N/A</v>
      </c>
      <c r="AK108" s="1" t="s">
        <v>1090</v>
      </c>
      <c r="AL108" s="13" t="e">
        <f>VLOOKUP(AL107,Multipliers!$A$2:$T$994,16,FALSE)</f>
        <v>#N/A</v>
      </c>
    </row>
    <row r="109" spans="2:52" ht="16.8" x14ac:dyDescent="0.4">
      <c r="B109" s="1" t="s">
        <v>1091</v>
      </c>
      <c r="C109" s="13">
        <f>VLOOKUP($C$160,Multipliers!$A$2:$T$994,17,FALSE)</f>
        <v>0.120845091697</v>
      </c>
      <c r="I109" s="1" t="s">
        <v>1091</v>
      </c>
      <c r="J109" s="13" t="e">
        <f>VLOOKUP($J$160,Multipliers!$A$2:$T$994,17,FALSE)</f>
        <v>#N/A</v>
      </c>
      <c r="P109" s="1" t="s">
        <v>1091</v>
      </c>
      <c r="Q109" s="13" t="e">
        <f>VLOOKUP(Q107,Multipliers!$A$2:$T$994,17,FALSE)</f>
        <v>#N/A</v>
      </c>
      <c r="W109" s="1" t="s">
        <v>1091</v>
      </c>
      <c r="X109" s="13" t="e">
        <f>VLOOKUP(X107,Multipliers!$A$2:$T$994,17,FALSE)</f>
        <v>#N/A</v>
      </c>
      <c r="AD109" s="1" t="s">
        <v>1091</v>
      </c>
      <c r="AE109" s="13" t="e">
        <f>VLOOKUP(AE107,Multipliers!$A$2:$T$994,17,FALSE)</f>
        <v>#N/A</v>
      </c>
      <c r="AK109" s="1" t="s">
        <v>1091</v>
      </c>
      <c r="AL109" s="13" t="e">
        <f>VLOOKUP(AL107,Multipliers!$A$2:$T$994,17,FALSE)</f>
        <v>#N/A</v>
      </c>
    </row>
    <row r="110" spans="2:52" x14ac:dyDescent="0.3">
      <c r="C110" s="21"/>
      <c r="F110" t="s">
        <v>15</v>
      </c>
      <c r="G110" t="s">
        <v>16</v>
      </c>
      <c r="J110" s="21"/>
      <c r="M110" t="s">
        <v>15</v>
      </c>
      <c r="N110" t="s">
        <v>16</v>
      </c>
      <c r="Q110" s="21"/>
      <c r="T110" t="s">
        <v>15</v>
      </c>
      <c r="U110" t="s">
        <v>16</v>
      </c>
      <c r="X110" s="21"/>
      <c r="AA110" t="s">
        <v>15</v>
      </c>
      <c r="AB110" t="s">
        <v>16</v>
      </c>
      <c r="AE110" s="21"/>
      <c r="AH110" t="s">
        <v>15</v>
      </c>
      <c r="AI110" t="s">
        <v>16</v>
      </c>
      <c r="AL110" s="21"/>
      <c r="AO110" t="s">
        <v>15</v>
      </c>
      <c r="AP110" t="s">
        <v>16</v>
      </c>
    </row>
    <row r="111" spans="2:52" ht="16.8" x14ac:dyDescent="0.4">
      <c r="B111" s="1" t="s">
        <v>1092</v>
      </c>
      <c r="E111" s="1" t="s">
        <v>14</v>
      </c>
      <c r="F111" s="70">
        <f>C103</f>
        <v>1</v>
      </c>
      <c r="G111" s="70">
        <f>SUM(D103:F103)</f>
        <v>1.0118194004778001</v>
      </c>
      <c r="I111" s="1" t="s">
        <v>1092</v>
      </c>
      <c r="L111" s="1" t="s">
        <v>14</v>
      </c>
      <c r="M111" s="70">
        <f>J103</f>
        <v>0</v>
      </c>
      <c r="N111" s="70" t="e">
        <f>SUM(K103:M103)</f>
        <v>#N/A</v>
      </c>
      <c r="P111" s="1" t="s">
        <v>1092</v>
      </c>
      <c r="S111" s="1" t="s">
        <v>14</v>
      </c>
      <c r="T111" s="70">
        <f>Q103</f>
        <v>0</v>
      </c>
      <c r="U111" s="70" t="e">
        <f>SUM(R103:T103)</f>
        <v>#N/A</v>
      </c>
      <c r="W111" s="1" t="s">
        <v>1092</v>
      </c>
      <c r="Z111" s="1" t="s">
        <v>14</v>
      </c>
      <c r="AA111" s="70">
        <f>X103</f>
        <v>0</v>
      </c>
      <c r="AB111" s="70" t="e">
        <f>SUM(Y103:AA103)</f>
        <v>#N/A</v>
      </c>
      <c r="AD111" s="1" t="s">
        <v>1092</v>
      </c>
      <c r="AG111" s="1" t="s">
        <v>14</v>
      </c>
      <c r="AH111" s="70">
        <f>AE103</f>
        <v>0</v>
      </c>
      <c r="AI111" s="70" t="e">
        <f>SUM(AF103:AH103)</f>
        <v>#N/A</v>
      </c>
      <c r="AK111" s="1" t="s">
        <v>1092</v>
      </c>
      <c r="AN111" s="1" t="s">
        <v>14</v>
      </c>
      <c r="AO111" s="70">
        <f>AL103</f>
        <v>0</v>
      </c>
      <c r="AP111" s="70" t="e">
        <f>SUM(AM103:AO103)</f>
        <v>#N/A</v>
      </c>
      <c r="AT111" s="72"/>
      <c r="AU111" s="108" t="s">
        <v>15</v>
      </c>
      <c r="AV111" s="108" t="s">
        <v>16</v>
      </c>
      <c r="AW111" s="108" t="s">
        <v>17</v>
      </c>
    </row>
    <row r="112" spans="2:52" ht="16.8" x14ac:dyDescent="0.4">
      <c r="C112" s="22"/>
      <c r="E112" s="1" t="s">
        <v>21</v>
      </c>
      <c r="F112" s="48">
        <f t="shared" ref="F112:F113" si="34">C104</f>
        <v>121775.79761059099</v>
      </c>
      <c r="G112" s="48">
        <f t="shared" ref="G112:G113" si="35">SUM(D104:F104)</f>
        <v>47865.001005421087</v>
      </c>
      <c r="J112" s="22"/>
      <c r="L112" s="1" t="s">
        <v>21</v>
      </c>
      <c r="M112" s="48" t="e">
        <f>J104</f>
        <v>#N/A</v>
      </c>
      <c r="N112" s="48" t="e">
        <f t="shared" ref="N112:N113" si="36">SUM(K104:M104)</f>
        <v>#N/A</v>
      </c>
      <c r="Q112" s="22"/>
      <c r="S112" s="1" t="s">
        <v>21</v>
      </c>
      <c r="T112" s="48" t="e">
        <f t="shared" ref="T112:T113" si="37">Q104</f>
        <v>#N/A</v>
      </c>
      <c r="U112" s="48" t="e">
        <f t="shared" ref="U112:U113" si="38">SUM(R104:T104)</f>
        <v>#N/A</v>
      </c>
      <c r="X112" s="22"/>
      <c r="Z112" s="1" t="s">
        <v>21</v>
      </c>
      <c r="AA112" s="48" t="e">
        <f t="shared" ref="AA112:AA113" si="39">X104</f>
        <v>#N/A</v>
      </c>
      <c r="AB112" s="48" t="e">
        <f t="shared" ref="AB112:AB113" si="40">SUM(Y104:AA104)</f>
        <v>#N/A</v>
      </c>
      <c r="AE112" s="22"/>
      <c r="AG112" s="1" t="s">
        <v>21</v>
      </c>
      <c r="AH112" s="48" t="e">
        <f t="shared" ref="AH112:AH113" si="41">AE104</f>
        <v>#N/A</v>
      </c>
      <c r="AI112" s="48" t="e">
        <f t="shared" ref="AI112:AI113" si="42">SUM(AF104:AH104)</f>
        <v>#N/A</v>
      </c>
      <c r="AL112" s="22"/>
      <c r="AN112" s="1" t="s">
        <v>21</v>
      </c>
      <c r="AO112" s="48" t="e">
        <f t="shared" ref="AO112:AO113" si="43">AL104</f>
        <v>#N/A</v>
      </c>
      <c r="AP112" s="48" t="e">
        <f t="shared" ref="AP112:AP113" si="44">SUM(AM104:AO104)</f>
        <v>#N/A</v>
      </c>
      <c r="AT112" t="s">
        <v>14</v>
      </c>
      <c r="AU112" s="53">
        <f>AU107</f>
        <v>1</v>
      </c>
      <c r="AV112" s="53">
        <f>AV107</f>
        <v>1.0118194004778001</v>
      </c>
      <c r="AW112" s="53">
        <f>SUM(AU112:AV112)</f>
        <v>2.0118194004778003</v>
      </c>
    </row>
    <row r="113" spans="2:52" ht="16.8" x14ac:dyDescent="0.4">
      <c r="B113" s="1" t="s">
        <v>80</v>
      </c>
      <c r="C113" s="13">
        <f>VLOOKUP($C$160,Multipliers!$A$2:$T$994,3,FALSE)</f>
        <v>8.1011608066399995E-2</v>
      </c>
      <c r="E113" s="1" t="s">
        <v>20</v>
      </c>
      <c r="F113" s="48">
        <f t="shared" si="34"/>
        <v>1007701.6443160521</v>
      </c>
      <c r="G113" s="48">
        <f t="shared" si="35"/>
        <v>288280.68760740466</v>
      </c>
      <c r="I113" s="1" t="s">
        <v>80</v>
      </c>
      <c r="J113" s="13" t="e">
        <f>VLOOKUP($J$160,Multipliers!$A$2:$T$994,3,FALSE)</f>
        <v>#N/A</v>
      </c>
      <c r="L113" s="1" t="s">
        <v>20</v>
      </c>
      <c r="M113" s="48" t="e">
        <f t="shared" ref="M113" si="45">J105</f>
        <v>#N/A</v>
      </c>
      <c r="N113" s="48" t="e">
        <f t="shared" si="36"/>
        <v>#N/A</v>
      </c>
      <c r="P113" s="1" t="s">
        <v>80</v>
      </c>
      <c r="Q113" s="13" t="e">
        <f>VLOOKUP($Q$160,Multipliers!$A$2:$T$994,3,FALSE)</f>
        <v>#N/A</v>
      </c>
      <c r="S113" s="1" t="s">
        <v>20</v>
      </c>
      <c r="T113" s="48" t="e">
        <f t="shared" si="37"/>
        <v>#N/A</v>
      </c>
      <c r="U113" s="48" t="e">
        <f t="shared" si="38"/>
        <v>#N/A</v>
      </c>
      <c r="W113" s="1" t="s">
        <v>80</v>
      </c>
      <c r="X113" s="13" t="e">
        <f>VLOOKUP($X$160,Multipliers!$A$2:$T$994,3,FALSE)</f>
        <v>#N/A</v>
      </c>
      <c r="Z113" s="1" t="s">
        <v>20</v>
      </c>
      <c r="AA113" s="48" t="e">
        <f t="shared" si="39"/>
        <v>#N/A</v>
      </c>
      <c r="AB113" s="48" t="e">
        <f t="shared" si="40"/>
        <v>#N/A</v>
      </c>
      <c r="AD113" s="1" t="s">
        <v>80</v>
      </c>
      <c r="AE113" s="13" t="e">
        <f>VLOOKUP($AE$160,Multipliers!$A$2:$T$994,3,FALSE)</f>
        <v>#N/A</v>
      </c>
      <c r="AG113" s="1" t="s">
        <v>20</v>
      </c>
      <c r="AH113" s="48" t="e">
        <f t="shared" si="41"/>
        <v>#N/A</v>
      </c>
      <c r="AI113" s="48" t="e">
        <f t="shared" si="42"/>
        <v>#N/A</v>
      </c>
      <c r="AK113" s="1" t="s">
        <v>80</v>
      </c>
      <c r="AL113" s="13" t="e">
        <f>VLOOKUP($AL$160,Multipliers!$A$2:$T$994,3,FALSE)</f>
        <v>#N/A</v>
      </c>
      <c r="AN113" s="1" t="s">
        <v>20</v>
      </c>
      <c r="AO113" s="48" t="e">
        <f t="shared" si="43"/>
        <v>#N/A</v>
      </c>
      <c r="AP113" s="48" t="e">
        <f t="shared" si="44"/>
        <v>#N/A</v>
      </c>
      <c r="AT113" t="s">
        <v>21</v>
      </c>
      <c r="AU113" s="55">
        <f>AW107</f>
        <v>121775.79761059099</v>
      </c>
      <c r="AV113" s="55">
        <f>AX107</f>
        <v>47865.001005421087</v>
      </c>
      <c r="AW113" s="55">
        <f>SUM(AU113:AV113)</f>
        <v>169640.79861601209</v>
      </c>
    </row>
    <row r="114" spans="2:52" ht="16.8" x14ac:dyDescent="0.4">
      <c r="B114" s="1" t="s">
        <v>81</v>
      </c>
      <c r="C114" s="13">
        <f>VLOOKUP($C$160,Multipliers!$A$2:$T$994,4,FALSE)</f>
        <v>8.4600423601200007E-3</v>
      </c>
      <c r="I114" s="1" t="s">
        <v>81</v>
      </c>
      <c r="J114" s="13" t="e">
        <f>VLOOKUP($J$160,Multipliers!$A$2:$T$994,4,FALSE)</f>
        <v>#N/A</v>
      </c>
      <c r="P114" s="1" t="s">
        <v>81</v>
      </c>
      <c r="Q114" s="13" t="e">
        <f>VLOOKUP($Q$160,Multipliers!$A$2:$T$994,4,FALSE)</f>
        <v>#N/A</v>
      </c>
      <c r="W114" s="1" t="s">
        <v>81</v>
      </c>
      <c r="X114" s="13" t="e">
        <f>VLOOKUP($X$160,Multipliers!$A$2:$T$994,4,FALSE)</f>
        <v>#N/A</v>
      </c>
      <c r="AD114" s="1" t="s">
        <v>81</v>
      </c>
      <c r="AE114" s="13" t="e">
        <f>VLOOKUP($AE$160,Multipliers!$A$2:$T$994,4,FALSE)</f>
        <v>#N/A</v>
      </c>
      <c r="AK114" s="1" t="s">
        <v>81</v>
      </c>
      <c r="AL114" s="13" t="e">
        <f>VLOOKUP($AL$160,Multipliers!$A$2:$T$994,4,FALSE)</f>
        <v>#N/A</v>
      </c>
      <c r="AT114" t="s">
        <v>20</v>
      </c>
      <c r="AU114" s="55">
        <f>AY107</f>
        <v>1007701.6443160521</v>
      </c>
      <c r="AV114" s="55">
        <f>AZ107</f>
        <v>288280.68760740466</v>
      </c>
      <c r="AW114" s="55">
        <f>SUM(AU114:AV114)</f>
        <v>1295982.3319234569</v>
      </c>
    </row>
    <row r="115" spans="2:52" ht="16.8" x14ac:dyDescent="0.4">
      <c r="B115" s="1" t="s">
        <v>82</v>
      </c>
      <c r="C115" s="13">
        <f>VLOOKUP($C$160,Multipliers!$A$2:$T$994,5,FALSE)</f>
        <v>0.19660577063699999</v>
      </c>
      <c r="I115" s="1" t="s">
        <v>82</v>
      </c>
      <c r="J115" s="13" t="e">
        <f>VLOOKUP($J$160,Multipliers!$A$2:$T$994,5,FALSE)</f>
        <v>#N/A</v>
      </c>
      <c r="P115" s="1" t="s">
        <v>82</v>
      </c>
      <c r="Q115" s="13" t="e">
        <f>VLOOKUP($Q$160,Multipliers!$A$2:$T$994,5,FALSE)</f>
        <v>#N/A</v>
      </c>
      <c r="W115" s="1" t="s">
        <v>82</v>
      </c>
      <c r="X115" s="13" t="e">
        <f>VLOOKUP($X$160,Multipliers!$A$2:$T$994,5,FALSE)</f>
        <v>#N/A</v>
      </c>
      <c r="AD115" s="1" t="s">
        <v>82</v>
      </c>
      <c r="AE115" s="13" t="e">
        <f>VLOOKUP($AE$160,Multipliers!$A$2:$T$994,5,FALSE)</f>
        <v>#N/A</v>
      </c>
      <c r="AK115" s="1" t="s">
        <v>82</v>
      </c>
      <c r="AL115" s="13" t="e">
        <f>VLOOKUP($AL$160,Multipliers!$A$2:$T$994,5,FALSE)</f>
        <v>#N/A</v>
      </c>
    </row>
    <row r="116" spans="2:52" ht="16.8" x14ac:dyDescent="0.4">
      <c r="B116" s="1" t="s">
        <v>83</v>
      </c>
      <c r="C116" s="13">
        <f>VLOOKUP($C$160,Multipliers!$A$2:$T$994,6,FALSE)</f>
        <v>0.43003426520999999</v>
      </c>
      <c r="F116">
        <f>F105/C105</f>
        <v>0.19660577063699999</v>
      </c>
      <c r="I116" s="1" t="s">
        <v>83</v>
      </c>
      <c r="J116" s="13" t="e">
        <f>VLOOKUP($J$160,Multipliers!$A$2:$T$994,6,FALSE)</f>
        <v>#N/A</v>
      </c>
      <c r="P116" s="1" t="s">
        <v>83</v>
      </c>
      <c r="Q116" s="13" t="e">
        <f>VLOOKUP($Q$160,Multipliers!$A$2:$T$994,6,FALSE)</f>
        <v>#N/A</v>
      </c>
      <c r="W116" s="1" t="s">
        <v>83</v>
      </c>
      <c r="X116" s="13" t="e">
        <f>VLOOKUP($X$160,Multipliers!$A$2:$T$994,6,FALSE)</f>
        <v>#N/A</v>
      </c>
      <c r="AD116" s="1" t="s">
        <v>83</v>
      </c>
      <c r="AE116" s="13" t="e">
        <f>VLOOKUP($AE$160,Multipliers!$A$2:$T$994,6,FALSE)</f>
        <v>#N/A</v>
      </c>
      <c r="AK116" s="1" t="s">
        <v>83</v>
      </c>
      <c r="AL116" s="13" t="e">
        <f>VLOOKUP($AL$160,Multipliers!$A$2:$T$994,6,FALSE)</f>
        <v>#N/A</v>
      </c>
    </row>
    <row r="117" spans="2:52" ht="16.8" x14ac:dyDescent="0.4">
      <c r="B117" s="1" t="s">
        <v>84</v>
      </c>
      <c r="C117" s="13">
        <f>VLOOKUP($C$160,Multipliers!$A$2:$T$994,7,FALSE)</f>
        <v>6.3993577975800006E-2</v>
      </c>
      <c r="F117" s="71">
        <v>28099.84</v>
      </c>
      <c r="G117" t="s">
        <v>1105</v>
      </c>
      <c r="I117" s="1" t="s">
        <v>84</v>
      </c>
      <c r="J117" s="13" t="e">
        <f>VLOOKUP($J$160,Multipliers!$A$2:$T$994,7,FALSE)</f>
        <v>#N/A</v>
      </c>
      <c r="P117" s="1" t="s">
        <v>84</v>
      </c>
      <c r="Q117" s="13" t="e">
        <f>VLOOKUP($Q$160,Multipliers!$A$2:$T$994,7,FALSE)</f>
        <v>#N/A</v>
      </c>
      <c r="W117" s="1" t="s">
        <v>84</v>
      </c>
      <c r="X117" s="13" t="e">
        <f>VLOOKUP($X$160,Multipliers!$A$2:$T$994,7,FALSE)</f>
        <v>#N/A</v>
      </c>
      <c r="AD117" s="1" t="s">
        <v>84</v>
      </c>
      <c r="AE117" s="13" t="e">
        <f>VLOOKUP($AE$160,Multipliers!$A$2:$T$994,7,FALSE)</f>
        <v>#N/A</v>
      </c>
      <c r="AK117" s="1" t="s">
        <v>84</v>
      </c>
      <c r="AL117" s="13" t="e">
        <f>VLOOKUP($AL$160,Multipliers!$A$2:$T$994,7,FALSE)</f>
        <v>#N/A</v>
      </c>
    </row>
    <row r="118" spans="2:52" ht="16.8" x14ac:dyDescent="0.4">
      <c r="B118" s="1" t="s">
        <v>85</v>
      </c>
      <c r="C118" s="13">
        <f>VLOOKUP($C$160,Multipliers!$A$2:$T$994,8,FALSE)</f>
        <v>0.51779155729199999</v>
      </c>
      <c r="F118" s="49">
        <f>F117/C105</f>
        <v>2.7885079039512674E-2</v>
      </c>
      <c r="I118" s="1" t="s">
        <v>85</v>
      </c>
      <c r="J118" s="13" t="e">
        <f>VLOOKUP($J$160,Multipliers!$A$2:$T$994,8,FALSE)</f>
        <v>#N/A</v>
      </c>
      <c r="P118" s="1" t="s">
        <v>85</v>
      </c>
      <c r="Q118" s="13" t="e">
        <f>VLOOKUP($Q$160,Multipliers!$A$2:$T$994,8,FALSE)</f>
        <v>#N/A</v>
      </c>
      <c r="W118" s="1" t="s">
        <v>85</v>
      </c>
      <c r="X118" s="13" t="e">
        <f>VLOOKUP($X$160,Multipliers!$A$2:$T$994,8,FALSE)</f>
        <v>#N/A</v>
      </c>
      <c r="AD118" s="1" t="s">
        <v>85</v>
      </c>
      <c r="AE118" s="13" t="e">
        <f>VLOOKUP($AE$160,Multipliers!$A$2:$T$994,8,FALSE)</f>
        <v>#N/A</v>
      </c>
      <c r="AK118" s="1" t="s">
        <v>85</v>
      </c>
      <c r="AL118" s="13" t="e">
        <f>VLOOKUP($AL$160,Multipliers!$A$2:$T$994,8,FALSE)</f>
        <v>#N/A</v>
      </c>
    </row>
    <row r="119" spans="2:52" ht="16.8" x14ac:dyDescent="0.4">
      <c r="B119" s="1" t="s">
        <v>86</v>
      </c>
      <c r="C119" s="13">
        <f>VLOOKUP($C$160,Multipliers!$A$2:$T$994,9,FALSE)</f>
        <v>0.16875088236499999</v>
      </c>
      <c r="I119" s="1" t="s">
        <v>86</v>
      </c>
      <c r="J119" s="13" t="e">
        <f>VLOOKUP($J$160,Multipliers!$A$2:$T$994,9,FALSE)</f>
        <v>#N/A</v>
      </c>
      <c r="P119" s="1" t="s">
        <v>86</v>
      </c>
      <c r="Q119" s="13" t="e">
        <f>VLOOKUP($Q$160,Multipliers!$A$2:$T$994,9,FALSE)</f>
        <v>#N/A</v>
      </c>
      <c r="W119" s="1" t="s">
        <v>86</v>
      </c>
      <c r="X119" s="13" t="e">
        <f>VLOOKUP($X$160,Multipliers!$A$2:$T$994,9,FALSE)</f>
        <v>#N/A</v>
      </c>
      <c r="AD119" s="1" t="s">
        <v>86</v>
      </c>
      <c r="AE119" s="13" t="e">
        <f>VLOOKUP($AE$160,Multipliers!$A$2:$T$994,9,FALSE)</f>
        <v>#N/A</v>
      </c>
      <c r="AK119" s="1" t="s">
        <v>86</v>
      </c>
      <c r="AL119" s="13" t="e">
        <f>VLOOKUP($AL$160,Multipliers!$A$2:$T$994,9,FALSE)</f>
        <v>#N/A</v>
      </c>
    </row>
    <row r="120" spans="2:52" ht="16.8" x14ac:dyDescent="0.4">
      <c r="B120" s="1" t="s">
        <v>87</v>
      </c>
      <c r="C120" s="13">
        <f>VLOOKUP($C$160,Multipliers!$A$2:$T$994,10,FALSE)</f>
        <v>2.1271101432500002E-2</v>
      </c>
      <c r="F120" s="48">
        <f>F105-F117</f>
        <v>170020.11835292948</v>
      </c>
      <c r="I120" s="1" t="s">
        <v>87</v>
      </c>
      <c r="J120" s="13" t="e">
        <f>VLOOKUP($J$160,Multipliers!$A$2:$T$994,10,FALSE)</f>
        <v>#N/A</v>
      </c>
      <c r="P120" s="1" t="s">
        <v>87</v>
      </c>
      <c r="Q120" s="13" t="e">
        <f>VLOOKUP($Q$160,Multipliers!$A$2:$T$994,10,FALSE)</f>
        <v>#N/A</v>
      </c>
      <c r="W120" s="1" t="s">
        <v>87</v>
      </c>
      <c r="X120" s="13" t="e">
        <f>VLOOKUP($X$160,Multipliers!$A$2:$T$994,10,FALSE)</f>
        <v>#N/A</v>
      </c>
      <c r="AD120" s="1" t="s">
        <v>87</v>
      </c>
      <c r="AE120" s="13" t="e">
        <f>VLOOKUP($AE$160,Multipliers!$A$2:$T$994,10,FALSE)</f>
        <v>#N/A</v>
      </c>
      <c r="AK120" s="1" t="s">
        <v>87</v>
      </c>
      <c r="AL120" s="13" t="e">
        <f>VLOOKUP($AL$160,Multipliers!$A$2:$T$994,10,FALSE)</f>
        <v>#N/A</v>
      </c>
    </row>
    <row r="121" spans="2:52" ht="16.8" x14ac:dyDescent="0.4">
      <c r="B121" s="1" t="s">
        <v>88</v>
      </c>
      <c r="C121" s="13">
        <f>VLOOKUP($C$160,Multipliers!$A$2:$T$994,11,FALSE)</f>
        <v>0.20303642308299999</v>
      </c>
      <c r="I121" s="1" t="s">
        <v>88</v>
      </c>
      <c r="J121" s="13" t="e">
        <f>VLOOKUP($J$160,Multipliers!$A$2:$T$994,11,FALSE)</f>
        <v>#N/A</v>
      </c>
      <c r="P121" s="1" t="s">
        <v>88</v>
      </c>
      <c r="Q121" s="13" t="e">
        <f>VLOOKUP($Q$160,Multipliers!$A$2:$T$994,11,FALSE)</f>
        <v>#N/A</v>
      </c>
      <c r="W121" s="1" t="s">
        <v>88</v>
      </c>
      <c r="X121" s="13" t="e">
        <f>VLOOKUP($X$160,Multipliers!$A$2:$T$994,11,FALSE)</f>
        <v>#N/A</v>
      </c>
      <c r="AD121" s="1" t="s">
        <v>88</v>
      </c>
      <c r="AE121" s="13" t="e">
        <f>VLOOKUP($AE$160,Multipliers!$A$2:$T$994,11,FALSE)</f>
        <v>#N/A</v>
      </c>
      <c r="AK121" s="1" t="s">
        <v>88</v>
      </c>
      <c r="AL121" s="13" t="e">
        <f>VLOOKUP($AL$160,Multipliers!$A$2:$T$994,11,FALSE)</f>
        <v>#N/A</v>
      </c>
    </row>
    <row r="124" spans="2:52" ht="16.8" x14ac:dyDescent="0.3">
      <c r="B124" s="402" t="s">
        <v>1129</v>
      </c>
      <c r="C124" s="402"/>
      <c r="D124" s="402"/>
      <c r="E124" s="402"/>
      <c r="F124" s="72"/>
      <c r="G124" s="72"/>
      <c r="H124" s="72"/>
      <c r="I124" s="72"/>
      <c r="J124" s="72"/>
      <c r="K124" s="72"/>
      <c r="L124" s="72"/>
      <c r="M124" s="72"/>
      <c r="N124" s="72"/>
      <c r="O124" s="72"/>
      <c r="P124" s="72"/>
      <c r="Q124" s="72"/>
      <c r="R124" s="72"/>
      <c r="S124" s="72"/>
      <c r="T124" s="72"/>
      <c r="U124" s="72"/>
      <c r="V124" s="72"/>
      <c r="W124" s="72"/>
      <c r="X124" s="72"/>
      <c r="Y124" s="72"/>
      <c r="Z124" s="72"/>
      <c r="AA124" s="72"/>
      <c r="AB124" s="72"/>
      <c r="AC124" s="72"/>
      <c r="AD124" s="72"/>
      <c r="AE124" s="72"/>
      <c r="AF124" s="72"/>
      <c r="AG124" s="72"/>
      <c r="AH124" s="72"/>
      <c r="AI124" s="72"/>
      <c r="AJ124" s="72"/>
      <c r="AK124" s="72"/>
      <c r="AL124" s="72"/>
      <c r="AM124" s="72"/>
      <c r="AN124" s="72"/>
      <c r="AO124" s="72"/>
      <c r="AP124" s="72"/>
      <c r="AQ124" s="72"/>
      <c r="AR124" s="72"/>
      <c r="AS124" s="72"/>
      <c r="AT124" s="72"/>
      <c r="AU124" s="72"/>
      <c r="AV124" s="72"/>
      <c r="AW124" s="72"/>
      <c r="AX124" s="72"/>
      <c r="AY124" s="72"/>
      <c r="AZ124" s="72"/>
    </row>
    <row r="125" spans="2:52" ht="16.8" x14ac:dyDescent="0.3">
      <c r="B125" s="23"/>
      <c r="C125" s="23"/>
      <c r="D125" s="23"/>
      <c r="E125" s="23"/>
    </row>
    <row r="126" spans="2:52" ht="16.8" x14ac:dyDescent="0.4">
      <c r="B126" s="107" t="s">
        <v>1093</v>
      </c>
      <c r="C126" s="23"/>
      <c r="D126" s="23"/>
      <c r="E126" s="23"/>
      <c r="I126" s="107" t="s">
        <v>1094</v>
      </c>
      <c r="J126" s="23"/>
      <c r="K126" s="23"/>
      <c r="L126" s="23"/>
      <c r="P126" s="107" t="s">
        <v>1099</v>
      </c>
      <c r="Q126" s="23"/>
      <c r="R126" s="23"/>
      <c r="S126" s="23"/>
      <c r="W126" s="107" t="s">
        <v>1107</v>
      </c>
      <c r="X126" s="23"/>
      <c r="Y126" s="23"/>
      <c r="Z126" s="23"/>
      <c r="AD126" s="107" t="s">
        <v>1108</v>
      </c>
      <c r="AE126" s="23"/>
      <c r="AF126" s="23"/>
      <c r="AG126" s="23"/>
      <c r="AK126" s="107" t="s">
        <v>1109</v>
      </c>
      <c r="AL126" s="23"/>
      <c r="AM126" s="23"/>
      <c r="AN126" s="23"/>
      <c r="AT126" s="108"/>
      <c r="AU126" s="108" t="s">
        <v>83</v>
      </c>
      <c r="AV126" s="108" t="s">
        <v>84</v>
      </c>
      <c r="AW126" s="108" t="s">
        <v>86</v>
      </c>
      <c r="AX126" s="108" t="s">
        <v>87</v>
      </c>
      <c r="AY126" s="108" t="s">
        <v>1116</v>
      </c>
      <c r="AZ126" s="108" t="s">
        <v>81</v>
      </c>
    </row>
    <row r="127" spans="2:52" ht="16.8" x14ac:dyDescent="0.4">
      <c r="B127" s="23"/>
      <c r="C127" s="23"/>
      <c r="D127" s="23"/>
      <c r="E127" s="23"/>
      <c r="I127" s="23"/>
      <c r="J127" s="23"/>
      <c r="K127" s="23"/>
      <c r="L127" s="23"/>
      <c r="P127" s="23"/>
      <c r="Q127" s="23"/>
      <c r="R127" s="23"/>
      <c r="S127" s="23"/>
      <c r="W127" s="23"/>
      <c r="X127" s="23"/>
      <c r="Y127" s="23"/>
      <c r="Z127" s="23"/>
      <c r="AD127" s="23"/>
      <c r="AE127" s="23"/>
      <c r="AF127" s="23"/>
      <c r="AG127" s="23"/>
      <c r="AK127" s="23"/>
      <c r="AL127" s="23"/>
      <c r="AM127" s="23"/>
      <c r="AN127" s="23"/>
      <c r="AT127" s="57" t="s">
        <v>1113</v>
      </c>
      <c r="AU127" s="58">
        <f>F137</f>
        <v>0.49270874161600831</v>
      </c>
      <c r="AV127" s="58">
        <f>G137</f>
        <v>0.4985322635520808</v>
      </c>
      <c r="AW127" s="59">
        <f>F138</f>
        <v>60000</v>
      </c>
      <c r="AX127" s="59">
        <f>G138</f>
        <v>23583.50441283</v>
      </c>
      <c r="AY127" s="59">
        <f>F139</f>
        <v>496503.40909534442</v>
      </c>
      <c r="AZ127" s="59">
        <f>G139</f>
        <v>142038.41482324197</v>
      </c>
    </row>
    <row r="128" spans="2:52" ht="16.8" x14ac:dyDescent="0.4">
      <c r="B128" s="1"/>
      <c r="C128" s="20" t="s">
        <v>1089</v>
      </c>
      <c r="D128" s="1" t="s">
        <v>15</v>
      </c>
      <c r="E128" s="1" t="s">
        <v>16</v>
      </c>
      <c r="F128" s="1" t="s">
        <v>1088</v>
      </c>
      <c r="G128" s="1" t="s">
        <v>17</v>
      </c>
      <c r="I128" s="1"/>
      <c r="J128" s="20" t="s">
        <v>1089</v>
      </c>
      <c r="K128" s="1" t="s">
        <v>15</v>
      </c>
      <c r="L128" s="1" t="s">
        <v>16</v>
      </c>
      <c r="M128" s="1" t="s">
        <v>1088</v>
      </c>
      <c r="N128" s="1" t="s">
        <v>17</v>
      </c>
      <c r="P128" s="1"/>
      <c r="Q128" s="20" t="s">
        <v>1089</v>
      </c>
      <c r="R128" s="1" t="s">
        <v>15</v>
      </c>
      <c r="S128" s="1" t="s">
        <v>16</v>
      </c>
      <c r="T128" s="1" t="s">
        <v>1088</v>
      </c>
      <c r="U128" s="1" t="s">
        <v>17</v>
      </c>
      <c r="W128" s="1"/>
      <c r="X128" s="20" t="s">
        <v>1089</v>
      </c>
      <c r="Y128" s="1" t="s">
        <v>15</v>
      </c>
      <c r="Z128" s="1" t="s">
        <v>16</v>
      </c>
      <c r="AA128" s="1" t="s">
        <v>1088</v>
      </c>
      <c r="AB128" s="1" t="s">
        <v>17</v>
      </c>
      <c r="AD128" s="1"/>
      <c r="AE128" s="20" t="s">
        <v>1089</v>
      </c>
      <c r="AF128" s="1" t="s">
        <v>15</v>
      </c>
      <c r="AG128" s="1" t="s">
        <v>16</v>
      </c>
      <c r="AH128" s="1" t="s">
        <v>1088</v>
      </c>
      <c r="AI128" s="1" t="s">
        <v>17</v>
      </c>
      <c r="AK128" s="1"/>
      <c r="AL128" s="20" t="s">
        <v>1089</v>
      </c>
      <c r="AM128" s="1" t="s">
        <v>15</v>
      </c>
      <c r="AN128" s="1" t="s">
        <v>16</v>
      </c>
      <c r="AO128" s="1" t="s">
        <v>1088</v>
      </c>
      <c r="AP128" s="1" t="s">
        <v>17</v>
      </c>
      <c r="AT128" s="57" t="s">
        <v>1114</v>
      </c>
      <c r="AU128" s="58" t="e">
        <f>M137</f>
        <v>#N/A</v>
      </c>
      <c r="AV128" s="58" t="e">
        <f>N137</f>
        <v>#N/A</v>
      </c>
      <c r="AW128" s="59">
        <f>M138</f>
        <v>0</v>
      </c>
      <c r="AX128" s="59" t="e">
        <f>N138</f>
        <v>#N/A</v>
      </c>
      <c r="AY128" s="59" t="e">
        <f>M139</f>
        <v>#N/A</v>
      </c>
      <c r="AZ128" s="59" t="e">
        <f>N139</f>
        <v>#N/A</v>
      </c>
    </row>
    <row r="129" spans="2:52" ht="16.8" x14ac:dyDescent="0.4">
      <c r="B129" s="1" t="s">
        <v>14</v>
      </c>
      <c r="C129" s="18">
        <f>C131*C134</f>
        <v>0.49270874161600831</v>
      </c>
      <c r="D129" s="40">
        <f>C129*C142</f>
        <v>0.21188164166338389</v>
      </c>
      <c r="E129" s="40">
        <f>C129*C143</f>
        <v>3.1530195275962326E-2</v>
      </c>
      <c r="F129" s="40">
        <f>C129*C144</f>
        <v>0.2551204266127346</v>
      </c>
      <c r="G129" s="19">
        <f>SUM(C129:F129)</f>
        <v>0.99124100516808911</v>
      </c>
      <c r="H129" s="12"/>
      <c r="I129" s="1" t="s">
        <v>14</v>
      </c>
      <c r="J129" s="18" t="e">
        <f>J131*J134</f>
        <v>#N/A</v>
      </c>
      <c r="K129" s="40" t="e">
        <f>J129*J142</f>
        <v>#N/A</v>
      </c>
      <c r="L129" s="40" t="e">
        <f>J129*J143</f>
        <v>#N/A</v>
      </c>
      <c r="M129" s="40" t="e">
        <f>J129*J143</f>
        <v>#N/A</v>
      </c>
      <c r="N129" s="19" t="e">
        <f>SUM(J129:M129)</f>
        <v>#N/A</v>
      </c>
      <c r="P129" s="1" t="s">
        <v>14</v>
      </c>
      <c r="Q129" s="18" t="e">
        <f>Q131*Q134</f>
        <v>#N/A</v>
      </c>
      <c r="R129" s="40" t="e">
        <f>Q129*Q142</f>
        <v>#N/A</v>
      </c>
      <c r="S129" s="40" t="e">
        <f>$Q$156*Q143</f>
        <v>#N/A</v>
      </c>
      <c r="T129" s="40" t="e">
        <f>$Q$156*Q144</f>
        <v>#N/A</v>
      </c>
      <c r="U129" s="19" t="e">
        <f>SUM(Q129:T129)</f>
        <v>#N/A</v>
      </c>
      <c r="W129" s="1" t="s">
        <v>14</v>
      </c>
      <c r="X129" s="18" t="e">
        <f>X131*X134</f>
        <v>#N/A</v>
      </c>
      <c r="Y129" s="40" t="e">
        <f>X129*X142</f>
        <v>#N/A</v>
      </c>
      <c r="Z129" s="40" t="e">
        <f>X129*X143</f>
        <v>#N/A</v>
      </c>
      <c r="AA129" s="40" t="e">
        <f>X129*X144</f>
        <v>#N/A</v>
      </c>
      <c r="AB129" s="19" t="e">
        <f>SUM(X129:AA129)</f>
        <v>#N/A</v>
      </c>
      <c r="AD129" s="1" t="s">
        <v>14</v>
      </c>
      <c r="AE129" s="18" t="e">
        <f>AE131*AE134</f>
        <v>#N/A</v>
      </c>
      <c r="AF129" s="40" t="e">
        <f>AE129*AE142</f>
        <v>#N/A</v>
      </c>
      <c r="AG129" s="40" t="e">
        <f>AE129*AE143</f>
        <v>#N/A</v>
      </c>
      <c r="AH129" s="40" t="e">
        <f>AE129*AE144</f>
        <v>#N/A</v>
      </c>
      <c r="AI129" s="19" t="e">
        <f>SUM(AE129:AH129)</f>
        <v>#N/A</v>
      </c>
      <c r="AK129" s="1" t="s">
        <v>14</v>
      </c>
      <c r="AL129" s="18" t="e">
        <f>AL131*AL134</f>
        <v>#N/A</v>
      </c>
      <c r="AM129" s="40" t="e">
        <f>AL129*AL142</f>
        <v>#N/A</v>
      </c>
      <c r="AN129" s="40" t="e">
        <f>AL129*AL143</f>
        <v>#N/A</v>
      </c>
      <c r="AO129" s="40" t="e">
        <f>AL129*AL144</f>
        <v>#N/A</v>
      </c>
      <c r="AP129" s="19" t="e">
        <f>SUM(AL129:AO129)</f>
        <v>#N/A</v>
      </c>
      <c r="AT129" s="57" t="s">
        <v>1115</v>
      </c>
      <c r="AU129" s="53" t="e">
        <f>T137</f>
        <v>#N/A</v>
      </c>
      <c r="AV129" s="53" t="e">
        <f>U137</f>
        <v>#N/A</v>
      </c>
      <c r="AW129" s="53">
        <f>T138</f>
        <v>0</v>
      </c>
      <c r="AX129" s="53" t="e">
        <f>U138</f>
        <v>#N/A</v>
      </c>
      <c r="AY129" s="59" t="e">
        <f>T139</f>
        <v>#N/A</v>
      </c>
      <c r="AZ129" s="59" t="e">
        <f>U139</f>
        <v>#N/A</v>
      </c>
    </row>
    <row r="130" spans="2:52" ht="16.8" x14ac:dyDescent="0.4">
      <c r="B130" s="1" t="s">
        <v>21</v>
      </c>
      <c r="C130" s="15">
        <f>Input!F39</f>
        <v>60000</v>
      </c>
      <c r="D130" s="15">
        <f>C130*C145</f>
        <v>10125.052941899999</v>
      </c>
      <c r="E130" s="15">
        <f>C130*C146</f>
        <v>1276.2660859500002</v>
      </c>
      <c r="F130" s="15">
        <f>C130*C147</f>
        <v>12182.185384979999</v>
      </c>
      <c r="G130" s="24">
        <f>SUM(C130:F130)</f>
        <v>83583.504412829992</v>
      </c>
      <c r="H130" s="12"/>
      <c r="I130" s="1" t="s">
        <v>21</v>
      </c>
      <c r="J130" s="15">
        <f>Input!F40</f>
        <v>0</v>
      </c>
      <c r="K130" s="38" t="e">
        <f>J130*J145</f>
        <v>#N/A</v>
      </c>
      <c r="L130" s="38" t="e">
        <f>J130*J146</f>
        <v>#N/A</v>
      </c>
      <c r="M130" s="38" t="e">
        <f>J130*J147</f>
        <v>#N/A</v>
      </c>
      <c r="N130" s="24" t="e">
        <f>SUM(J130:M130)</f>
        <v>#N/A</v>
      </c>
      <c r="P130" s="1" t="s">
        <v>21</v>
      </c>
      <c r="Q130" s="15">
        <f>Input!F41</f>
        <v>0</v>
      </c>
      <c r="R130" s="15" t="e">
        <f>Q130*Q145</f>
        <v>#N/A</v>
      </c>
      <c r="S130" s="15" t="e">
        <f>Q130*Q146</f>
        <v>#N/A</v>
      </c>
      <c r="T130" s="15" t="e">
        <f>Q130*Q147</f>
        <v>#N/A</v>
      </c>
      <c r="U130" s="24" t="e">
        <f>SUM(Q130:T130)</f>
        <v>#N/A</v>
      </c>
      <c r="W130" s="1" t="s">
        <v>21</v>
      </c>
      <c r="X130" s="15">
        <f>Input!F42</f>
        <v>0</v>
      </c>
      <c r="Y130" s="15" t="e">
        <f>X130*X145</f>
        <v>#N/A</v>
      </c>
      <c r="Z130" s="15" t="e">
        <f>X130*X146</f>
        <v>#N/A</v>
      </c>
      <c r="AA130" s="15" t="e">
        <f>X130*X147</f>
        <v>#N/A</v>
      </c>
      <c r="AB130" s="24" t="e">
        <f>SUM(X130:AA130)</f>
        <v>#N/A</v>
      </c>
      <c r="AD130" s="1" t="s">
        <v>21</v>
      </c>
      <c r="AE130" s="15">
        <f>Input!F43</f>
        <v>0</v>
      </c>
      <c r="AF130" s="15" t="e">
        <f>AE130*AE145</f>
        <v>#N/A</v>
      </c>
      <c r="AG130" s="15" t="e">
        <f>AE130*AE146</f>
        <v>#N/A</v>
      </c>
      <c r="AH130" s="15" t="e">
        <f>AE130*AE147</f>
        <v>#N/A</v>
      </c>
      <c r="AI130" s="24" t="e">
        <f>SUM(AE130:AH130)</f>
        <v>#N/A</v>
      </c>
      <c r="AK130" s="1" t="s">
        <v>21</v>
      </c>
      <c r="AL130" s="15">
        <f>Input!F44</f>
        <v>0</v>
      </c>
      <c r="AM130" s="15" t="e">
        <f>AL130*AL145</f>
        <v>#N/A</v>
      </c>
      <c r="AN130" s="15" t="e">
        <f>AL130*AL146</f>
        <v>#N/A</v>
      </c>
      <c r="AO130" s="15" t="e">
        <f>AL130*AL147</f>
        <v>#N/A</v>
      </c>
      <c r="AP130" s="24" t="e">
        <f>SUM(AL130:AO130)</f>
        <v>#N/A</v>
      </c>
      <c r="AT130" s="57" t="s">
        <v>1118</v>
      </c>
      <c r="AU130" s="60" t="e">
        <f>AA137</f>
        <v>#N/A</v>
      </c>
      <c r="AV130" s="53" t="e">
        <f>AB137</f>
        <v>#N/A</v>
      </c>
      <c r="AW130" s="59">
        <f>AA138</f>
        <v>0</v>
      </c>
      <c r="AX130" s="55" t="e">
        <f>AB138</f>
        <v>#N/A</v>
      </c>
      <c r="AY130" s="59" t="e">
        <f>AA139</f>
        <v>#N/A</v>
      </c>
      <c r="AZ130" s="55" t="e">
        <f>AB139</f>
        <v>#N/A</v>
      </c>
    </row>
    <row r="131" spans="2:52" ht="16.8" x14ac:dyDescent="0.4">
      <c r="B131" s="1" t="s">
        <v>20</v>
      </c>
      <c r="C131" s="14">
        <f>C130/C135</f>
        <v>496503.40909534442</v>
      </c>
      <c r="D131" s="14">
        <f>C131*C139</f>
        <v>40222.539581263503</v>
      </c>
      <c r="E131" s="15">
        <f>C131*C140</f>
        <v>4200.4398728906035</v>
      </c>
      <c r="F131" s="16">
        <f>C131*C141</f>
        <v>97615.435369087863</v>
      </c>
      <c r="G131" s="24">
        <f>SUM(C131:F131)</f>
        <v>638541.82391858636</v>
      </c>
      <c r="H131" s="12"/>
      <c r="I131" s="1" t="s">
        <v>20</v>
      </c>
      <c r="J131" s="14" t="e">
        <f>J130/J135</f>
        <v>#N/A</v>
      </c>
      <c r="K131" s="14" t="e">
        <f>J131*J139</f>
        <v>#N/A</v>
      </c>
      <c r="L131" s="15" t="e">
        <f>J131*J140</f>
        <v>#N/A</v>
      </c>
      <c r="M131" s="16" t="e">
        <f>J131*J141</f>
        <v>#N/A</v>
      </c>
      <c r="N131" s="24" t="e">
        <f>SUM(J131:M131)</f>
        <v>#N/A</v>
      </c>
      <c r="P131" s="1" t="s">
        <v>20</v>
      </c>
      <c r="Q131" s="14" t="e">
        <f>Q130/Q135</f>
        <v>#N/A</v>
      </c>
      <c r="R131" s="14" t="e">
        <f>Q131*Q139</f>
        <v>#N/A</v>
      </c>
      <c r="S131" s="15" t="e">
        <f>Q131*Q140</f>
        <v>#N/A</v>
      </c>
      <c r="T131" s="16" t="e">
        <f>Q131*Q141</f>
        <v>#N/A</v>
      </c>
      <c r="U131" s="24" t="e">
        <f>SUM(Q131:T131)</f>
        <v>#N/A</v>
      </c>
      <c r="W131" s="1" t="s">
        <v>20</v>
      </c>
      <c r="X131" s="39" t="e">
        <f>X130/X135</f>
        <v>#N/A</v>
      </c>
      <c r="Y131" s="14" t="e">
        <f>X131*X139</f>
        <v>#N/A</v>
      </c>
      <c r="Z131" s="15" t="e">
        <f>X131*X140</f>
        <v>#N/A</v>
      </c>
      <c r="AA131" s="16" t="e">
        <f>X131*X141</f>
        <v>#N/A</v>
      </c>
      <c r="AB131" s="24" t="e">
        <f>SUM(X131:AA131)</f>
        <v>#N/A</v>
      </c>
      <c r="AD131" s="1" t="s">
        <v>20</v>
      </c>
      <c r="AE131" s="14" t="e">
        <f>AE130/AE135</f>
        <v>#N/A</v>
      </c>
      <c r="AF131" s="14" t="e">
        <f>AE131*AE139</f>
        <v>#N/A</v>
      </c>
      <c r="AG131" s="15" t="e">
        <f>AE131*AE140</f>
        <v>#N/A</v>
      </c>
      <c r="AH131" s="16" t="e">
        <f>AE131*AE141</f>
        <v>#N/A</v>
      </c>
      <c r="AI131" s="24" t="e">
        <f>SUM(AE131:AH131)</f>
        <v>#N/A</v>
      </c>
      <c r="AK131" s="1" t="s">
        <v>20</v>
      </c>
      <c r="AL131" s="14" t="e">
        <f>AL130/AL135</f>
        <v>#N/A</v>
      </c>
      <c r="AM131" s="14" t="e">
        <f>AL131*AL139</f>
        <v>#N/A</v>
      </c>
      <c r="AN131" s="15" t="e">
        <f>AL131*AL140</f>
        <v>#N/A</v>
      </c>
      <c r="AO131" s="16" t="e">
        <f>AL131*AL141</f>
        <v>#N/A</v>
      </c>
      <c r="AP131" s="24" t="e">
        <f>SUM(AL131:AO131)</f>
        <v>#N/A</v>
      </c>
      <c r="AT131" s="57" t="s">
        <v>1119</v>
      </c>
      <c r="AU131" s="58" t="e">
        <f>AH137</f>
        <v>#N/A</v>
      </c>
      <c r="AV131" s="58" t="e">
        <f>AI137</f>
        <v>#N/A</v>
      </c>
      <c r="AW131" s="59">
        <f>AH138</f>
        <v>0</v>
      </c>
      <c r="AX131" s="59" t="e">
        <f>AI138</f>
        <v>#N/A</v>
      </c>
      <c r="AY131" s="59" t="e">
        <f>AH139</f>
        <v>#N/A</v>
      </c>
      <c r="AZ131" s="59" t="e">
        <f>AI139</f>
        <v>#N/A</v>
      </c>
    </row>
    <row r="132" spans="2:52" ht="16.8" x14ac:dyDescent="0.4">
      <c r="G132" s="21"/>
      <c r="N132" s="21"/>
      <c r="U132" s="21"/>
      <c r="AB132" s="21"/>
      <c r="AI132" s="21"/>
      <c r="AP132" s="21"/>
      <c r="AT132" s="57" t="s">
        <v>1120</v>
      </c>
      <c r="AU132" s="58" t="e">
        <f>AO137</f>
        <v>#N/A</v>
      </c>
      <c r="AV132" s="58" t="e">
        <f>AP137</f>
        <v>#N/A</v>
      </c>
      <c r="AW132" s="59">
        <f>AO138</f>
        <v>0</v>
      </c>
      <c r="AX132" s="59" t="e">
        <f>AP138</f>
        <v>#N/A</v>
      </c>
      <c r="AY132" s="59" t="e">
        <f>AO139</f>
        <v>#N/A</v>
      </c>
      <c r="AZ132" s="59" t="e">
        <f>AP139</f>
        <v>#N/A</v>
      </c>
    </row>
    <row r="133" spans="2:52" ht="16.8" x14ac:dyDescent="0.4">
      <c r="B133" s="1" t="s">
        <v>30</v>
      </c>
      <c r="C133" s="47">
        <f>C107</f>
        <v>221115</v>
      </c>
      <c r="I133" s="1" t="s">
        <v>30</v>
      </c>
      <c r="J133" s="47">
        <f>J107</f>
        <v>0</v>
      </c>
      <c r="P133" s="1" t="s">
        <v>30</v>
      </c>
      <c r="Q133" s="47">
        <f>Q107</f>
        <v>0</v>
      </c>
      <c r="W133" s="1" t="s">
        <v>30</v>
      </c>
      <c r="X133" s="47">
        <f>X107</f>
        <v>0</v>
      </c>
      <c r="AD133" s="1" t="s">
        <v>30</v>
      </c>
      <c r="AE133" s="47">
        <f>AE107</f>
        <v>0</v>
      </c>
      <c r="AK133" s="1" t="s">
        <v>30</v>
      </c>
      <c r="AL133" s="47">
        <f>AL107</f>
        <v>0</v>
      </c>
      <c r="AT133" s="1" t="s">
        <v>17</v>
      </c>
      <c r="AU133">
        <f>SUMIF(AU127:AU132,"&lt;&gt;#N/A")</f>
        <v>0.49270874161600831</v>
      </c>
      <c r="AV133" s="61">
        <f t="shared" ref="AV133:AZ133" si="46">SUMIF(AV127:AV132,"&lt;&gt;#N/A")</f>
        <v>0.4985322635520808</v>
      </c>
      <c r="AW133" s="48">
        <f t="shared" si="46"/>
        <v>60000</v>
      </c>
      <c r="AX133" s="48">
        <f t="shared" si="46"/>
        <v>23583.50441283</v>
      </c>
      <c r="AY133" s="48">
        <f t="shared" si="46"/>
        <v>496503.40909534442</v>
      </c>
      <c r="AZ133" s="48">
        <f t="shared" si="46"/>
        <v>142038.41482324197</v>
      </c>
    </row>
    <row r="134" spans="2:52" ht="16.8" x14ac:dyDescent="0.4">
      <c r="B134" s="1" t="s">
        <v>1090</v>
      </c>
      <c r="C134" s="13">
        <f>VLOOKUP($C$160,Multipliers!$A$2:$T$994,16,FALSE)</f>
        <v>9.9235721767500007E-7</v>
      </c>
      <c r="I134" s="1" t="s">
        <v>1090</v>
      </c>
      <c r="J134" s="13" t="e">
        <f>VLOOKUP($J$160,Multipliers!$A$2:$T$994,16,FALSE)</f>
        <v>#N/A</v>
      </c>
      <c r="P134" s="1" t="s">
        <v>1090</v>
      </c>
      <c r="Q134" s="13" t="e">
        <f>VLOOKUP($Q$160,Multipliers!$A$2:$T$994,16,FALSE)</f>
        <v>#N/A</v>
      </c>
      <c r="W134" s="1" t="s">
        <v>1090</v>
      </c>
      <c r="X134" s="13" t="e">
        <f>VLOOKUP(X133,Multipliers!$A$2:$T$994,16,FALSE)</f>
        <v>#N/A</v>
      </c>
      <c r="AD134" s="1" t="s">
        <v>1090</v>
      </c>
      <c r="AE134" s="13" t="e">
        <f>VLOOKUP(AE133,Multipliers!$A$2:$T$994,16,FALSE)</f>
        <v>#N/A</v>
      </c>
      <c r="AK134" s="1" t="s">
        <v>1090</v>
      </c>
      <c r="AL134" s="13" t="e">
        <f>VLOOKUP(AL133,Multipliers!$A$2:$T$994,16,FALSE)</f>
        <v>#N/A</v>
      </c>
    </row>
    <row r="135" spans="2:52" ht="16.8" x14ac:dyDescent="0.4">
      <c r="B135" s="1" t="s">
        <v>1091</v>
      </c>
      <c r="C135" s="13">
        <f>VLOOKUP($C$160,Multipliers!$A$2:$T$994,17,FALSE)</f>
        <v>0.120845091697</v>
      </c>
      <c r="I135" s="1" t="s">
        <v>1091</v>
      </c>
      <c r="J135" s="13" t="e">
        <f>VLOOKUP($J$160,Multipliers!$A$2:$T$994,17,FALSE)</f>
        <v>#N/A</v>
      </c>
      <c r="P135" s="1" t="s">
        <v>1091</v>
      </c>
      <c r="Q135" s="13" t="e">
        <f>VLOOKUP(Q133,Multipliers!$A$2:$T$994,17,FALSE)</f>
        <v>#N/A</v>
      </c>
      <c r="W135" s="1" t="s">
        <v>1091</v>
      </c>
      <c r="X135" s="13" t="e">
        <f>VLOOKUP(X133,Multipliers!$A$2:$T$994,17,FALSE)</f>
        <v>#N/A</v>
      </c>
      <c r="AD135" s="1" t="s">
        <v>1091</v>
      </c>
      <c r="AE135" s="13" t="e">
        <f>VLOOKUP(AE133,Multipliers!$A$2:$T$994,17,FALSE)</f>
        <v>#N/A</v>
      </c>
      <c r="AK135" s="1" t="s">
        <v>1091</v>
      </c>
      <c r="AL135" s="13" t="e">
        <f>VLOOKUP(AL133,Multipliers!$A$2:$T$994,17,FALSE)</f>
        <v>#N/A</v>
      </c>
    </row>
    <row r="136" spans="2:52" x14ac:dyDescent="0.3">
      <c r="C136" s="21"/>
      <c r="F136" t="s">
        <v>15</v>
      </c>
      <c r="G136" t="s">
        <v>16</v>
      </c>
      <c r="J136" s="21"/>
      <c r="M136" t="s">
        <v>15</v>
      </c>
      <c r="N136" t="s">
        <v>16</v>
      </c>
      <c r="Q136" s="21"/>
      <c r="T136" t="s">
        <v>15</v>
      </c>
      <c r="U136" t="s">
        <v>16</v>
      </c>
      <c r="X136" s="21"/>
      <c r="AA136" t="s">
        <v>15</v>
      </c>
      <c r="AB136" t="s">
        <v>16</v>
      </c>
      <c r="AE136" s="21"/>
      <c r="AH136" t="s">
        <v>15</v>
      </c>
      <c r="AI136" t="s">
        <v>16</v>
      </c>
      <c r="AL136" s="21"/>
      <c r="AO136" t="s">
        <v>15</v>
      </c>
      <c r="AP136" t="s">
        <v>16</v>
      </c>
    </row>
    <row r="137" spans="2:52" ht="16.8" x14ac:dyDescent="0.4">
      <c r="B137" s="1" t="s">
        <v>1092</v>
      </c>
      <c r="E137" s="1" t="s">
        <v>14</v>
      </c>
      <c r="F137" s="70">
        <f>C129</f>
        <v>0.49270874161600831</v>
      </c>
      <c r="G137" s="70">
        <f>SUM(D129:F129)</f>
        <v>0.4985322635520808</v>
      </c>
      <c r="I137" s="1" t="s">
        <v>1092</v>
      </c>
      <c r="L137" s="1" t="s">
        <v>14</v>
      </c>
      <c r="M137" s="70" t="e">
        <f>J129</f>
        <v>#N/A</v>
      </c>
      <c r="N137" s="70" t="e">
        <f>SUM(K129:M129)</f>
        <v>#N/A</v>
      </c>
      <c r="P137" s="1" t="s">
        <v>1092</v>
      </c>
      <c r="S137" s="1" t="s">
        <v>14</v>
      </c>
      <c r="T137" s="70" t="e">
        <f>Q129</f>
        <v>#N/A</v>
      </c>
      <c r="U137" s="70" t="e">
        <f>SUM(R129:T129)</f>
        <v>#N/A</v>
      </c>
      <c r="W137" s="1" t="s">
        <v>1092</v>
      </c>
      <c r="Z137" s="1" t="s">
        <v>14</v>
      </c>
      <c r="AA137" s="70" t="e">
        <f>X129</f>
        <v>#N/A</v>
      </c>
      <c r="AB137" s="70" t="e">
        <f>SUM(Y129:AA129)</f>
        <v>#N/A</v>
      </c>
      <c r="AD137" s="1" t="s">
        <v>1092</v>
      </c>
      <c r="AG137" s="1" t="s">
        <v>14</v>
      </c>
      <c r="AH137" s="70" t="e">
        <f>AE129</f>
        <v>#N/A</v>
      </c>
      <c r="AI137" s="70" t="e">
        <f>SUM(AF129:AH129)</f>
        <v>#N/A</v>
      </c>
      <c r="AK137" s="1" t="s">
        <v>1092</v>
      </c>
      <c r="AN137" s="1" t="s">
        <v>14</v>
      </c>
      <c r="AO137" s="70" t="e">
        <f>AL129</f>
        <v>#N/A</v>
      </c>
      <c r="AP137" s="70" t="e">
        <f>SUM(AM129:AO129)</f>
        <v>#N/A</v>
      </c>
      <c r="AT137" s="72"/>
      <c r="AU137" s="108" t="s">
        <v>15</v>
      </c>
      <c r="AV137" s="108" t="s">
        <v>16</v>
      </c>
      <c r="AW137" s="108" t="s">
        <v>17</v>
      </c>
    </row>
    <row r="138" spans="2:52" ht="16.8" x14ac:dyDescent="0.4">
      <c r="C138" s="22"/>
      <c r="E138" s="1" t="s">
        <v>21</v>
      </c>
      <c r="F138" s="48">
        <f t="shared" ref="F138:F139" si="47">C130</f>
        <v>60000</v>
      </c>
      <c r="G138" s="48">
        <f t="shared" ref="G138:G139" si="48">SUM(D130:F130)</f>
        <v>23583.50441283</v>
      </c>
      <c r="J138" s="22"/>
      <c r="L138" s="1" t="s">
        <v>21</v>
      </c>
      <c r="M138" s="48">
        <f>J130</f>
        <v>0</v>
      </c>
      <c r="N138" s="48" t="e">
        <f t="shared" ref="N138:N139" si="49">SUM(K130:M130)</f>
        <v>#N/A</v>
      </c>
      <c r="Q138" s="22"/>
      <c r="S138" s="1" t="s">
        <v>21</v>
      </c>
      <c r="T138" s="48">
        <f t="shared" ref="T138:T139" si="50">Q130</f>
        <v>0</v>
      </c>
      <c r="U138" s="48" t="e">
        <f t="shared" ref="U138:U139" si="51">SUM(R130:T130)</f>
        <v>#N/A</v>
      </c>
      <c r="X138" s="22"/>
      <c r="Z138" s="1" t="s">
        <v>21</v>
      </c>
      <c r="AA138" s="48">
        <f t="shared" ref="AA138:AA139" si="52">X130</f>
        <v>0</v>
      </c>
      <c r="AB138" s="48" t="e">
        <f t="shared" ref="AB138:AB139" si="53">SUM(Y130:AA130)</f>
        <v>#N/A</v>
      </c>
      <c r="AE138" s="22"/>
      <c r="AG138" s="1" t="s">
        <v>21</v>
      </c>
      <c r="AH138" s="48">
        <f t="shared" ref="AH138:AH139" si="54">AE130</f>
        <v>0</v>
      </c>
      <c r="AI138" s="48" t="e">
        <f t="shared" ref="AI138:AI139" si="55">SUM(AF130:AH130)</f>
        <v>#N/A</v>
      </c>
      <c r="AL138" s="22"/>
      <c r="AN138" s="1" t="s">
        <v>21</v>
      </c>
      <c r="AO138" s="48">
        <f t="shared" ref="AO138:AO139" si="56">AL130</f>
        <v>0</v>
      </c>
      <c r="AP138" s="48" t="e">
        <f t="shared" ref="AP138:AP139" si="57">SUM(AM130:AO130)</f>
        <v>#N/A</v>
      </c>
      <c r="AT138" t="s">
        <v>14</v>
      </c>
      <c r="AU138" s="53">
        <f>AU133</f>
        <v>0.49270874161600831</v>
      </c>
      <c r="AV138" s="53">
        <f>AV133</f>
        <v>0.4985322635520808</v>
      </c>
      <c r="AW138" s="53">
        <f>SUM(AU138:AV138)</f>
        <v>0.99124100516808911</v>
      </c>
    </row>
    <row r="139" spans="2:52" ht="16.8" x14ac:dyDescent="0.4">
      <c r="B139" s="1" t="s">
        <v>80</v>
      </c>
      <c r="C139" s="13">
        <f>VLOOKUP($C$160,Multipliers!$A$2:$T$994,3,FALSE)</f>
        <v>8.1011608066399995E-2</v>
      </c>
      <c r="E139" s="1" t="s">
        <v>20</v>
      </c>
      <c r="F139" s="48">
        <f t="shared" si="47"/>
        <v>496503.40909534442</v>
      </c>
      <c r="G139" s="48">
        <f t="shared" si="48"/>
        <v>142038.41482324197</v>
      </c>
      <c r="I139" s="1" t="s">
        <v>80</v>
      </c>
      <c r="J139" s="13" t="e">
        <f>VLOOKUP($J$160,Multipliers!$A$2:$T$994,3,FALSE)</f>
        <v>#N/A</v>
      </c>
      <c r="L139" s="1" t="s">
        <v>20</v>
      </c>
      <c r="M139" s="48" t="e">
        <f t="shared" ref="M139" si="58">J131</f>
        <v>#N/A</v>
      </c>
      <c r="N139" s="48" t="e">
        <f t="shared" si="49"/>
        <v>#N/A</v>
      </c>
      <c r="P139" s="1" t="s">
        <v>80</v>
      </c>
      <c r="Q139" s="13" t="e">
        <f>VLOOKUP($Q$160,Multipliers!$A$2:$T$994,3,FALSE)</f>
        <v>#N/A</v>
      </c>
      <c r="S139" s="1" t="s">
        <v>20</v>
      </c>
      <c r="T139" s="48" t="e">
        <f t="shared" si="50"/>
        <v>#N/A</v>
      </c>
      <c r="U139" s="48" t="e">
        <f t="shared" si="51"/>
        <v>#N/A</v>
      </c>
      <c r="W139" s="1" t="s">
        <v>80</v>
      </c>
      <c r="X139" s="13" t="e">
        <f>VLOOKUP($X$160,Multipliers!$A$2:$T$994,3,FALSE)</f>
        <v>#N/A</v>
      </c>
      <c r="Z139" s="1" t="s">
        <v>20</v>
      </c>
      <c r="AA139" s="48" t="e">
        <f t="shared" si="52"/>
        <v>#N/A</v>
      </c>
      <c r="AB139" s="48" t="e">
        <f t="shared" si="53"/>
        <v>#N/A</v>
      </c>
      <c r="AD139" s="1" t="s">
        <v>80</v>
      </c>
      <c r="AE139" s="13" t="e">
        <f>VLOOKUP($AE$160,Multipliers!$A$2:$T$994,3,FALSE)</f>
        <v>#N/A</v>
      </c>
      <c r="AG139" s="1" t="s">
        <v>20</v>
      </c>
      <c r="AH139" s="48" t="e">
        <f t="shared" si="54"/>
        <v>#N/A</v>
      </c>
      <c r="AI139" s="48" t="e">
        <f t="shared" si="55"/>
        <v>#N/A</v>
      </c>
      <c r="AK139" s="1" t="s">
        <v>80</v>
      </c>
      <c r="AL139" s="13" t="e">
        <f>VLOOKUP($AL$160,Multipliers!$A$2:$T$994,3,FALSE)</f>
        <v>#N/A</v>
      </c>
      <c r="AN139" s="1" t="s">
        <v>20</v>
      </c>
      <c r="AO139" s="48" t="e">
        <f t="shared" si="56"/>
        <v>#N/A</v>
      </c>
      <c r="AP139" s="48" t="e">
        <f t="shared" si="57"/>
        <v>#N/A</v>
      </c>
      <c r="AT139" t="s">
        <v>21</v>
      </c>
      <c r="AU139" s="55">
        <f>AW133</f>
        <v>60000</v>
      </c>
      <c r="AV139" s="55">
        <f>AX133</f>
        <v>23583.50441283</v>
      </c>
      <c r="AW139" s="55">
        <f>SUM(AU139:AV139)</f>
        <v>83583.504412829992</v>
      </c>
    </row>
    <row r="140" spans="2:52" ht="16.8" x14ac:dyDescent="0.4">
      <c r="B140" s="1" t="s">
        <v>81</v>
      </c>
      <c r="C140" s="13">
        <f>VLOOKUP($C$160,Multipliers!$A$2:$T$994,4,FALSE)</f>
        <v>8.4600423601200007E-3</v>
      </c>
      <c r="I140" s="1" t="s">
        <v>81</v>
      </c>
      <c r="J140" s="13" t="e">
        <f>VLOOKUP($J$160,Multipliers!$A$2:$T$994,4,FALSE)</f>
        <v>#N/A</v>
      </c>
      <c r="P140" s="1" t="s">
        <v>81</v>
      </c>
      <c r="Q140" s="13" t="e">
        <f>VLOOKUP($Q$160,Multipliers!$A$2:$T$994,4,FALSE)</f>
        <v>#N/A</v>
      </c>
      <c r="W140" s="1" t="s">
        <v>81</v>
      </c>
      <c r="X140" s="13" t="e">
        <f>VLOOKUP($X$160,Multipliers!$A$2:$T$994,4,FALSE)</f>
        <v>#N/A</v>
      </c>
      <c r="AD140" s="1" t="s">
        <v>81</v>
      </c>
      <c r="AE140" s="13" t="e">
        <f>VLOOKUP($AE$160,Multipliers!$A$2:$T$994,4,FALSE)</f>
        <v>#N/A</v>
      </c>
      <c r="AK140" s="1" t="s">
        <v>81</v>
      </c>
      <c r="AL140" s="13" t="e">
        <f>VLOOKUP($AL$160,Multipliers!$A$2:$T$994,4,FALSE)</f>
        <v>#N/A</v>
      </c>
      <c r="AT140" t="s">
        <v>20</v>
      </c>
      <c r="AU140" s="55">
        <f>AY133</f>
        <v>496503.40909534442</v>
      </c>
      <c r="AV140" s="55">
        <f>AZ133</f>
        <v>142038.41482324197</v>
      </c>
      <c r="AW140" s="55">
        <f>SUM(AU140:AV140)</f>
        <v>638541.82391858636</v>
      </c>
    </row>
    <row r="141" spans="2:52" ht="16.8" x14ac:dyDescent="0.4">
      <c r="B141" s="1" t="s">
        <v>82</v>
      </c>
      <c r="C141" s="13">
        <f>VLOOKUP($C$160,Multipliers!$A$2:$T$994,5,FALSE)</f>
        <v>0.19660577063699999</v>
      </c>
      <c r="I141" s="1" t="s">
        <v>82</v>
      </c>
      <c r="J141" s="13" t="e">
        <f>VLOOKUP($J$160,Multipliers!$A$2:$T$994,5,FALSE)</f>
        <v>#N/A</v>
      </c>
      <c r="P141" s="1" t="s">
        <v>82</v>
      </c>
      <c r="Q141" s="13" t="e">
        <f>VLOOKUP($Q$160,Multipliers!$A$2:$T$994,5,FALSE)</f>
        <v>#N/A</v>
      </c>
      <c r="W141" s="1" t="s">
        <v>82</v>
      </c>
      <c r="X141" s="13" t="e">
        <f>VLOOKUP($X$160,Multipliers!$A$2:$T$994,5,FALSE)</f>
        <v>#N/A</v>
      </c>
      <c r="AD141" s="1" t="s">
        <v>82</v>
      </c>
      <c r="AE141" s="13" t="e">
        <f>VLOOKUP($AE$160,Multipliers!$A$2:$T$994,5,FALSE)</f>
        <v>#N/A</v>
      </c>
      <c r="AK141" s="1" t="s">
        <v>82</v>
      </c>
      <c r="AL141" s="13" t="e">
        <f>VLOOKUP($AL$160,Multipliers!$A$2:$T$994,5,FALSE)</f>
        <v>#N/A</v>
      </c>
    </row>
    <row r="142" spans="2:52" ht="16.8" x14ac:dyDescent="0.4">
      <c r="B142" s="1" t="s">
        <v>83</v>
      </c>
      <c r="C142" s="13">
        <f>VLOOKUP($C$160,Multipliers!$A$2:$T$994,6,FALSE)</f>
        <v>0.43003426520999999</v>
      </c>
      <c r="I142" s="1" t="s">
        <v>83</v>
      </c>
      <c r="J142" s="13" t="e">
        <f>VLOOKUP($J$160,Multipliers!$A$2:$T$994,6,FALSE)</f>
        <v>#N/A</v>
      </c>
      <c r="P142" s="1" t="s">
        <v>83</v>
      </c>
      <c r="Q142" s="13" t="e">
        <f>VLOOKUP($Q$160,Multipliers!$A$2:$T$994,6,FALSE)</f>
        <v>#N/A</v>
      </c>
      <c r="W142" s="1" t="s">
        <v>83</v>
      </c>
      <c r="X142" s="13" t="e">
        <f>VLOOKUP($X$160,Multipliers!$A$2:$T$994,6,FALSE)</f>
        <v>#N/A</v>
      </c>
      <c r="AD142" s="1" t="s">
        <v>83</v>
      </c>
      <c r="AE142" s="13" t="e">
        <f>VLOOKUP($AE$160,Multipliers!$A$2:$T$994,6,FALSE)</f>
        <v>#N/A</v>
      </c>
      <c r="AK142" s="1" t="s">
        <v>83</v>
      </c>
      <c r="AL142" s="13" t="e">
        <f>VLOOKUP($AL$160,Multipliers!$A$2:$T$994,6,FALSE)</f>
        <v>#N/A</v>
      </c>
    </row>
    <row r="143" spans="2:52" ht="16.8" x14ac:dyDescent="0.4">
      <c r="B143" s="1" t="s">
        <v>84</v>
      </c>
      <c r="C143" s="13">
        <f>VLOOKUP($C$160,Multipliers!$A$2:$T$994,7,FALSE)</f>
        <v>6.3993577975800006E-2</v>
      </c>
      <c r="I143" s="1" t="s">
        <v>84</v>
      </c>
      <c r="J143" s="13" t="e">
        <f>VLOOKUP($J$160,Multipliers!$A$2:$T$994,7,FALSE)</f>
        <v>#N/A</v>
      </c>
      <c r="P143" s="1" t="s">
        <v>84</v>
      </c>
      <c r="Q143" s="13" t="e">
        <f>VLOOKUP($Q$160,Multipliers!$A$2:$T$994,7,FALSE)</f>
        <v>#N/A</v>
      </c>
      <c r="W143" s="1" t="s">
        <v>84</v>
      </c>
      <c r="X143" s="13" t="e">
        <f>VLOOKUP($X$160,Multipliers!$A$2:$T$994,7,FALSE)</f>
        <v>#N/A</v>
      </c>
      <c r="AD143" s="1" t="s">
        <v>84</v>
      </c>
      <c r="AE143" s="13" t="e">
        <f>VLOOKUP($AE$160,Multipliers!$A$2:$T$994,7,FALSE)</f>
        <v>#N/A</v>
      </c>
      <c r="AK143" s="1" t="s">
        <v>84</v>
      </c>
      <c r="AL143" s="13" t="e">
        <f>VLOOKUP($AL$160,Multipliers!$A$2:$T$994,7,FALSE)</f>
        <v>#N/A</v>
      </c>
      <c r="AP143" t="s">
        <v>1132</v>
      </c>
    </row>
    <row r="144" spans="2:52" ht="16.8" x14ac:dyDescent="0.4">
      <c r="B144" s="1" t="s">
        <v>85</v>
      </c>
      <c r="C144" s="13">
        <f>VLOOKUP($C$160,Multipliers!$A$2:$T$994,8,FALSE)</f>
        <v>0.51779155729199999</v>
      </c>
      <c r="F144" s="49"/>
      <c r="I144" s="1" t="s">
        <v>85</v>
      </c>
      <c r="J144" s="13" t="e">
        <f>VLOOKUP($J$160,Multipliers!$A$2:$T$994,8,FALSE)</f>
        <v>#N/A</v>
      </c>
      <c r="P144" s="1" t="s">
        <v>85</v>
      </c>
      <c r="Q144" s="13" t="e">
        <f>VLOOKUP($Q$160,Multipliers!$A$2:$T$994,8,FALSE)</f>
        <v>#N/A</v>
      </c>
      <c r="W144" s="1" t="s">
        <v>85</v>
      </c>
      <c r="X144" s="13" t="e">
        <f>VLOOKUP($X$160,Multipliers!$A$2:$T$994,8,FALSE)</f>
        <v>#N/A</v>
      </c>
      <c r="AD144" s="1" t="s">
        <v>85</v>
      </c>
      <c r="AE144" s="13" t="e">
        <f>VLOOKUP($AE$160,Multipliers!$A$2:$T$994,8,FALSE)</f>
        <v>#N/A</v>
      </c>
      <c r="AK144" s="1" t="s">
        <v>85</v>
      </c>
      <c r="AL144" s="13" t="e">
        <f>VLOOKUP($AL$160,Multipliers!$A$2:$T$994,8,FALSE)</f>
        <v>#N/A</v>
      </c>
      <c r="AS144" s="72"/>
    </row>
    <row r="145" spans="2:52" ht="16.8" x14ac:dyDescent="0.4">
      <c r="B145" s="1" t="s">
        <v>86</v>
      </c>
      <c r="C145" s="13">
        <f>VLOOKUP($C$160,Multipliers!$A$2:$T$994,9,FALSE)</f>
        <v>0.16875088236499999</v>
      </c>
      <c r="I145" s="1" t="s">
        <v>86</v>
      </c>
      <c r="J145" s="13" t="e">
        <f>VLOOKUP($J$160,Multipliers!$A$2:$T$994,9,FALSE)</f>
        <v>#N/A</v>
      </c>
      <c r="P145" s="1" t="s">
        <v>86</v>
      </c>
      <c r="Q145" s="13" t="e">
        <f>VLOOKUP($Q$160,Multipliers!$A$2:$T$994,9,FALSE)</f>
        <v>#N/A</v>
      </c>
      <c r="W145" s="1" t="s">
        <v>86</v>
      </c>
      <c r="X145" s="13" t="e">
        <f>VLOOKUP($X$160,Multipliers!$A$2:$T$994,9,FALSE)</f>
        <v>#N/A</v>
      </c>
      <c r="AD145" s="1" t="s">
        <v>86</v>
      </c>
      <c r="AE145" s="13" t="e">
        <f>VLOOKUP($AE$160,Multipliers!$A$2:$T$994,9,FALSE)</f>
        <v>#N/A</v>
      </c>
      <c r="AK145" s="1" t="s">
        <v>86</v>
      </c>
      <c r="AL145" s="13" t="e">
        <f>VLOOKUP($AL$160,Multipliers!$A$2:$T$994,9,FALSE)</f>
        <v>#N/A</v>
      </c>
    </row>
    <row r="146" spans="2:52" ht="16.8" x14ac:dyDescent="0.4">
      <c r="B146" s="1" t="s">
        <v>87</v>
      </c>
      <c r="C146" s="13">
        <f>VLOOKUP($C$160,Multipliers!$A$2:$T$994,10,FALSE)</f>
        <v>2.1271101432500002E-2</v>
      </c>
      <c r="F146" s="48"/>
      <c r="I146" s="1" t="s">
        <v>87</v>
      </c>
      <c r="J146" s="13" t="e">
        <f>VLOOKUP($J$160,Multipliers!$A$2:$T$994,10,FALSE)</f>
        <v>#N/A</v>
      </c>
      <c r="P146" s="1" t="s">
        <v>87</v>
      </c>
      <c r="Q146" s="13" t="e">
        <f>VLOOKUP($Q$160,Multipliers!$A$2:$T$994,10,FALSE)</f>
        <v>#N/A</v>
      </c>
      <c r="W146" s="1" t="s">
        <v>87</v>
      </c>
      <c r="X146" s="13" t="e">
        <f>VLOOKUP($X$160,Multipliers!$A$2:$T$994,10,FALSE)</f>
        <v>#N/A</v>
      </c>
      <c r="AD146" s="1" t="s">
        <v>87</v>
      </c>
      <c r="AE146" s="13" t="e">
        <f>VLOOKUP($AE$160,Multipliers!$A$2:$T$994,10,FALSE)</f>
        <v>#N/A</v>
      </c>
      <c r="AK146" s="1" t="s">
        <v>87</v>
      </c>
      <c r="AL146" s="13" t="e">
        <f>VLOOKUP($AL$160,Multipliers!$A$2:$T$994,10,FALSE)</f>
        <v>#N/A</v>
      </c>
    </row>
    <row r="147" spans="2:52" ht="16.8" x14ac:dyDescent="0.4">
      <c r="B147" s="1" t="s">
        <v>88</v>
      </c>
      <c r="C147" s="13">
        <f>VLOOKUP($C$160,Multipliers!$A$2:$T$994,11,FALSE)</f>
        <v>0.20303642308299999</v>
      </c>
      <c r="I147" s="1" t="s">
        <v>88</v>
      </c>
      <c r="J147" s="13" t="e">
        <f>VLOOKUP($J$160,Multipliers!$A$2:$T$994,11,FALSE)</f>
        <v>#N/A</v>
      </c>
      <c r="P147" s="1" t="s">
        <v>88</v>
      </c>
      <c r="Q147" s="13" t="e">
        <f>VLOOKUP($Q$160,Multipliers!$A$2:$T$994,11,FALSE)</f>
        <v>#N/A</v>
      </c>
      <c r="W147" s="1" t="s">
        <v>88</v>
      </c>
      <c r="X147" s="13" t="e">
        <f>VLOOKUP($X$160,Multipliers!$A$2:$T$994,11,FALSE)</f>
        <v>#N/A</v>
      </c>
      <c r="AD147" s="1" t="s">
        <v>88</v>
      </c>
      <c r="AE147" s="13" t="e">
        <f>VLOOKUP($AE$160,Multipliers!$A$2:$T$994,11,FALSE)</f>
        <v>#N/A</v>
      </c>
      <c r="AK147" s="1" t="s">
        <v>88</v>
      </c>
      <c r="AL147" s="13" t="e">
        <f>VLOOKUP($AL$160,Multipliers!$A$2:$T$994,11,FALSE)</f>
        <v>#N/A</v>
      </c>
    </row>
    <row r="151" spans="2:52" ht="16.8" x14ac:dyDescent="0.3">
      <c r="B151" s="399" t="s">
        <v>1104</v>
      </c>
      <c r="C151" s="399"/>
      <c r="D151" s="399"/>
      <c r="E151" s="399"/>
      <c r="F151" s="109"/>
      <c r="G151" s="109"/>
      <c r="H151" s="109"/>
      <c r="I151" s="109"/>
      <c r="J151" s="109"/>
      <c r="K151" s="109"/>
      <c r="L151" s="109"/>
      <c r="M151" s="109"/>
      <c r="N151" s="109"/>
      <c r="O151" s="109"/>
      <c r="P151" s="109"/>
      <c r="Q151" s="109"/>
      <c r="R151" s="109"/>
      <c r="S151" s="109"/>
      <c r="T151" s="109"/>
      <c r="U151" s="109"/>
      <c r="V151" s="109"/>
      <c r="W151" s="109"/>
      <c r="X151" s="109"/>
      <c r="Y151" s="109"/>
      <c r="Z151" s="109"/>
      <c r="AA151" s="109"/>
      <c r="AB151" s="109"/>
      <c r="AC151" s="109"/>
      <c r="AD151" s="109"/>
      <c r="AE151" s="109"/>
      <c r="AF151" s="109"/>
      <c r="AG151" s="109"/>
      <c r="AH151" s="109"/>
      <c r="AI151" s="109"/>
      <c r="AJ151" s="109"/>
      <c r="AK151" s="109"/>
      <c r="AL151" s="109"/>
      <c r="AM151" s="109"/>
      <c r="AN151" s="109"/>
      <c r="AO151" s="109"/>
      <c r="AP151" s="109"/>
      <c r="AQ151" s="109"/>
      <c r="AR151" s="109"/>
      <c r="AS151" s="109"/>
      <c r="AT151" s="109"/>
      <c r="AU151" s="109"/>
      <c r="AV151" s="109"/>
      <c r="AW151" s="109"/>
      <c r="AX151" s="109"/>
      <c r="AY151" s="109"/>
      <c r="AZ151" s="109"/>
    </row>
    <row r="152" spans="2:52" ht="16.8" x14ac:dyDescent="0.3">
      <c r="B152" s="23"/>
      <c r="C152" s="23"/>
      <c r="D152" s="23"/>
      <c r="E152" s="23"/>
    </row>
    <row r="153" spans="2:52" ht="16.8" x14ac:dyDescent="0.4">
      <c r="B153" s="111" t="s">
        <v>1093</v>
      </c>
      <c r="C153" s="23"/>
      <c r="D153" s="23"/>
      <c r="E153" s="23"/>
      <c r="I153" s="111" t="s">
        <v>1094</v>
      </c>
      <c r="J153" s="23"/>
      <c r="K153" s="23"/>
      <c r="L153" s="23"/>
      <c r="P153" s="111" t="s">
        <v>1099</v>
      </c>
      <c r="Q153" s="23"/>
      <c r="R153" s="23"/>
      <c r="S153" s="23"/>
      <c r="W153" s="111" t="s">
        <v>1107</v>
      </c>
      <c r="X153" s="23"/>
      <c r="Y153" s="23"/>
      <c r="Z153" s="23"/>
      <c r="AD153" s="111" t="s">
        <v>1108</v>
      </c>
      <c r="AE153" s="23"/>
      <c r="AF153" s="23"/>
      <c r="AG153" s="23"/>
      <c r="AK153" s="111" t="s">
        <v>1109</v>
      </c>
      <c r="AL153" s="23"/>
      <c r="AM153" s="23"/>
      <c r="AN153" s="23"/>
      <c r="AT153" s="110"/>
      <c r="AU153" s="110" t="s">
        <v>83</v>
      </c>
      <c r="AV153" s="110" t="s">
        <v>84</v>
      </c>
      <c r="AW153" s="110" t="s">
        <v>86</v>
      </c>
      <c r="AX153" s="110" t="s">
        <v>87</v>
      </c>
      <c r="AY153" s="110" t="s">
        <v>1116</v>
      </c>
      <c r="AZ153" s="110" t="s">
        <v>81</v>
      </c>
    </row>
    <row r="154" spans="2:52" ht="16.8" x14ac:dyDescent="0.4">
      <c r="B154" s="23"/>
      <c r="C154" s="23"/>
      <c r="D154" s="23"/>
      <c r="E154" s="23"/>
      <c r="I154" s="23"/>
      <c r="J154" s="23"/>
      <c r="K154" s="23"/>
      <c r="L154" s="23"/>
      <c r="P154" s="23"/>
      <c r="Q154" s="23"/>
      <c r="R154" s="23"/>
      <c r="S154" s="23"/>
      <c r="W154" s="23"/>
      <c r="X154" s="23"/>
      <c r="Y154" s="23"/>
      <c r="Z154" s="23"/>
      <c r="AD154" s="23"/>
      <c r="AE154" s="23"/>
      <c r="AF154" s="23"/>
      <c r="AG154" s="23"/>
      <c r="AK154" s="23"/>
      <c r="AL154" s="23"/>
      <c r="AM154" s="23"/>
      <c r="AN154" s="23"/>
      <c r="AT154" s="57" t="s">
        <v>1113</v>
      </c>
      <c r="AU154" s="58">
        <f>F164</f>
        <v>1</v>
      </c>
      <c r="AV154" s="58">
        <f>G164</f>
        <v>1.0118194004778001</v>
      </c>
      <c r="AW154" s="59">
        <f>F165</f>
        <v>121775.79761059099</v>
      </c>
      <c r="AX154" s="59">
        <f>G165</f>
        <v>47865.001005421087</v>
      </c>
      <c r="AY154" s="59">
        <f>F166</f>
        <v>1007701.6443160521</v>
      </c>
      <c r="AZ154" s="59">
        <f>G166</f>
        <v>288280.68760740466</v>
      </c>
    </row>
    <row r="155" spans="2:52" ht="16.8" x14ac:dyDescent="0.4">
      <c r="B155" s="1"/>
      <c r="C155" s="20" t="s">
        <v>1089</v>
      </c>
      <c r="D155" s="1" t="s">
        <v>15</v>
      </c>
      <c r="E155" s="1" t="s">
        <v>16</v>
      </c>
      <c r="F155" s="1" t="s">
        <v>1088</v>
      </c>
      <c r="G155" s="1" t="s">
        <v>17</v>
      </c>
      <c r="I155" s="1"/>
      <c r="J155" s="20" t="s">
        <v>1089</v>
      </c>
      <c r="K155" s="1" t="s">
        <v>15</v>
      </c>
      <c r="L155" s="1" t="s">
        <v>16</v>
      </c>
      <c r="M155" s="1" t="s">
        <v>1088</v>
      </c>
      <c r="N155" s="1" t="s">
        <v>17</v>
      </c>
      <c r="P155" s="1"/>
      <c r="Q155" s="20" t="s">
        <v>1089</v>
      </c>
      <c r="R155" s="1" t="s">
        <v>15</v>
      </c>
      <c r="S155" s="1" t="s">
        <v>16</v>
      </c>
      <c r="T155" s="1" t="s">
        <v>1088</v>
      </c>
      <c r="U155" s="1" t="s">
        <v>17</v>
      </c>
      <c r="W155" s="1"/>
      <c r="X155" s="20" t="s">
        <v>1089</v>
      </c>
      <c r="Y155" s="1" t="s">
        <v>15</v>
      </c>
      <c r="Z155" s="1" t="s">
        <v>16</v>
      </c>
      <c r="AA155" s="1" t="s">
        <v>1088</v>
      </c>
      <c r="AB155" s="1" t="s">
        <v>17</v>
      </c>
      <c r="AD155" s="1"/>
      <c r="AE155" s="20" t="s">
        <v>1089</v>
      </c>
      <c r="AF155" s="1" t="s">
        <v>15</v>
      </c>
      <c r="AG155" s="1" t="s">
        <v>16</v>
      </c>
      <c r="AH155" s="1" t="s">
        <v>1088</v>
      </c>
      <c r="AI155" s="1" t="s">
        <v>17</v>
      </c>
      <c r="AK155" s="1"/>
      <c r="AL155" s="20" t="s">
        <v>1089</v>
      </c>
      <c r="AM155" s="1" t="s">
        <v>15</v>
      </c>
      <c r="AN155" s="1" t="s">
        <v>16</v>
      </c>
      <c r="AO155" s="1" t="s">
        <v>1088</v>
      </c>
      <c r="AP155" s="1" t="s">
        <v>17</v>
      </c>
      <c r="AT155" s="57" t="s">
        <v>1114</v>
      </c>
      <c r="AU155" s="58">
        <f>M164</f>
        <v>0</v>
      </c>
      <c r="AV155" s="58" t="e">
        <f>N164</f>
        <v>#N/A</v>
      </c>
      <c r="AW155" s="59" t="e">
        <f>M165</f>
        <v>#N/A</v>
      </c>
      <c r="AX155" s="59" t="e">
        <f>N165</f>
        <v>#N/A</v>
      </c>
      <c r="AY155" s="59" t="e">
        <f>M166</f>
        <v>#N/A</v>
      </c>
      <c r="AZ155" s="59" t="e">
        <f>N166</f>
        <v>#N/A</v>
      </c>
    </row>
    <row r="156" spans="2:52" ht="16.8" x14ac:dyDescent="0.4">
      <c r="B156" s="1" t="s">
        <v>14</v>
      </c>
      <c r="C156" s="17">
        <f>Input!D49</f>
        <v>1</v>
      </c>
      <c r="D156" s="40">
        <f>C156*C169</f>
        <v>0.43003426520999999</v>
      </c>
      <c r="E156" s="40">
        <f>C156*C170</f>
        <v>6.3993577975800006E-2</v>
      </c>
      <c r="F156" s="40">
        <f>C156*C171</f>
        <v>0.51779155729199999</v>
      </c>
      <c r="G156" s="19">
        <f>SUM(C156:F156)</f>
        <v>2.0118194004778003</v>
      </c>
      <c r="H156" s="12"/>
      <c r="I156" s="1" t="s">
        <v>14</v>
      </c>
      <c r="J156" s="17">
        <f>Input!D50</f>
        <v>0</v>
      </c>
      <c r="K156" s="40" t="e">
        <f>J156*J169</f>
        <v>#N/A</v>
      </c>
      <c r="L156" s="40" t="e">
        <f>J156*J170</f>
        <v>#N/A</v>
      </c>
      <c r="M156" s="40" t="e">
        <f>J156*J170</f>
        <v>#N/A</v>
      </c>
      <c r="N156" s="19" t="e">
        <f>SUM(J156:M156)</f>
        <v>#N/A</v>
      </c>
      <c r="P156" s="1" t="s">
        <v>14</v>
      </c>
      <c r="Q156" s="18">
        <f>Input!D51</f>
        <v>0</v>
      </c>
      <c r="R156" s="40" t="e">
        <f>Q156*Q169</f>
        <v>#N/A</v>
      </c>
      <c r="S156" s="40" t="e">
        <f>$Q$156*Q170</f>
        <v>#N/A</v>
      </c>
      <c r="T156" s="40" t="e">
        <f>$Q$156*Q171</f>
        <v>#N/A</v>
      </c>
      <c r="U156" s="19" t="e">
        <f>SUM(Q156:T156)</f>
        <v>#N/A</v>
      </c>
      <c r="W156" s="1" t="s">
        <v>14</v>
      </c>
      <c r="X156" s="18">
        <f>Input!D52</f>
        <v>0</v>
      </c>
      <c r="Y156" s="40" t="e">
        <f>X156*X169</f>
        <v>#N/A</v>
      </c>
      <c r="Z156" s="40" t="e">
        <f>X156*X170</f>
        <v>#N/A</v>
      </c>
      <c r="AA156" s="40" t="e">
        <f>X156*X171</f>
        <v>#N/A</v>
      </c>
      <c r="AB156" s="19" t="e">
        <f>SUM(X156:AA156)</f>
        <v>#N/A</v>
      </c>
      <c r="AD156" s="1" t="s">
        <v>14</v>
      </c>
      <c r="AE156" s="18">
        <f>Input!D53</f>
        <v>0</v>
      </c>
      <c r="AF156" s="40" t="e">
        <f>AE156*AE169</f>
        <v>#N/A</v>
      </c>
      <c r="AG156" s="40" t="e">
        <f>AE156*AE170</f>
        <v>#N/A</v>
      </c>
      <c r="AH156" s="40" t="e">
        <f>AE156*AE171</f>
        <v>#N/A</v>
      </c>
      <c r="AI156" s="19" t="e">
        <f>SUM(AE156:AH156)</f>
        <v>#N/A</v>
      </c>
      <c r="AK156" s="1" t="s">
        <v>14</v>
      </c>
      <c r="AL156" s="18">
        <f>Input!C54</f>
        <v>0</v>
      </c>
      <c r="AM156" s="40" t="e">
        <f>AL156*AL169</f>
        <v>#N/A</v>
      </c>
      <c r="AN156" s="40" t="e">
        <f>AL156*AL170</f>
        <v>#N/A</v>
      </c>
      <c r="AO156" s="40" t="e">
        <f>AL156*AL171</f>
        <v>#N/A</v>
      </c>
      <c r="AP156" s="19" t="e">
        <f>SUM(AL156:AO156)</f>
        <v>#N/A</v>
      </c>
      <c r="AT156" s="57" t="s">
        <v>1115</v>
      </c>
      <c r="AU156" s="53">
        <f>T164</f>
        <v>0</v>
      </c>
      <c r="AV156" s="53" t="e">
        <f>U164</f>
        <v>#N/A</v>
      </c>
      <c r="AW156" s="53" t="e">
        <f>T165</f>
        <v>#N/A</v>
      </c>
      <c r="AX156" s="53" t="e">
        <f>U165</f>
        <v>#N/A</v>
      </c>
      <c r="AY156" s="59" t="e">
        <f>T166</f>
        <v>#N/A</v>
      </c>
      <c r="AZ156" s="59" t="e">
        <f>U166</f>
        <v>#N/A</v>
      </c>
    </row>
    <row r="157" spans="2:52" ht="16.8" x14ac:dyDescent="0.4">
      <c r="B157" s="1" t="s">
        <v>21</v>
      </c>
      <c r="C157" s="15">
        <f>C158*C162</f>
        <v>121775.79761059099</v>
      </c>
      <c r="D157" s="15">
        <f>C157*C172</f>
        <v>20549.773297488886</v>
      </c>
      <c r="E157" s="15">
        <f>C157*C173</f>
        <v>2590.3053429984725</v>
      </c>
      <c r="F157" s="15">
        <f>C157*C174</f>
        <v>24724.922364933733</v>
      </c>
      <c r="G157" s="24">
        <f>SUM(C157:F157)</f>
        <v>169640.79861601209</v>
      </c>
      <c r="H157" s="12"/>
      <c r="I157" s="1" t="s">
        <v>21</v>
      </c>
      <c r="J157" s="15" t="e">
        <f>J158*J162</f>
        <v>#N/A</v>
      </c>
      <c r="K157" s="38" t="e">
        <f>J157*J172</f>
        <v>#N/A</v>
      </c>
      <c r="L157" s="38" t="e">
        <f>J157*J173</f>
        <v>#N/A</v>
      </c>
      <c r="M157" s="38" t="e">
        <f>J157*J174</f>
        <v>#N/A</v>
      </c>
      <c r="N157" s="24" t="e">
        <f>SUM(J157:M157)</f>
        <v>#N/A</v>
      </c>
      <c r="P157" s="1" t="s">
        <v>21</v>
      </c>
      <c r="Q157" s="15" t="e">
        <f>Q158*Q162</f>
        <v>#N/A</v>
      </c>
      <c r="R157" s="15" t="e">
        <f>Q157*Q172</f>
        <v>#N/A</v>
      </c>
      <c r="S157" s="15" t="e">
        <f>Q157*Q173</f>
        <v>#N/A</v>
      </c>
      <c r="T157" s="15" t="e">
        <f>Q157*Q174</f>
        <v>#N/A</v>
      </c>
      <c r="U157" s="24" t="e">
        <f>SUM(Q157:T157)</f>
        <v>#N/A</v>
      </c>
      <c r="W157" s="1" t="s">
        <v>21</v>
      </c>
      <c r="X157" s="15" t="e">
        <f>X158*X162</f>
        <v>#N/A</v>
      </c>
      <c r="Y157" s="15" t="e">
        <f>X157*X172</f>
        <v>#N/A</v>
      </c>
      <c r="Z157" s="15" t="e">
        <f>X157*X173</f>
        <v>#N/A</v>
      </c>
      <c r="AA157" s="15" t="e">
        <f>X157*X174</f>
        <v>#N/A</v>
      </c>
      <c r="AB157" s="24" t="e">
        <f>SUM(X157:AA157)</f>
        <v>#N/A</v>
      </c>
      <c r="AD157" s="1" t="s">
        <v>21</v>
      </c>
      <c r="AE157" s="15" t="e">
        <f>AE158*AE162</f>
        <v>#N/A</v>
      </c>
      <c r="AF157" s="15" t="e">
        <f>AE157*AE172</f>
        <v>#N/A</v>
      </c>
      <c r="AG157" s="15" t="e">
        <f>AE157*AE173</f>
        <v>#N/A</v>
      </c>
      <c r="AH157" s="15" t="e">
        <f>AE157*AE174</f>
        <v>#N/A</v>
      </c>
      <c r="AI157" s="24" t="e">
        <f>SUM(AE157:AH157)</f>
        <v>#N/A</v>
      </c>
      <c r="AK157" s="1" t="s">
        <v>21</v>
      </c>
      <c r="AL157" s="15" t="e">
        <f>AL158*AL162</f>
        <v>#N/A</v>
      </c>
      <c r="AM157" s="15" t="e">
        <f>AL157*AL172</f>
        <v>#N/A</v>
      </c>
      <c r="AN157" s="15" t="e">
        <f>AL157*AL173</f>
        <v>#N/A</v>
      </c>
      <c r="AO157" s="15" t="e">
        <f>AL157*AL174</f>
        <v>#N/A</v>
      </c>
      <c r="AP157" s="24" t="e">
        <f>SUM(AL157:AO157)</f>
        <v>#N/A</v>
      </c>
      <c r="AT157" s="57" t="s">
        <v>1118</v>
      </c>
      <c r="AU157" s="60">
        <f>AA164</f>
        <v>0</v>
      </c>
      <c r="AV157" s="53" t="e">
        <f>AB164</f>
        <v>#N/A</v>
      </c>
      <c r="AW157" s="59" t="e">
        <f>AA165</f>
        <v>#N/A</v>
      </c>
      <c r="AX157" s="55" t="e">
        <f>AB165</f>
        <v>#N/A</v>
      </c>
      <c r="AY157" s="59" t="e">
        <f>AA166</f>
        <v>#N/A</v>
      </c>
      <c r="AZ157" s="55" t="e">
        <f>AB166</f>
        <v>#N/A</v>
      </c>
    </row>
    <row r="158" spans="2:52" ht="16.8" x14ac:dyDescent="0.4">
      <c r="B158" s="1" t="s">
        <v>20</v>
      </c>
      <c r="C158" s="14">
        <f>C156/C161</f>
        <v>1007701.6443160521</v>
      </c>
      <c r="D158" s="14">
        <f>C158*C166</f>
        <v>81635.530657198819</v>
      </c>
      <c r="E158" s="15">
        <f>C158*C167</f>
        <v>8525.1985972763796</v>
      </c>
      <c r="F158" s="16">
        <f>C158*C168</f>
        <v>198119.95835292948</v>
      </c>
      <c r="G158" s="24">
        <f>SUM(C158:F158)</f>
        <v>1295982.3319234566</v>
      </c>
      <c r="H158" s="12"/>
      <c r="I158" s="1" t="s">
        <v>20</v>
      </c>
      <c r="J158" s="14" t="e">
        <f>J156/J161</f>
        <v>#N/A</v>
      </c>
      <c r="K158" s="14" t="e">
        <f>J158*J166</f>
        <v>#N/A</v>
      </c>
      <c r="L158" s="15" t="e">
        <f>J158*J167</f>
        <v>#N/A</v>
      </c>
      <c r="M158" s="16" t="e">
        <f>J158*J168</f>
        <v>#N/A</v>
      </c>
      <c r="N158" s="24" t="e">
        <f>SUM(J158:M158)</f>
        <v>#N/A</v>
      </c>
      <c r="P158" s="1" t="s">
        <v>20</v>
      </c>
      <c r="Q158" s="14" t="e">
        <f>Q156/Q161</f>
        <v>#N/A</v>
      </c>
      <c r="R158" s="14" t="e">
        <f>Q158*Q166</f>
        <v>#N/A</v>
      </c>
      <c r="S158" s="15" t="e">
        <f>Q158*Q167</f>
        <v>#N/A</v>
      </c>
      <c r="T158" s="16" t="e">
        <f>Q158*Q168</f>
        <v>#N/A</v>
      </c>
      <c r="U158" s="24" t="e">
        <f>SUM(Q158:T158)</f>
        <v>#N/A</v>
      </c>
      <c r="W158" s="1" t="s">
        <v>20</v>
      </c>
      <c r="X158" s="14" t="e">
        <f>X156/X161</f>
        <v>#N/A</v>
      </c>
      <c r="Y158" s="14" t="e">
        <f>X158*X166</f>
        <v>#N/A</v>
      </c>
      <c r="Z158" s="15" t="e">
        <f>X158*X167</f>
        <v>#N/A</v>
      </c>
      <c r="AA158" s="16" t="e">
        <f>X158*X168</f>
        <v>#N/A</v>
      </c>
      <c r="AB158" s="24" t="e">
        <f>SUM(X158:AA158)</f>
        <v>#N/A</v>
      </c>
      <c r="AD158" s="1" t="s">
        <v>20</v>
      </c>
      <c r="AE158" s="14" t="e">
        <f>AE156/AE161</f>
        <v>#N/A</v>
      </c>
      <c r="AF158" s="14" t="e">
        <f>AE158*AE166</f>
        <v>#N/A</v>
      </c>
      <c r="AG158" s="15" t="e">
        <f>AE158*AE167</f>
        <v>#N/A</v>
      </c>
      <c r="AH158" s="16" t="e">
        <f>AE158*AE168</f>
        <v>#N/A</v>
      </c>
      <c r="AI158" s="24" t="e">
        <f>SUM(AE158:AH158)</f>
        <v>#N/A</v>
      </c>
      <c r="AK158" s="1" t="s">
        <v>20</v>
      </c>
      <c r="AL158" s="14" t="e">
        <f>AL156/AL161</f>
        <v>#N/A</v>
      </c>
      <c r="AM158" s="14" t="e">
        <f>AL158*AL166</f>
        <v>#N/A</v>
      </c>
      <c r="AN158" s="15" t="e">
        <f>AL158*AL167</f>
        <v>#N/A</v>
      </c>
      <c r="AO158" s="16" t="e">
        <f>AL158*AL168</f>
        <v>#N/A</v>
      </c>
      <c r="AP158" s="24" t="e">
        <f>SUM(AL158:AO158)</f>
        <v>#N/A</v>
      </c>
      <c r="AT158" s="57" t="s">
        <v>1119</v>
      </c>
      <c r="AU158" s="58">
        <f>AH164</f>
        <v>0</v>
      </c>
      <c r="AV158" s="58" t="e">
        <f>AI164</f>
        <v>#N/A</v>
      </c>
      <c r="AW158" s="59" t="e">
        <f>AH165</f>
        <v>#N/A</v>
      </c>
      <c r="AX158" s="59" t="e">
        <f>AI165</f>
        <v>#N/A</v>
      </c>
      <c r="AY158" s="59" t="e">
        <f>AH166</f>
        <v>#N/A</v>
      </c>
      <c r="AZ158" s="59" t="e">
        <f>AI166</f>
        <v>#N/A</v>
      </c>
    </row>
    <row r="159" spans="2:52" ht="16.8" x14ac:dyDescent="0.4">
      <c r="G159" s="21"/>
      <c r="N159" s="21"/>
      <c r="U159" s="21"/>
      <c r="AB159" s="21"/>
      <c r="AI159" s="21"/>
      <c r="AP159" s="21"/>
      <c r="AT159" s="57" t="s">
        <v>1120</v>
      </c>
      <c r="AU159" s="58">
        <f>AO164</f>
        <v>0</v>
      </c>
      <c r="AV159" s="58" t="e">
        <f>AP164</f>
        <v>#N/A</v>
      </c>
      <c r="AW159" s="59" t="e">
        <f>AO165</f>
        <v>#N/A</v>
      </c>
      <c r="AX159" s="59" t="e">
        <f>AP165</f>
        <v>#N/A</v>
      </c>
      <c r="AY159" s="59" t="e">
        <f>AO166</f>
        <v>#N/A</v>
      </c>
      <c r="AZ159" s="59" t="e">
        <f>AP166</f>
        <v>#N/A</v>
      </c>
    </row>
    <row r="160" spans="2:52" ht="16.8" x14ac:dyDescent="0.4">
      <c r="B160" s="1" t="s">
        <v>30</v>
      </c>
      <c r="C160" s="47">
        <f>C133</f>
        <v>221115</v>
      </c>
      <c r="I160" s="1" t="s">
        <v>30</v>
      </c>
      <c r="J160" s="47">
        <f>J133</f>
        <v>0</v>
      </c>
      <c r="P160" s="1" t="s">
        <v>30</v>
      </c>
      <c r="Q160" s="47">
        <f>Q133</f>
        <v>0</v>
      </c>
      <c r="W160" s="1" t="s">
        <v>30</v>
      </c>
      <c r="X160" s="47">
        <f>X133</f>
        <v>0</v>
      </c>
      <c r="AD160" s="1" t="s">
        <v>30</v>
      </c>
      <c r="AE160" s="47">
        <f>AE133</f>
        <v>0</v>
      </c>
      <c r="AK160" s="1" t="s">
        <v>30</v>
      </c>
      <c r="AL160" s="47">
        <f>AL133</f>
        <v>0</v>
      </c>
      <c r="AT160" s="1" t="s">
        <v>17</v>
      </c>
      <c r="AU160">
        <f>SUMIF(AU154:AU159,"&lt;&gt;#N/A")</f>
        <v>1</v>
      </c>
      <c r="AV160" s="61">
        <f>SUMIF(AV154:AV159,"&lt;&gt;#N/A")</f>
        <v>1.0118194004778001</v>
      </c>
      <c r="AW160" s="48">
        <f t="shared" ref="AW160:AZ160" si="59">SUMIF(AW154:AW159,"&lt;&gt;#N/A")</f>
        <v>121775.79761059099</v>
      </c>
      <c r="AX160" s="48">
        <f t="shared" si="59"/>
        <v>47865.001005421087</v>
      </c>
      <c r="AY160" s="48">
        <f t="shared" si="59"/>
        <v>1007701.6443160521</v>
      </c>
      <c r="AZ160" s="48">
        <f t="shared" si="59"/>
        <v>288280.68760740466</v>
      </c>
    </row>
    <row r="161" spans="2:58" ht="16.8" x14ac:dyDescent="0.4">
      <c r="B161" s="1" t="s">
        <v>1090</v>
      </c>
      <c r="C161" s="13">
        <f>VLOOKUP($C$160,Multipliers!$A$2:$T$994,16,FALSE)</f>
        <v>9.9235721767500007E-7</v>
      </c>
      <c r="I161" s="1" t="s">
        <v>1090</v>
      </c>
      <c r="J161" s="13" t="e">
        <f>VLOOKUP($J$160,Multipliers!$A$2:$T$994,16,FALSE)</f>
        <v>#N/A</v>
      </c>
      <c r="P161" s="1" t="s">
        <v>1090</v>
      </c>
      <c r="Q161" s="13" t="e">
        <f>VLOOKUP($Q$160,Multipliers!$A$2:$T$994,16,FALSE)</f>
        <v>#N/A</v>
      </c>
      <c r="W161" s="1" t="s">
        <v>1090</v>
      </c>
      <c r="X161" s="13" t="e">
        <f>VLOOKUP(X160,Multipliers!$A$2:$T$994,16,FALSE)</f>
        <v>#N/A</v>
      </c>
      <c r="AD161" s="1" t="s">
        <v>1090</v>
      </c>
      <c r="AE161" s="13" t="e">
        <f>VLOOKUP(AE160,Multipliers!$A$2:$T$994,16,FALSE)</f>
        <v>#N/A</v>
      </c>
      <c r="AK161" s="1" t="s">
        <v>1090</v>
      </c>
      <c r="AL161" s="13" t="e">
        <f>VLOOKUP(AL160,Multipliers!$A$2:$T$994,16,FALSE)</f>
        <v>#N/A</v>
      </c>
    </row>
    <row r="162" spans="2:58" ht="16.8" x14ac:dyDescent="0.4">
      <c r="B162" s="1" t="s">
        <v>1091</v>
      </c>
      <c r="C162" s="13">
        <f>VLOOKUP($C$160,Multipliers!$A$2:$T$994,17,FALSE)</f>
        <v>0.120845091697</v>
      </c>
      <c r="I162" s="1" t="s">
        <v>1091</v>
      </c>
      <c r="J162" s="13" t="e">
        <f>VLOOKUP($J$160,Multipliers!$A$2:$T$994,17,FALSE)</f>
        <v>#N/A</v>
      </c>
      <c r="P162" s="1" t="s">
        <v>1091</v>
      </c>
      <c r="Q162" s="13" t="e">
        <f>VLOOKUP(Q160,Multipliers!$A$2:$T$994,17,FALSE)</f>
        <v>#N/A</v>
      </c>
      <c r="W162" s="1" t="s">
        <v>1091</v>
      </c>
      <c r="X162" s="13" t="e">
        <f>VLOOKUP(X160,Multipliers!$A$2:$T$994,17,FALSE)</f>
        <v>#N/A</v>
      </c>
      <c r="AD162" s="1" t="s">
        <v>1091</v>
      </c>
      <c r="AE162" s="13" t="e">
        <f>VLOOKUP(AE160,Multipliers!$A$2:$T$994,17,FALSE)</f>
        <v>#N/A</v>
      </c>
      <c r="AK162" s="1" t="s">
        <v>1091</v>
      </c>
      <c r="AL162" s="13" t="e">
        <f>VLOOKUP(AL160,Multipliers!$A$2:$T$994,17,FALSE)</f>
        <v>#N/A</v>
      </c>
    </row>
    <row r="163" spans="2:58" x14ac:dyDescent="0.3">
      <c r="C163" s="21"/>
      <c r="E163" s="25"/>
      <c r="F163" s="25" t="s">
        <v>15</v>
      </c>
      <c r="G163" s="25" t="s">
        <v>16</v>
      </c>
      <c r="J163" s="21"/>
      <c r="L163" s="25"/>
      <c r="M163" s="25" t="s">
        <v>15</v>
      </c>
      <c r="N163" s="25" t="s">
        <v>16</v>
      </c>
      <c r="Q163" s="21"/>
      <c r="S163" s="25"/>
      <c r="T163" s="25" t="s">
        <v>15</v>
      </c>
      <c r="U163" s="25" t="s">
        <v>16</v>
      </c>
      <c r="X163" s="21"/>
      <c r="Z163" s="25"/>
      <c r="AA163" s="25" t="s">
        <v>15</v>
      </c>
      <c r="AB163" s="25" t="s">
        <v>16</v>
      </c>
      <c r="AE163" s="21"/>
      <c r="AG163" s="25"/>
      <c r="AH163" s="25" t="s">
        <v>15</v>
      </c>
      <c r="AI163" s="25" t="s">
        <v>16</v>
      </c>
      <c r="AL163" s="21"/>
      <c r="AN163" s="25"/>
      <c r="AO163" s="25" t="s">
        <v>15</v>
      </c>
      <c r="AP163" s="25" t="s">
        <v>16</v>
      </c>
    </row>
    <row r="164" spans="2:58" ht="16.8" x14ac:dyDescent="0.4">
      <c r="B164" s="1" t="s">
        <v>1092</v>
      </c>
      <c r="E164" s="26" t="s">
        <v>14</v>
      </c>
      <c r="F164" s="28">
        <f>C156</f>
        <v>1</v>
      </c>
      <c r="G164" s="28">
        <f>SUM(D156:F156)</f>
        <v>1.0118194004778001</v>
      </c>
      <c r="I164" s="1" t="s">
        <v>1092</v>
      </c>
      <c r="L164" s="26" t="s">
        <v>14</v>
      </c>
      <c r="M164" s="28">
        <f>J156</f>
        <v>0</v>
      </c>
      <c r="N164" s="28" t="e">
        <f>SUM(K156:M156)</f>
        <v>#N/A</v>
      </c>
      <c r="P164" s="1" t="s">
        <v>1092</v>
      </c>
      <c r="S164" s="26" t="s">
        <v>14</v>
      </c>
      <c r="T164" s="28">
        <f>Q156</f>
        <v>0</v>
      </c>
      <c r="U164" s="28" t="e">
        <f>SUM(R156:T156)</f>
        <v>#N/A</v>
      </c>
      <c r="W164" s="1" t="s">
        <v>1092</v>
      </c>
      <c r="Z164" s="26" t="s">
        <v>14</v>
      </c>
      <c r="AA164" s="28">
        <f>X156</f>
        <v>0</v>
      </c>
      <c r="AB164" s="28" t="e">
        <f>SUM(Y156:AA156)</f>
        <v>#N/A</v>
      </c>
      <c r="AD164" s="1" t="s">
        <v>1092</v>
      </c>
      <c r="AG164" s="26" t="s">
        <v>14</v>
      </c>
      <c r="AH164" s="28">
        <f>AE156</f>
        <v>0</v>
      </c>
      <c r="AI164" s="28" t="e">
        <f>SUM(AF156:AH156)</f>
        <v>#N/A</v>
      </c>
      <c r="AK164" s="1" t="s">
        <v>1092</v>
      </c>
      <c r="AN164" s="26" t="s">
        <v>14</v>
      </c>
      <c r="AO164" s="28">
        <f>AL156</f>
        <v>0</v>
      </c>
      <c r="AP164" s="28" t="e">
        <f>SUM(AM156:AO156)</f>
        <v>#N/A</v>
      </c>
      <c r="AT164" s="109"/>
      <c r="AU164" s="110" t="s">
        <v>15</v>
      </c>
      <c r="AV164" s="110" t="s">
        <v>16</v>
      </c>
      <c r="AW164" s="110" t="s">
        <v>17</v>
      </c>
    </row>
    <row r="165" spans="2:58" ht="16.8" x14ac:dyDescent="0.4">
      <c r="C165" s="22"/>
      <c r="E165" s="26" t="s">
        <v>21</v>
      </c>
      <c r="F165" s="29">
        <f t="shared" ref="F165:F166" si="60">C157</f>
        <v>121775.79761059099</v>
      </c>
      <c r="G165" s="29">
        <f t="shared" ref="G165:G166" si="61">SUM(D157:F157)</f>
        <v>47865.001005421087</v>
      </c>
      <c r="J165" s="22"/>
      <c r="L165" s="26" t="s">
        <v>21</v>
      </c>
      <c r="M165" s="29" t="e">
        <f>J157</f>
        <v>#N/A</v>
      </c>
      <c r="N165" s="29" t="e">
        <f t="shared" ref="N165:N166" si="62">SUM(K157:M157)</f>
        <v>#N/A</v>
      </c>
      <c r="Q165" s="22"/>
      <c r="S165" s="26" t="s">
        <v>21</v>
      </c>
      <c r="T165" s="29" t="e">
        <f t="shared" ref="T165:T166" si="63">Q157</f>
        <v>#N/A</v>
      </c>
      <c r="U165" s="29" t="e">
        <f t="shared" ref="U165:U166" si="64">SUM(R157:T157)</f>
        <v>#N/A</v>
      </c>
      <c r="X165" s="22"/>
      <c r="Z165" s="26" t="s">
        <v>21</v>
      </c>
      <c r="AA165" s="29" t="e">
        <f t="shared" ref="AA165:AA166" si="65">X157</f>
        <v>#N/A</v>
      </c>
      <c r="AB165" s="29" t="e">
        <f t="shared" ref="AB165:AB166" si="66">SUM(Y157:AA157)</f>
        <v>#N/A</v>
      </c>
      <c r="AE165" s="22"/>
      <c r="AG165" s="26" t="s">
        <v>21</v>
      </c>
      <c r="AH165" s="29" t="e">
        <f t="shared" ref="AH165:AH166" si="67">AE157</f>
        <v>#N/A</v>
      </c>
      <c r="AI165" s="29" t="e">
        <f t="shared" ref="AI165:AI166" si="68">SUM(AF157:AH157)</f>
        <v>#N/A</v>
      </c>
      <c r="AL165" s="22"/>
      <c r="AN165" s="26" t="s">
        <v>21</v>
      </c>
      <c r="AO165" s="29" t="e">
        <f t="shared" ref="AO165:AO166" si="69">AL157</f>
        <v>#N/A</v>
      </c>
      <c r="AP165" s="29" t="e">
        <f t="shared" ref="AP165:AP166" si="70">SUM(AM157:AO157)</f>
        <v>#N/A</v>
      </c>
      <c r="AT165" t="s">
        <v>14</v>
      </c>
      <c r="AU165" s="53">
        <f>AU160</f>
        <v>1</v>
      </c>
      <c r="AV165" s="53">
        <f>AV160</f>
        <v>1.0118194004778001</v>
      </c>
      <c r="AW165" s="54">
        <f>SUM(AU165:AV165)</f>
        <v>2.0118194004778003</v>
      </c>
      <c r="AX165" s="11"/>
    </row>
    <row r="166" spans="2:58" ht="16.8" x14ac:dyDescent="0.4">
      <c r="B166" s="1" t="s">
        <v>80</v>
      </c>
      <c r="C166" s="13">
        <f>VLOOKUP($C$160,Multipliers!$A$2:$T$994,3,FALSE)</f>
        <v>8.1011608066399995E-2</v>
      </c>
      <c r="E166" s="26" t="s">
        <v>20</v>
      </c>
      <c r="F166" s="29">
        <f t="shared" si="60"/>
        <v>1007701.6443160521</v>
      </c>
      <c r="G166" s="29">
        <f t="shared" si="61"/>
        <v>288280.68760740466</v>
      </c>
      <c r="I166" s="1" t="s">
        <v>80</v>
      </c>
      <c r="J166" s="13" t="e">
        <f>VLOOKUP($J$160,Multipliers!$A$2:$T$994,3,FALSE)</f>
        <v>#N/A</v>
      </c>
      <c r="L166" s="26" t="s">
        <v>20</v>
      </c>
      <c r="M166" s="29" t="e">
        <f t="shared" ref="M166" si="71">J158</f>
        <v>#N/A</v>
      </c>
      <c r="N166" s="29" t="e">
        <f t="shared" si="62"/>
        <v>#N/A</v>
      </c>
      <c r="P166" s="1" t="s">
        <v>80</v>
      </c>
      <c r="Q166" s="13" t="e">
        <f>VLOOKUP($Q$160,Multipliers!$A$2:$T$994,3,FALSE)</f>
        <v>#N/A</v>
      </c>
      <c r="S166" s="26" t="s">
        <v>20</v>
      </c>
      <c r="T166" s="29" t="e">
        <f t="shared" si="63"/>
        <v>#N/A</v>
      </c>
      <c r="U166" s="29" t="e">
        <f t="shared" si="64"/>
        <v>#N/A</v>
      </c>
      <c r="W166" s="1" t="s">
        <v>80</v>
      </c>
      <c r="X166" s="13" t="e">
        <f>VLOOKUP($X$160,Multipliers!$A$2:$T$994,3,FALSE)</f>
        <v>#N/A</v>
      </c>
      <c r="Z166" s="26" t="s">
        <v>20</v>
      </c>
      <c r="AA166" s="29" t="e">
        <f t="shared" si="65"/>
        <v>#N/A</v>
      </c>
      <c r="AB166" s="29" t="e">
        <f t="shared" si="66"/>
        <v>#N/A</v>
      </c>
      <c r="AD166" s="1" t="s">
        <v>80</v>
      </c>
      <c r="AE166" s="13" t="e">
        <f>VLOOKUP($AE$160,Multipliers!$A$2:$T$994,3,FALSE)</f>
        <v>#N/A</v>
      </c>
      <c r="AG166" s="26" t="s">
        <v>20</v>
      </c>
      <c r="AH166" s="29" t="e">
        <f t="shared" si="67"/>
        <v>#N/A</v>
      </c>
      <c r="AI166" s="29" t="e">
        <f t="shared" si="68"/>
        <v>#N/A</v>
      </c>
      <c r="AK166" s="1" t="s">
        <v>80</v>
      </c>
      <c r="AL166" s="13" t="e">
        <f>VLOOKUP($AL$160,Multipliers!$A$2:$T$994,3,FALSE)</f>
        <v>#N/A</v>
      </c>
      <c r="AN166" s="26" t="s">
        <v>20</v>
      </c>
      <c r="AO166" s="29" t="e">
        <f t="shared" si="69"/>
        <v>#N/A</v>
      </c>
      <c r="AP166" s="29" t="e">
        <f t="shared" si="70"/>
        <v>#N/A</v>
      </c>
      <c r="AT166" t="s">
        <v>21</v>
      </c>
      <c r="AU166" s="55">
        <f>AW160</f>
        <v>121775.79761059099</v>
      </c>
      <c r="AV166" s="55">
        <f>AX160</f>
        <v>47865.001005421087</v>
      </c>
      <c r="AW166" s="56">
        <f>SUM(AU166:AV166)</f>
        <v>169640.79861601209</v>
      </c>
    </row>
    <row r="167" spans="2:58" ht="16.8" x14ac:dyDescent="0.4">
      <c r="B167" s="1" t="s">
        <v>81</v>
      </c>
      <c r="C167" s="13">
        <f>VLOOKUP($C$160,Multipliers!$A$2:$T$994,4,FALSE)</f>
        <v>8.4600423601200007E-3</v>
      </c>
      <c r="I167" s="1" t="s">
        <v>81</v>
      </c>
      <c r="J167" s="13" t="e">
        <f>VLOOKUP($J$160,Multipliers!$A$2:$T$994,4,FALSE)</f>
        <v>#N/A</v>
      </c>
      <c r="P167" s="1" t="s">
        <v>81</v>
      </c>
      <c r="Q167" s="13" t="e">
        <f>VLOOKUP($Q$160,Multipliers!$A$2:$T$994,4,FALSE)</f>
        <v>#N/A</v>
      </c>
      <c r="W167" s="1" t="s">
        <v>81</v>
      </c>
      <c r="X167" s="13" t="e">
        <f>VLOOKUP($X$160,Multipliers!$A$2:$T$994,4,FALSE)</f>
        <v>#N/A</v>
      </c>
      <c r="AD167" s="1" t="s">
        <v>81</v>
      </c>
      <c r="AE167" s="13" t="e">
        <f>VLOOKUP($AE$160,Multipliers!$A$2:$T$994,4,FALSE)</f>
        <v>#N/A</v>
      </c>
      <c r="AK167" s="1" t="s">
        <v>81</v>
      </c>
      <c r="AL167" s="13" t="e">
        <f>VLOOKUP($AL$160,Multipliers!$A$2:$T$994,4,FALSE)</f>
        <v>#N/A</v>
      </c>
      <c r="AT167" t="s">
        <v>20</v>
      </c>
      <c r="AU167" s="55">
        <f>AY160</f>
        <v>1007701.6443160521</v>
      </c>
      <c r="AV167" s="55">
        <f>AZ160</f>
        <v>288280.68760740466</v>
      </c>
      <c r="AW167" s="56">
        <f>SUM(AU167:AV167)</f>
        <v>1295982.3319234569</v>
      </c>
    </row>
    <row r="168" spans="2:58" ht="16.8" x14ac:dyDescent="0.4">
      <c r="B168" s="1" t="s">
        <v>82</v>
      </c>
      <c r="C168" s="13">
        <f>VLOOKUP($C$160,Multipliers!$A$2:$T$994,5,FALSE)</f>
        <v>0.19660577063699999</v>
      </c>
      <c r="I168" s="1" t="s">
        <v>82</v>
      </c>
      <c r="J168" s="13" t="e">
        <f>VLOOKUP($J$160,Multipliers!$A$2:$T$994,5,FALSE)</f>
        <v>#N/A</v>
      </c>
      <c r="P168" s="1" t="s">
        <v>82</v>
      </c>
      <c r="Q168" s="13" t="e">
        <f>VLOOKUP($Q$160,Multipliers!$A$2:$T$994,5,FALSE)</f>
        <v>#N/A</v>
      </c>
      <c r="W168" s="1" t="s">
        <v>82</v>
      </c>
      <c r="X168" s="13" t="e">
        <f>VLOOKUP($X$160,Multipliers!$A$2:$T$994,5,FALSE)</f>
        <v>#N/A</v>
      </c>
      <c r="AD168" s="1" t="s">
        <v>82</v>
      </c>
      <c r="AE168" s="13" t="e">
        <f>VLOOKUP($AE$160,Multipliers!$A$2:$T$994,5,FALSE)</f>
        <v>#N/A</v>
      </c>
      <c r="AK168" s="1" t="s">
        <v>82</v>
      </c>
      <c r="AL168" s="13" t="e">
        <f>VLOOKUP($AL$160,Multipliers!$A$2:$T$994,5,FALSE)</f>
        <v>#N/A</v>
      </c>
    </row>
    <row r="169" spans="2:58" ht="16.8" x14ac:dyDescent="0.4">
      <c r="B169" s="1" t="s">
        <v>83</v>
      </c>
      <c r="C169" s="13">
        <f>VLOOKUP($C$160,Multipliers!$A$2:$T$994,6,FALSE)</f>
        <v>0.43003426520999999</v>
      </c>
      <c r="F169">
        <f>F158/C158</f>
        <v>0.19660577063699999</v>
      </c>
      <c r="I169" s="1" t="s">
        <v>83</v>
      </c>
      <c r="J169" s="13" t="e">
        <f>VLOOKUP($J$160,Multipliers!$A$2:$T$994,6,FALSE)</f>
        <v>#N/A</v>
      </c>
      <c r="P169" s="1" t="s">
        <v>83</v>
      </c>
      <c r="Q169" s="13" t="e">
        <f>VLOOKUP($Q$160,Multipliers!$A$2:$T$994,6,FALSE)</f>
        <v>#N/A</v>
      </c>
      <c r="W169" s="1" t="s">
        <v>83</v>
      </c>
      <c r="X169" s="13" t="e">
        <f>VLOOKUP($X$160,Multipliers!$A$2:$T$994,6,FALSE)</f>
        <v>#N/A</v>
      </c>
      <c r="AD169" s="1" t="s">
        <v>83</v>
      </c>
      <c r="AE169" s="13" t="e">
        <f>VLOOKUP($AE$160,Multipliers!$A$2:$T$994,6,FALSE)</f>
        <v>#N/A</v>
      </c>
      <c r="AK169" s="1" t="s">
        <v>83</v>
      </c>
      <c r="AL169" s="13" t="e">
        <f>VLOOKUP($AL$160,Multipliers!$A$2:$T$994,6,FALSE)</f>
        <v>#N/A</v>
      </c>
      <c r="BC169" t="s">
        <v>1167</v>
      </c>
    </row>
    <row r="170" spans="2:58" ht="16.8" x14ac:dyDescent="0.4">
      <c r="B170" s="1" t="s">
        <v>84</v>
      </c>
      <c r="C170" s="13">
        <f>VLOOKUP($C$160,Multipliers!$A$2:$T$994,7,FALSE)</f>
        <v>6.3993577975800006E-2</v>
      </c>
      <c r="F170" s="65">
        <v>28099.84</v>
      </c>
      <c r="G170" t="s">
        <v>1105</v>
      </c>
      <c r="I170" s="1" t="s">
        <v>84</v>
      </c>
      <c r="J170" s="13" t="e">
        <f>VLOOKUP($J$160,Multipliers!$A$2:$T$994,7,FALSE)</f>
        <v>#N/A</v>
      </c>
      <c r="P170" s="1" t="s">
        <v>84</v>
      </c>
      <c r="Q170" s="13" t="e">
        <f>VLOOKUP($Q$160,Multipliers!$A$2:$T$994,7,FALSE)</f>
        <v>#N/A</v>
      </c>
      <c r="W170" s="1" t="s">
        <v>84</v>
      </c>
      <c r="X170" s="13" t="e">
        <f>VLOOKUP($X$160,Multipliers!$A$2:$T$994,7,FALSE)</f>
        <v>#N/A</v>
      </c>
      <c r="AD170" s="1" t="s">
        <v>84</v>
      </c>
      <c r="AE170" s="13" t="e">
        <f>VLOOKUP($AE$160,Multipliers!$A$2:$T$994,7,FALSE)</f>
        <v>#N/A</v>
      </c>
      <c r="AK170" s="1" t="s">
        <v>84</v>
      </c>
      <c r="AL170" s="13" t="e">
        <f>VLOOKUP($AL$160,Multipliers!$A$2:$T$994,7,FALSE)</f>
        <v>#N/A</v>
      </c>
    </row>
    <row r="171" spans="2:58" ht="16.8" x14ac:dyDescent="0.4">
      <c r="B171" s="1" t="s">
        <v>85</v>
      </c>
      <c r="C171" s="13">
        <f>VLOOKUP($C$160,Multipliers!$A$2:$T$994,8,FALSE)</f>
        <v>0.51779155729199999</v>
      </c>
      <c r="F171" s="49">
        <f>F170/C158</f>
        <v>2.7885079039512674E-2</v>
      </c>
      <c r="I171" s="1" t="s">
        <v>85</v>
      </c>
      <c r="J171" s="13" t="e">
        <f>VLOOKUP($J$160,Multipliers!$A$2:$T$994,8,FALSE)</f>
        <v>#N/A</v>
      </c>
      <c r="P171" s="1" t="s">
        <v>85</v>
      </c>
      <c r="Q171" s="13" t="e">
        <f>VLOOKUP($Q$160,Multipliers!$A$2:$T$994,8,FALSE)</f>
        <v>#N/A</v>
      </c>
      <c r="W171" s="1" t="s">
        <v>85</v>
      </c>
      <c r="X171" s="13" t="e">
        <f>VLOOKUP($X$160,Multipliers!$A$2:$T$994,8,FALSE)</f>
        <v>#N/A</v>
      </c>
      <c r="AD171" s="1" t="s">
        <v>85</v>
      </c>
      <c r="AE171" s="13" t="e">
        <f>VLOOKUP($AE$160,Multipliers!$A$2:$T$994,8,FALSE)</f>
        <v>#N/A</v>
      </c>
      <c r="AK171" s="1" t="s">
        <v>85</v>
      </c>
      <c r="AL171" s="13" t="e">
        <f>VLOOKUP($AL$160,Multipliers!$A$2:$T$994,8,FALSE)</f>
        <v>#N/A</v>
      </c>
      <c r="BC171" s="46"/>
      <c r="BD171" s="62" t="s">
        <v>15</v>
      </c>
      <c r="BE171" s="62" t="s">
        <v>16</v>
      </c>
      <c r="BF171" s="62" t="s">
        <v>17</v>
      </c>
    </row>
    <row r="172" spans="2:58" ht="16.8" x14ac:dyDescent="0.4">
      <c r="B172" s="1" t="s">
        <v>86</v>
      </c>
      <c r="C172" s="13">
        <f>VLOOKUP($C$160,Multipliers!$A$2:$T$994,9,FALSE)</f>
        <v>0.16875088236499999</v>
      </c>
      <c r="I172" s="1" t="s">
        <v>86</v>
      </c>
      <c r="J172" s="13" t="e">
        <f>VLOOKUP($J$160,Multipliers!$A$2:$T$994,9,FALSE)</f>
        <v>#N/A</v>
      </c>
      <c r="P172" s="1" t="s">
        <v>86</v>
      </c>
      <c r="Q172" s="13" t="e">
        <f>VLOOKUP($Q$160,Multipliers!$A$2:$T$994,9,FALSE)</f>
        <v>#N/A</v>
      </c>
      <c r="W172" s="1" t="s">
        <v>86</v>
      </c>
      <c r="X172" s="13" t="e">
        <f>VLOOKUP($X$160,Multipliers!$A$2:$T$994,9,FALSE)</f>
        <v>#N/A</v>
      </c>
      <c r="AD172" s="1" t="s">
        <v>86</v>
      </c>
      <c r="AE172" s="13" t="e">
        <f>VLOOKUP($AE$160,Multipliers!$A$2:$T$994,9,FALSE)</f>
        <v>#N/A</v>
      </c>
      <c r="AK172" s="1" t="s">
        <v>86</v>
      </c>
      <c r="AL172" s="13" t="e">
        <f>VLOOKUP($AL$160,Multipliers!$A$2:$T$994,9,FALSE)</f>
        <v>#N/A</v>
      </c>
      <c r="BC172" t="s">
        <v>14</v>
      </c>
      <c r="BD172" s="53">
        <f>AU165</f>
        <v>1</v>
      </c>
      <c r="BE172" s="53">
        <f>AV165</f>
        <v>1.0118194004778001</v>
      </c>
      <c r="BF172" s="54">
        <f>AW165</f>
        <v>2.0118194004778003</v>
      </c>
    </row>
    <row r="173" spans="2:58" ht="16.8" x14ac:dyDescent="0.4">
      <c r="B173" s="1" t="s">
        <v>87</v>
      </c>
      <c r="C173" s="13">
        <f>VLOOKUP($C$160,Multipliers!$A$2:$T$994,10,FALSE)</f>
        <v>2.1271101432500002E-2</v>
      </c>
      <c r="F173" s="48">
        <f>F158-F170</f>
        <v>170020.11835292948</v>
      </c>
      <c r="I173" s="1" t="s">
        <v>87</v>
      </c>
      <c r="J173" s="13" t="e">
        <f>VLOOKUP($J$160,Multipliers!$A$2:$T$994,10,FALSE)</f>
        <v>#N/A</v>
      </c>
      <c r="P173" s="1" t="s">
        <v>87</v>
      </c>
      <c r="Q173" s="13" t="e">
        <f>VLOOKUP($Q$160,Multipliers!$A$2:$T$994,10,FALSE)</f>
        <v>#N/A</v>
      </c>
      <c r="W173" s="1" t="s">
        <v>87</v>
      </c>
      <c r="X173" s="13" t="e">
        <f>VLOOKUP($X$160,Multipliers!$A$2:$T$994,10,FALSE)</f>
        <v>#N/A</v>
      </c>
      <c r="AD173" s="1" t="s">
        <v>87</v>
      </c>
      <c r="AE173" s="13" t="e">
        <f>VLOOKUP($AE$160,Multipliers!$A$2:$T$994,10,FALSE)</f>
        <v>#N/A</v>
      </c>
      <c r="AK173" s="1" t="s">
        <v>87</v>
      </c>
      <c r="AL173" s="13" t="e">
        <f>VLOOKUP($AL$160,Multipliers!$A$2:$T$994,10,FALSE)</f>
        <v>#N/A</v>
      </c>
      <c r="BC173" t="s">
        <v>21</v>
      </c>
      <c r="BD173" s="55">
        <f t="shared" ref="BD173:BF174" si="72">AU192</f>
        <v>60000</v>
      </c>
      <c r="BE173" s="55">
        <f t="shared" si="72"/>
        <v>23583.50441283</v>
      </c>
      <c r="BF173" s="56">
        <f t="shared" si="72"/>
        <v>83583.504412829992</v>
      </c>
    </row>
    <row r="174" spans="2:58" ht="16.8" x14ac:dyDescent="0.4">
      <c r="B174" s="1" t="s">
        <v>88</v>
      </c>
      <c r="C174" s="13">
        <f>VLOOKUP($C$160,Multipliers!$A$2:$T$994,11,FALSE)</f>
        <v>0.20303642308299999</v>
      </c>
      <c r="I174" s="1" t="s">
        <v>88</v>
      </c>
      <c r="J174" s="13" t="e">
        <f>VLOOKUP($J$160,Multipliers!$A$2:$T$994,11,FALSE)</f>
        <v>#N/A</v>
      </c>
      <c r="P174" s="1" t="s">
        <v>88</v>
      </c>
      <c r="Q174" s="13" t="e">
        <f>VLOOKUP($Q$160,Multipliers!$A$2:$T$994,11,FALSE)</f>
        <v>#N/A</v>
      </c>
      <c r="W174" s="1" t="s">
        <v>88</v>
      </c>
      <c r="X174" s="13" t="e">
        <f>VLOOKUP($X$160,Multipliers!$A$2:$T$994,11,FALSE)</f>
        <v>#N/A</v>
      </c>
      <c r="AD174" s="1" t="s">
        <v>88</v>
      </c>
      <c r="AE174" s="13" t="e">
        <f>VLOOKUP($AE$160,Multipliers!$A$2:$T$994,11,FALSE)</f>
        <v>#N/A</v>
      </c>
      <c r="AK174" s="1" t="s">
        <v>88</v>
      </c>
      <c r="AL174" s="13" t="e">
        <f>VLOOKUP($AL$160,Multipliers!$A$2:$T$994,11,FALSE)</f>
        <v>#N/A</v>
      </c>
      <c r="BC174" t="s">
        <v>20</v>
      </c>
      <c r="BD174" s="55">
        <f t="shared" si="72"/>
        <v>496503.40909534442</v>
      </c>
      <c r="BE174" s="55">
        <f t="shared" si="72"/>
        <v>142038.41482324197</v>
      </c>
      <c r="BF174" s="56">
        <f t="shared" si="72"/>
        <v>638541.82391858636</v>
      </c>
    </row>
    <row r="177" spans="2:58" ht="16.8" x14ac:dyDescent="0.3">
      <c r="B177" s="399" t="s">
        <v>1106</v>
      </c>
      <c r="C177" s="399"/>
      <c r="D177" s="399"/>
      <c r="E177" s="399"/>
      <c r="F177" s="109"/>
      <c r="G177" s="109"/>
      <c r="H177" s="109"/>
      <c r="I177" s="109"/>
      <c r="J177" s="109"/>
      <c r="K177" s="109"/>
      <c r="L177" s="109"/>
      <c r="M177" s="109"/>
      <c r="N177" s="109"/>
      <c r="O177" s="109"/>
      <c r="P177" s="109"/>
      <c r="Q177" s="109"/>
      <c r="R177" s="109"/>
      <c r="S177" s="109"/>
      <c r="T177" s="109"/>
      <c r="U177" s="109"/>
      <c r="V177" s="109"/>
      <c r="W177" s="109"/>
      <c r="X177" s="109"/>
      <c r="Y177" s="109"/>
      <c r="Z177" s="109"/>
      <c r="AA177" s="109"/>
      <c r="AB177" s="109"/>
      <c r="AC177" s="109"/>
      <c r="AD177" s="109"/>
      <c r="AE177" s="109"/>
      <c r="AF177" s="109"/>
      <c r="AG177" s="109"/>
      <c r="AH177" s="109"/>
      <c r="AI177" s="109"/>
      <c r="AJ177" s="109"/>
      <c r="AK177" s="109"/>
      <c r="AL177" s="109"/>
      <c r="AM177" s="109"/>
      <c r="AN177" s="109"/>
      <c r="AO177" s="109"/>
      <c r="AP177" s="109"/>
      <c r="AQ177" s="109"/>
      <c r="AR177" s="109"/>
      <c r="AS177" s="109"/>
      <c r="AT177" s="109"/>
      <c r="AU177" s="109"/>
      <c r="AV177" s="109"/>
      <c r="AW177" s="109"/>
      <c r="AX177" s="109"/>
      <c r="AY177" s="109"/>
      <c r="AZ177" s="109"/>
      <c r="BA177" s="109"/>
      <c r="BC177" t="s">
        <v>1168</v>
      </c>
    </row>
    <row r="178" spans="2:58" ht="16.8" x14ac:dyDescent="0.3">
      <c r="B178" s="23"/>
      <c r="C178" s="23"/>
      <c r="D178" s="23"/>
      <c r="E178" s="23"/>
    </row>
    <row r="179" spans="2:58" ht="16.8" x14ac:dyDescent="0.4">
      <c r="B179" s="111" t="s">
        <v>1093</v>
      </c>
      <c r="C179" s="23"/>
      <c r="D179" s="23"/>
      <c r="E179" s="23"/>
      <c r="I179" s="111" t="s">
        <v>1094</v>
      </c>
      <c r="J179" s="23"/>
      <c r="K179" s="23"/>
      <c r="L179" s="23"/>
      <c r="P179" s="111" t="s">
        <v>1099</v>
      </c>
      <c r="Q179" s="23"/>
      <c r="R179" s="23"/>
      <c r="S179" s="23"/>
      <c r="W179" s="111" t="s">
        <v>1107</v>
      </c>
      <c r="X179" s="23"/>
      <c r="Y179" s="23"/>
      <c r="Z179" s="23"/>
      <c r="AD179" s="111" t="s">
        <v>1108</v>
      </c>
      <c r="AE179" s="23"/>
      <c r="AF179" s="23"/>
      <c r="AG179" s="23"/>
      <c r="AK179" s="111" t="s">
        <v>1109</v>
      </c>
      <c r="AL179" s="23"/>
      <c r="AM179" s="23"/>
      <c r="AN179" s="23"/>
      <c r="AT179" s="110"/>
      <c r="AU179" s="110" t="s">
        <v>83</v>
      </c>
      <c r="AV179" s="110" t="s">
        <v>84</v>
      </c>
      <c r="AW179" s="110" t="s">
        <v>86</v>
      </c>
      <c r="AX179" s="110" t="s">
        <v>87</v>
      </c>
      <c r="AY179" s="110" t="s">
        <v>1116</v>
      </c>
      <c r="AZ179" s="110" t="s">
        <v>81</v>
      </c>
      <c r="BC179" s="46"/>
      <c r="BD179" s="62" t="s">
        <v>15</v>
      </c>
      <c r="BE179" s="62" t="s">
        <v>16</v>
      </c>
      <c r="BF179" s="62" t="s">
        <v>17</v>
      </c>
    </row>
    <row r="180" spans="2:58" ht="16.8" x14ac:dyDescent="0.4">
      <c r="B180" s="23"/>
      <c r="C180" s="23"/>
      <c r="D180" s="23"/>
      <c r="E180" s="23"/>
      <c r="I180" s="23"/>
      <c r="J180" s="23"/>
      <c r="K180" s="23"/>
      <c r="L180" s="23"/>
      <c r="P180" s="23"/>
      <c r="Q180" s="23"/>
      <c r="R180" s="23"/>
      <c r="S180" s="23"/>
      <c r="W180" s="23"/>
      <c r="X180" s="23"/>
      <c r="Y180" s="23"/>
      <c r="Z180" s="23"/>
      <c r="AD180" s="23"/>
      <c r="AE180" s="23"/>
      <c r="AF180" s="23"/>
      <c r="AG180" s="23"/>
      <c r="AK180" s="23"/>
      <c r="AL180" s="23"/>
      <c r="AM180" s="23"/>
      <c r="AN180" s="23"/>
      <c r="AT180" s="57" t="s">
        <v>1113</v>
      </c>
      <c r="AU180" s="58">
        <f>F190</f>
        <v>0.49270874161600831</v>
      </c>
      <c r="AV180" s="58">
        <f>G190</f>
        <v>0.4985322635520808</v>
      </c>
      <c r="AW180" s="59">
        <f>F191</f>
        <v>60000</v>
      </c>
      <c r="AX180" s="59">
        <f>G191</f>
        <v>23583.50441283</v>
      </c>
      <c r="AY180" s="59">
        <f>F192</f>
        <v>496503.40909534442</v>
      </c>
      <c r="AZ180" s="59">
        <f>G192</f>
        <v>142038.41482324197</v>
      </c>
      <c r="BC180" t="s">
        <v>14</v>
      </c>
      <c r="BD180" s="85">
        <f t="shared" ref="BD180:BF182" si="73">IFERROR(BD172/$BD$173,0)</f>
        <v>1.6666666666666667E-5</v>
      </c>
      <c r="BE180" s="85">
        <f t="shared" si="73"/>
        <v>1.6863656674630001E-5</v>
      </c>
      <c r="BF180" s="85">
        <f t="shared" si="73"/>
        <v>3.3530323341296669E-5</v>
      </c>
    </row>
    <row r="181" spans="2:58" ht="16.8" x14ac:dyDescent="0.4">
      <c r="B181" s="1"/>
      <c r="C181" s="20" t="s">
        <v>1089</v>
      </c>
      <c r="D181" s="1" t="s">
        <v>15</v>
      </c>
      <c r="E181" s="1" t="s">
        <v>16</v>
      </c>
      <c r="F181" s="1" t="s">
        <v>1088</v>
      </c>
      <c r="G181" s="1" t="s">
        <v>17</v>
      </c>
      <c r="I181" s="1"/>
      <c r="J181" s="20" t="s">
        <v>1089</v>
      </c>
      <c r="K181" s="1" t="s">
        <v>15</v>
      </c>
      <c r="L181" s="1" t="s">
        <v>16</v>
      </c>
      <c r="M181" s="1" t="s">
        <v>1088</v>
      </c>
      <c r="N181" s="1" t="s">
        <v>17</v>
      </c>
      <c r="P181" s="1"/>
      <c r="Q181" s="20" t="s">
        <v>1089</v>
      </c>
      <c r="R181" s="1" t="s">
        <v>15</v>
      </c>
      <c r="S181" s="1" t="s">
        <v>16</v>
      </c>
      <c r="T181" s="1" t="s">
        <v>1088</v>
      </c>
      <c r="U181" s="1" t="s">
        <v>17</v>
      </c>
      <c r="W181" s="1"/>
      <c r="X181" s="20" t="s">
        <v>1089</v>
      </c>
      <c r="Y181" s="1" t="s">
        <v>15</v>
      </c>
      <c r="Z181" s="1" t="s">
        <v>16</v>
      </c>
      <c r="AA181" s="1" t="s">
        <v>1088</v>
      </c>
      <c r="AB181" s="1" t="s">
        <v>17</v>
      </c>
      <c r="AD181" s="1"/>
      <c r="AE181" s="20" t="s">
        <v>1089</v>
      </c>
      <c r="AF181" s="1" t="s">
        <v>15</v>
      </c>
      <c r="AG181" s="1" t="s">
        <v>16</v>
      </c>
      <c r="AH181" s="1" t="s">
        <v>1088</v>
      </c>
      <c r="AI181" s="1" t="s">
        <v>17</v>
      </c>
      <c r="AK181" s="1"/>
      <c r="AL181" s="20" t="s">
        <v>1089</v>
      </c>
      <c r="AM181" s="1" t="s">
        <v>15</v>
      </c>
      <c r="AN181" s="1" t="s">
        <v>16</v>
      </c>
      <c r="AO181" s="1" t="s">
        <v>1088</v>
      </c>
      <c r="AP181" s="1" t="s">
        <v>17</v>
      </c>
      <c r="AT181" s="57" t="s">
        <v>1114</v>
      </c>
      <c r="AU181" s="58" t="e">
        <f>M190</f>
        <v>#N/A</v>
      </c>
      <c r="AV181" s="58" t="e">
        <f>N190</f>
        <v>#N/A</v>
      </c>
      <c r="AW181" s="59">
        <f>M191</f>
        <v>0</v>
      </c>
      <c r="AX181" s="59" t="e">
        <f>N191</f>
        <v>#N/A</v>
      </c>
      <c r="AY181" s="59" t="e">
        <f>M192</f>
        <v>#N/A</v>
      </c>
      <c r="AZ181" s="59" t="e">
        <f>N192</f>
        <v>#N/A</v>
      </c>
      <c r="BC181" t="s">
        <v>21</v>
      </c>
      <c r="BD181" s="85">
        <f t="shared" si="73"/>
        <v>1</v>
      </c>
      <c r="BE181" s="85">
        <f t="shared" si="73"/>
        <v>0.39305840688049998</v>
      </c>
      <c r="BF181" s="85">
        <f t="shared" si="73"/>
        <v>1.3930584068804999</v>
      </c>
    </row>
    <row r="182" spans="2:58" ht="16.8" x14ac:dyDescent="0.4">
      <c r="B182" s="1" t="s">
        <v>14</v>
      </c>
      <c r="C182" s="17">
        <f>C184*C187</f>
        <v>0.49270874161600831</v>
      </c>
      <c r="D182" s="40">
        <f>C182*C195</f>
        <v>0.21188164166338389</v>
      </c>
      <c r="E182" s="40">
        <f>C182*C196</f>
        <v>3.1530195275962326E-2</v>
      </c>
      <c r="F182" s="40">
        <f>C182*C197</f>
        <v>0.2551204266127346</v>
      </c>
      <c r="G182" s="19">
        <f>SUM(C182:F182)</f>
        <v>0.99124100516808911</v>
      </c>
      <c r="H182" s="12"/>
      <c r="I182" s="1" t="s">
        <v>14</v>
      </c>
      <c r="J182" s="17" t="e">
        <f>J184*J187</f>
        <v>#N/A</v>
      </c>
      <c r="K182" s="40" t="e">
        <f>J182*J195</f>
        <v>#N/A</v>
      </c>
      <c r="L182" s="40" t="e">
        <f>J182*J196</f>
        <v>#N/A</v>
      </c>
      <c r="M182" s="40" t="e">
        <f>J182*J196</f>
        <v>#N/A</v>
      </c>
      <c r="N182" s="19" t="e">
        <f>SUM(J182:M182)</f>
        <v>#N/A</v>
      </c>
      <c r="P182" s="1" t="s">
        <v>14</v>
      </c>
      <c r="Q182" s="18" t="e">
        <f>Q184*Q187</f>
        <v>#N/A</v>
      </c>
      <c r="R182" s="40" t="e">
        <f>Q182*Q195</f>
        <v>#N/A</v>
      </c>
      <c r="S182" s="40" t="e">
        <f>$Q$156*Q196</f>
        <v>#N/A</v>
      </c>
      <c r="T182" s="40" t="e">
        <f>$Q$156*Q197</f>
        <v>#N/A</v>
      </c>
      <c r="U182" s="19" t="e">
        <f>SUM(Q182:T182)</f>
        <v>#N/A</v>
      </c>
      <c r="W182" s="1" t="s">
        <v>14</v>
      </c>
      <c r="X182" s="18" t="e">
        <f>X184*X187</f>
        <v>#N/A</v>
      </c>
      <c r="Y182" s="40" t="e">
        <f>X182*X195</f>
        <v>#N/A</v>
      </c>
      <c r="Z182" s="40" t="e">
        <f>X182*X196</f>
        <v>#N/A</v>
      </c>
      <c r="AA182" s="40" t="e">
        <f>X182*X197</f>
        <v>#N/A</v>
      </c>
      <c r="AB182" s="19" t="e">
        <f>SUM(X182:AA182)</f>
        <v>#N/A</v>
      </c>
      <c r="AD182" s="1" t="s">
        <v>14</v>
      </c>
      <c r="AE182" s="18" t="e">
        <f>AE184*AE187</f>
        <v>#N/A</v>
      </c>
      <c r="AF182" s="40" t="e">
        <f>AE182*AE195</f>
        <v>#N/A</v>
      </c>
      <c r="AG182" s="40" t="e">
        <f>AE182*AE196</f>
        <v>#N/A</v>
      </c>
      <c r="AH182" s="40" t="e">
        <f>AE182*AE197</f>
        <v>#N/A</v>
      </c>
      <c r="AI182" s="19" t="e">
        <f>SUM(AE182:AH182)</f>
        <v>#N/A</v>
      </c>
      <c r="AK182" s="1" t="s">
        <v>14</v>
      </c>
      <c r="AL182" s="18" t="e">
        <f>AL184*AL187</f>
        <v>#N/A</v>
      </c>
      <c r="AM182" s="40" t="e">
        <f>AL182*AL195</f>
        <v>#N/A</v>
      </c>
      <c r="AN182" s="40" t="e">
        <f>AL182*AL196</f>
        <v>#N/A</v>
      </c>
      <c r="AO182" s="40" t="e">
        <f>AL182*AL197</f>
        <v>#N/A</v>
      </c>
      <c r="AP182" s="19" t="e">
        <f>SUM(AL182:AO182)</f>
        <v>#N/A</v>
      </c>
      <c r="AT182" s="57" t="s">
        <v>1115</v>
      </c>
      <c r="AU182" s="53" t="e">
        <f>T190</f>
        <v>#N/A</v>
      </c>
      <c r="AV182" s="53" t="e">
        <f>U190</f>
        <v>#N/A</v>
      </c>
      <c r="AW182" s="53">
        <f>T191</f>
        <v>0</v>
      </c>
      <c r="AX182" s="53" t="e">
        <f>U191</f>
        <v>#N/A</v>
      </c>
      <c r="AY182" s="59" t="e">
        <f>T192</f>
        <v>#N/A</v>
      </c>
      <c r="AZ182" s="59" t="e">
        <f>U192</f>
        <v>#N/A</v>
      </c>
      <c r="BC182" t="s">
        <v>20</v>
      </c>
      <c r="BD182" s="85">
        <f t="shared" si="73"/>
        <v>8.2750568182557398</v>
      </c>
      <c r="BE182" s="85">
        <f t="shared" si="73"/>
        <v>2.3673069137206997</v>
      </c>
      <c r="BF182" s="85">
        <f t="shared" si="73"/>
        <v>10.64236373197644</v>
      </c>
    </row>
    <row r="183" spans="2:58" ht="16.8" x14ac:dyDescent="0.4">
      <c r="B183" s="1" t="s">
        <v>21</v>
      </c>
      <c r="C183" s="15">
        <f>Input!F49</f>
        <v>60000</v>
      </c>
      <c r="D183" s="15">
        <f>C183*C198</f>
        <v>10125.052941899999</v>
      </c>
      <c r="E183" s="15">
        <f>C183*C199</f>
        <v>1276.2660859500002</v>
      </c>
      <c r="F183" s="15">
        <f>C183*C200</f>
        <v>12182.185384979999</v>
      </c>
      <c r="G183" s="24">
        <f>SUM(C183:F183)</f>
        <v>83583.504412829992</v>
      </c>
      <c r="H183" s="12"/>
      <c r="I183" s="1" t="s">
        <v>21</v>
      </c>
      <c r="J183" s="15">
        <f>Input!F50</f>
        <v>0</v>
      </c>
      <c r="K183" s="38" t="e">
        <f>J183*J198</f>
        <v>#N/A</v>
      </c>
      <c r="L183" s="38" t="e">
        <f>J183*J199</f>
        <v>#N/A</v>
      </c>
      <c r="M183" s="38" t="e">
        <f>J183*J200</f>
        <v>#N/A</v>
      </c>
      <c r="N183" s="24" t="e">
        <f>SUM(J183:M183)</f>
        <v>#N/A</v>
      </c>
      <c r="P183" s="1" t="s">
        <v>21</v>
      </c>
      <c r="Q183" s="15">
        <f>Input!F51</f>
        <v>0</v>
      </c>
      <c r="R183" s="15" t="e">
        <f>Q183*Q198</f>
        <v>#N/A</v>
      </c>
      <c r="S183" s="15" t="e">
        <f>Q183*Q199</f>
        <v>#N/A</v>
      </c>
      <c r="T183" s="15" t="e">
        <f>Q183*Q200</f>
        <v>#N/A</v>
      </c>
      <c r="U183" s="24" t="e">
        <f>SUM(Q183:T183)</f>
        <v>#N/A</v>
      </c>
      <c r="W183" s="1" t="s">
        <v>21</v>
      </c>
      <c r="X183" s="15">
        <f>Input!F52</f>
        <v>0</v>
      </c>
      <c r="Y183" s="15" t="e">
        <f>X183*X198</f>
        <v>#N/A</v>
      </c>
      <c r="Z183" s="15" t="e">
        <f>X183*X199</f>
        <v>#N/A</v>
      </c>
      <c r="AA183" s="15" t="e">
        <f>X183*X200</f>
        <v>#N/A</v>
      </c>
      <c r="AB183" s="24" t="e">
        <f>SUM(X183:AA183)</f>
        <v>#N/A</v>
      </c>
      <c r="AD183" s="1" t="s">
        <v>21</v>
      </c>
      <c r="AE183" s="15">
        <f>Input!F53</f>
        <v>0</v>
      </c>
      <c r="AF183" s="15" t="e">
        <f>AE183*AE198</f>
        <v>#N/A</v>
      </c>
      <c r="AG183" s="15" t="e">
        <f>AE183*AE199</f>
        <v>#N/A</v>
      </c>
      <c r="AH183" s="15" t="e">
        <f>AE183*AE200</f>
        <v>#N/A</v>
      </c>
      <c r="AI183" s="24" t="e">
        <f>SUM(AE183:AH183)</f>
        <v>#N/A</v>
      </c>
      <c r="AK183" s="1" t="s">
        <v>21</v>
      </c>
      <c r="AL183" s="15">
        <f>Input!F54</f>
        <v>0</v>
      </c>
      <c r="AM183" s="15" t="e">
        <f>AL183*AL198</f>
        <v>#N/A</v>
      </c>
      <c r="AN183" s="15" t="e">
        <f>AL183*AL199</f>
        <v>#N/A</v>
      </c>
      <c r="AO183" s="15" t="e">
        <f>AL183*AL200</f>
        <v>#N/A</v>
      </c>
      <c r="AP183" s="24" t="e">
        <f>SUM(AL183:AO183)</f>
        <v>#N/A</v>
      </c>
      <c r="AT183" s="57" t="s">
        <v>1118</v>
      </c>
      <c r="AU183" s="60" t="e">
        <f>AA190</f>
        <v>#N/A</v>
      </c>
      <c r="AV183" s="53" t="e">
        <f>AB190</f>
        <v>#N/A</v>
      </c>
      <c r="AW183" s="59">
        <f>AA191</f>
        <v>0</v>
      </c>
      <c r="AX183" s="55" t="e">
        <f>AB191</f>
        <v>#N/A</v>
      </c>
      <c r="AY183" s="59" t="e">
        <f>AA192</f>
        <v>#N/A</v>
      </c>
      <c r="AZ183" s="55" t="e">
        <f>AB192</f>
        <v>#N/A</v>
      </c>
    </row>
    <row r="184" spans="2:58" ht="16.8" x14ac:dyDescent="0.4">
      <c r="B184" s="1" t="s">
        <v>20</v>
      </c>
      <c r="C184" s="14">
        <f>C183/C188</f>
        <v>496503.40909534442</v>
      </c>
      <c r="D184" s="14">
        <f>C184*C192</f>
        <v>40222.539581263503</v>
      </c>
      <c r="E184" s="15">
        <f>C184*C193</f>
        <v>4200.4398728906035</v>
      </c>
      <c r="F184" s="16">
        <f>C184*C194</f>
        <v>97615.435369087863</v>
      </c>
      <c r="G184" s="24">
        <f>SUM(C184:F184)</f>
        <v>638541.82391858636</v>
      </c>
      <c r="H184" s="12"/>
      <c r="I184" s="1" t="s">
        <v>20</v>
      </c>
      <c r="J184" s="14" t="e">
        <f>J183/J188</f>
        <v>#N/A</v>
      </c>
      <c r="K184" s="14" t="e">
        <f>J184*J192</f>
        <v>#N/A</v>
      </c>
      <c r="L184" s="15" t="e">
        <f>J184*J193</f>
        <v>#N/A</v>
      </c>
      <c r="M184" s="16" t="e">
        <f>J184*J194</f>
        <v>#N/A</v>
      </c>
      <c r="N184" s="24" t="e">
        <f>SUM(J184:M184)</f>
        <v>#N/A</v>
      </c>
      <c r="P184" s="1" t="s">
        <v>20</v>
      </c>
      <c r="Q184" s="14" t="e">
        <f>Q183/Q188</f>
        <v>#N/A</v>
      </c>
      <c r="R184" s="14" t="e">
        <f>Q184*Q192</f>
        <v>#N/A</v>
      </c>
      <c r="S184" s="15" t="e">
        <f>Q184*Q193</f>
        <v>#N/A</v>
      </c>
      <c r="T184" s="16" t="e">
        <f>Q184*Q194</f>
        <v>#N/A</v>
      </c>
      <c r="U184" s="24" t="e">
        <f>SUM(Q184:T184)</f>
        <v>#N/A</v>
      </c>
      <c r="W184" s="1" t="s">
        <v>20</v>
      </c>
      <c r="X184" s="39" t="e">
        <f>X183/X188</f>
        <v>#N/A</v>
      </c>
      <c r="Y184" s="14" t="e">
        <f>X184*X192</f>
        <v>#N/A</v>
      </c>
      <c r="Z184" s="15" t="e">
        <f>X184*X193</f>
        <v>#N/A</v>
      </c>
      <c r="AA184" s="16" t="e">
        <f>X184*X194</f>
        <v>#N/A</v>
      </c>
      <c r="AB184" s="24" t="e">
        <f>SUM(X184:AA184)</f>
        <v>#N/A</v>
      </c>
      <c r="AD184" s="1" t="s">
        <v>20</v>
      </c>
      <c r="AE184" s="14" t="e">
        <f>AE183/AE188</f>
        <v>#N/A</v>
      </c>
      <c r="AF184" s="14" t="e">
        <f>AE184*AE192</f>
        <v>#N/A</v>
      </c>
      <c r="AG184" s="15" t="e">
        <f>AE184*AE193</f>
        <v>#N/A</v>
      </c>
      <c r="AH184" s="16" t="e">
        <f>AE184*AE194</f>
        <v>#N/A</v>
      </c>
      <c r="AI184" s="24" t="e">
        <f>SUM(AE184:AH184)</f>
        <v>#N/A</v>
      </c>
      <c r="AK184" s="1" t="s">
        <v>20</v>
      </c>
      <c r="AL184" s="14" t="e">
        <f>AL183/AL188</f>
        <v>#N/A</v>
      </c>
      <c r="AM184" s="14" t="e">
        <f>AL184*AL192</f>
        <v>#N/A</v>
      </c>
      <c r="AN184" s="15" t="e">
        <f>AL184*AL193</f>
        <v>#N/A</v>
      </c>
      <c r="AO184" s="16" t="e">
        <f>AL184*AL194</f>
        <v>#N/A</v>
      </c>
      <c r="AP184" s="24" t="e">
        <f>SUM(AL184:AO184)</f>
        <v>#N/A</v>
      </c>
      <c r="AT184" s="57" t="s">
        <v>1119</v>
      </c>
      <c r="AU184" s="58" t="e">
        <f>AH190</f>
        <v>#N/A</v>
      </c>
      <c r="AV184" s="58" t="e">
        <f>AI190</f>
        <v>#N/A</v>
      </c>
      <c r="AW184" s="59">
        <f>AH191</f>
        <v>0</v>
      </c>
      <c r="AX184" s="59" t="e">
        <f>AI191</f>
        <v>#N/A</v>
      </c>
      <c r="AY184" s="59" t="e">
        <f>AH192</f>
        <v>#N/A</v>
      </c>
      <c r="AZ184" s="59" t="e">
        <f>AI192</f>
        <v>#N/A</v>
      </c>
    </row>
    <row r="185" spans="2:58" ht="16.8" x14ac:dyDescent="0.4">
      <c r="G185" s="21"/>
      <c r="N185" s="21"/>
      <c r="U185" s="21"/>
      <c r="AB185" s="21"/>
      <c r="AI185" s="21"/>
      <c r="AP185" s="21"/>
      <c r="AT185" s="57" t="s">
        <v>1120</v>
      </c>
      <c r="AU185" s="58" t="e">
        <f>AO190</f>
        <v>#N/A</v>
      </c>
      <c r="AV185" s="58" t="e">
        <f>AP190</f>
        <v>#N/A</v>
      </c>
      <c r="AW185" s="59">
        <f>AO191</f>
        <v>0</v>
      </c>
      <c r="AX185" s="59" t="e">
        <f>AP191</f>
        <v>#N/A</v>
      </c>
      <c r="AY185" s="59" t="e">
        <f>AO192</f>
        <v>#N/A</v>
      </c>
      <c r="AZ185" s="59" t="e">
        <f>AP192</f>
        <v>#N/A</v>
      </c>
    </row>
    <row r="186" spans="2:58" ht="16.8" x14ac:dyDescent="0.4">
      <c r="B186" s="1" t="s">
        <v>30</v>
      </c>
      <c r="C186" s="47">
        <f>C160</f>
        <v>221115</v>
      </c>
      <c r="I186" s="1" t="s">
        <v>30</v>
      </c>
      <c r="J186" s="47">
        <f>J160</f>
        <v>0</v>
      </c>
      <c r="P186" s="1" t="s">
        <v>30</v>
      </c>
      <c r="Q186" s="47">
        <f>Q160</f>
        <v>0</v>
      </c>
      <c r="W186" s="1" t="s">
        <v>30</v>
      </c>
      <c r="X186" s="47">
        <f>X160</f>
        <v>0</v>
      </c>
      <c r="AD186" s="1" t="s">
        <v>30</v>
      </c>
      <c r="AE186" s="47">
        <f>AE160</f>
        <v>0</v>
      </c>
      <c r="AK186" s="1" t="s">
        <v>30</v>
      </c>
      <c r="AL186" s="47">
        <f>AL160</f>
        <v>0</v>
      </c>
      <c r="AT186" s="1" t="s">
        <v>17</v>
      </c>
      <c r="AU186">
        <f>SUMIF(AU180:AU185,"&lt;&gt;#N/A")</f>
        <v>0.49270874161600831</v>
      </c>
      <c r="AV186" s="61">
        <f t="shared" ref="AV186" si="74">SUMIF(AV180:AV185,"&lt;&gt;#N/A")</f>
        <v>0.4985322635520808</v>
      </c>
      <c r="AW186" s="48">
        <f t="shared" ref="AW186" si="75">SUMIF(AW180:AW185,"&lt;&gt;#N/A")</f>
        <v>60000</v>
      </c>
      <c r="AX186" s="48">
        <f t="shared" ref="AX186" si="76">SUMIF(AX180:AX185,"&lt;&gt;#N/A")</f>
        <v>23583.50441283</v>
      </c>
      <c r="AY186" s="48">
        <f t="shared" ref="AY186" si="77">SUMIF(AY180:AY185,"&lt;&gt;#N/A")</f>
        <v>496503.40909534442</v>
      </c>
      <c r="AZ186" s="48">
        <f t="shared" ref="AZ186" si="78">SUMIF(AZ180:AZ185,"&lt;&gt;#N/A")</f>
        <v>142038.41482324197</v>
      </c>
    </row>
    <row r="187" spans="2:58" ht="16.8" x14ac:dyDescent="0.4">
      <c r="B187" s="1" t="s">
        <v>1090</v>
      </c>
      <c r="C187" s="13">
        <f>VLOOKUP($C$160,Multipliers!$A$2:$T$994,16,FALSE)</f>
        <v>9.9235721767500007E-7</v>
      </c>
      <c r="I187" s="1" t="s">
        <v>1090</v>
      </c>
      <c r="J187" s="13" t="e">
        <f>VLOOKUP($J$160,Multipliers!$A$2:$T$994,16,FALSE)</f>
        <v>#N/A</v>
      </c>
      <c r="P187" s="1" t="s">
        <v>1090</v>
      </c>
      <c r="Q187" s="13" t="e">
        <f>VLOOKUP($Q$160,Multipliers!$A$2:$T$994,16,FALSE)</f>
        <v>#N/A</v>
      </c>
      <c r="W187" s="1" t="s">
        <v>1090</v>
      </c>
      <c r="X187" s="13" t="e">
        <f>VLOOKUP(X186,Multipliers!$A$2:$T$994,16,FALSE)</f>
        <v>#N/A</v>
      </c>
      <c r="AD187" s="1" t="s">
        <v>1090</v>
      </c>
      <c r="AE187" s="13" t="e">
        <f>VLOOKUP(AE186,Multipliers!$A$2:$T$994,16,FALSE)</f>
        <v>#N/A</v>
      </c>
      <c r="AK187" s="1" t="s">
        <v>1090</v>
      </c>
      <c r="AL187" s="13" t="e">
        <f>VLOOKUP(AL186,Multipliers!$A$2:$T$994,16,FALSE)</f>
        <v>#N/A</v>
      </c>
    </row>
    <row r="188" spans="2:58" ht="16.8" x14ac:dyDescent="0.4">
      <c r="B188" s="1" t="s">
        <v>1091</v>
      </c>
      <c r="C188" s="13">
        <f>VLOOKUP($C$160,Multipliers!$A$2:$T$994,17,FALSE)</f>
        <v>0.120845091697</v>
      </c>
      <c r="I188" s="1" t="s">
        <v>1091</v>
      </c>
      <c r="J188" s="13" t="e">
        <f>VLOOKUP($J$160,Multipliers!$A$2:$T$994,17,FALSE)</f>
        <v>#N/A</v>
      </c>
      <c r="P188" s="1" t="s">
        <v>1091</v>
      </c>
      <c r="Q188" s="13" t="e">
        <f>VLOOKUP(Q186,Multipliers!$A$2:$T$994,17,FALSE)</f>
        <v>#N/A</v>
      </c>
      <c r="W188" s="1" t="s">
        <v>1091</v>
      </c>
      <c r="X188" s="13" t="e">
        <f>VLOOKUP(X186,Multipliers!$A$2:$T$994,17,FALSE)</f>
        <v>#N/A</v>
      </c>
      <c r="AD188" s="1" t="s">
        <v>1091</v>
      </c>
      <c r="AE188" s="13" t="e">
        <f>VLOOKUP(AE186,Multipliers!$A$2:$T$994,17,FALSE)</f>
        <v>#N/A</v>
      </c>
      <c r="AK188" s="1" t="s">
        <v>1091</v>
      </c>
      <c r="AL188" s="13" t="e">
        <f>VLOOKUP(AL186,Multipliers!$A$2:$T$994,17,FALSE)</f>
        <v>#N/A</v>
      </c>
    </row>
    <row r="189" spans="2:58" x14ac:dyDescent="0.3">
      <c r="C189" s="21"/>
      <c r="E189" s="25"/>
      <c r="F189" s="25" t="s">
        <v>15</v>
      </c>
      <c r="G189" s="25" t="s">
        <v>16</v>
      </c>
      <c r="J189" s="21"/>
      <c r="L189" s="25"/>
      <c r="M189" s="25" t="s">
        <v>15</v>
      </c>
      <c r="N189" s="25" t="s">
        <v>16</v>
      </c>
      <c r="Q189" s="21"/>
      <c r="S189" s="25"/>
      <c r="T189" s="25" t="s">
        <v>15</v>
      </c>
      <c r="U189" s="25" t="s">
        <v>16</v>
      </c>
      <c r="X189" s="21"/>
      <c r="Z189" s="25"/>
      <c r="AA189" s="25" t="s">
        <v>15</v>
      </c>
      <c r="AB189" s="25" t="s">
        <v>16</v>
      </c>
      <c r="AE189" s="21"/>
      <c r="AG189" s="25"/>
      <c r="AH189" s="25" t="s">
        <v>15</v>
      </c>
      <c r="AI189" s="25" t="s">
        <v>16</v>
      </c>
      <c r="AL189" s="21"/>
      <c r="AN189" s="25"/>
      <c r="AO189" s="25" t="s">
        <v>15</v>
      </c>
      <c r="AP189" s="25" t="s">
        <v>16</v>
      </c>
    </row>
    <row r="190" spans="2:58" ht="16.8" x14ac:dyDescent="0.4">
      <c r="B190" s="1" t="s">
        <v>1092</v>
      </c>
      <c r="E190" s="26" t="s">
        <v>14</v>
      </c>
      <c r="F190" s="28">
        <f>C182</f>
        <v>0.49270874161600831</v>
      </c>
      <c r="G190" s="28">
        <f>SUM(D182:F182)</f>
        <v>0.4985322635520808</v>
      </c>
      <c r="I190" s="1" t="s">
        <v>1092</v>
      </c>
      <c r="L190" s="26" t="s">
        <v>14</v>
      </c>
      <c r="M190" s="28" t="e">
        <f>J182</f>
        <v>#N/A</v>
      </c>
      <c r="N190" s="28" t="e">
        <f>SUM(K182:M182)</f>
        <v>#N/A</v>
      </c>
      <c r="P190" s="1" t="s">
        <v>1092</v>
      </c>
      <c r="S190" s="26" t="s">
        <v>14</v>
      </c>
      <c r="T190" s="28" t="e">
        <f>Q182</f>
        <v>#N/A</v>
      </c>
      <c r="U190" s="28" t="e">
        <f>SUM(R182:T182)</f>
        <v>#N/A</v>
      </c>
      <c r="W190" s="1" t="s">
        <v>1092</v>
      </c>
      <c r="Z190" s="26" t="s">
        <v>14</v>
      </c>
      <c r="AA190" s="28" t="e">
        <f>X182</f>
        <v>#N/A</v>
      </c>
      <c r="AB190" s="28" t="e">
        <f>SUM(Y182:AA182)</f>
        <v>#N/A</v>
      </c>
      <c r="AD190" s="1" t="s">
        <v>1092</v>
      </c>
      <c r="AG190" s="26" t="s">
        <v>14</v>
      </c>
      <c r="AH190" s="28" t="e">
        <f>AE182</f>
        <v>#N/A</v>
      </c>
      <c r="AI190" s="28" t="e">
        <f>SUM(AF182:AH182)</f>
        <v>#N/A</v>
      </c>
      <c r="AK190" s="1" t="s">
        <v>1092</v>
      </c>
      <c r="AN190" s="26" t="s">
        <v>14</v>
      </c>
      <c r="AO190" s="28" t="e">
        <f>AL182</f>
        <v>#N/A</v>
      </c>
      <c r="AP190" s="28" t="e">
        <f>SUM(AM182:AO182)</f>
        <v>#N/A</v>
      </c>
      <c r="AT190" s="109"/>
      <c r="AU190" s="110" t="s">
        <v>15</v>
      </c>
      <c r="AV190" s="110" t="s">
        <v>16</v>
      </c>
      <c r="AW190" s="110" t="s">
        <v>17</v>
      </c>
    </row>
    <row r="191" spans="2:58" ht="16.8" x14ac:dyDescent="0.4">
      <c r="C191" s="22"/>
      <c r="E191" s="26" t="s">
        <v>21</v>
      </c>
      <c r="F191" s="29">
        <f t="shared" ref="F191:F192" si="79">C183</f>
        <v>60000</v>
      </c>
      <c r="G191" s="29">
        <f t="shared" ref="G191:G192" si="80">SUM(D183:F183)</f>
        <v>23583.50441283</v>
      </c>
      <c r="J191" s="22"/>
      <c r="L191" s="26" t="s">
        <v>21</v>
      </c>
      <c r="M191" s="29">
        <f>J183</f>
        <v>0</v>
      </c>
      <c r="N191" s="29" t="e">
        <f t="shared" ref="N191:N192" si="81">SUM(K183:M183)</f>
        <v>#N/A</v>
      </c>
      <c r="Q191" s="22"/>
      <c r="S191" s="26" t="s">
        <v>21</v>
      </c>
      <c r="T191" s="29">
        <f t="shared" ref="T191:T192" si="82">Q183</f>
        <v>0</v>
      </c>
      <c r="U191" s="29" t="e">
        <f t="shared" ref="U191:U192" si="83">SUM(R183:T183)</f>
        <v>#N/A</v>
      </c>
      <c r="X191" s="22"/>
      <c r="Z191" s="26" t="s">
        <v>21</v>
      </c>
      <c r="AA191" s="29">
        <f t="shared" ref="AA191:AA192" si="84">X183</f>
        <v>0</v>
      </c>
      <c r="AB191" s="29" t="e">
        <f t="shared" ref="AB191:AB192" si="85">SUM(Y183:AA183)</f>
        <v>#N/A</v>
      </c>
      <c r="AE191" s="22"/>
      <c r="AG191" s="26" t="s">
        <v>21</v>
      </c>
      <c r="AH191" s="29">
        <f t="shared" ref="AH191:AH192" si="86">AE183</f>
        <v>0</v>
      </c>
      <c r="AI191" s="29" t="e">
        <f t="shared" ref="AI191:AI192" si="87">SUM(AF183:AH183)</f>
        <v>#N/A</v>
      </c>
      <c r="AL191" s="22"/>
      <c r="AN191" s="26" t="s">
        <v>21</v>
      </c>
      <c r="AO191" s="29">
        <f t="shared" ref="AO191:AO192" si="88">AL183</f>
        <v>0</v>
      </c>
      <c r="AP191" s="29" t="e">
        <f t="shared" ref="AP191:AP192" si="89">SUM(AM183:AO183)</f>
        <v>#N/A</v>
      </c>
      <c r="AT191" t="s">
        <v>14</v>
      </c>
      <c r="AU191" s="53">
        <f>AU186</f>
        <v>0.49270874161600831</v>
      </c>
      <c r="AV191" s="53">
        <f>AV186</f>
        <v>0.4985322635520808</v>
      </c>
      <c r="AW191" s="54">
        <f>SUM(AU191:AV191)</f>
        <v>0.99124100516808911</v>
      </c>
    </row>
    <row r="192" spans="2:58" ht="16.8" x14ac:dyDescent="0.4">
      <c r="B192" s="1" t="s">
        <v>80</v>
      </c>
      <c r="C192" s="13">
        <f>VLOOKUP($C$160,Multipliers!$A$2:$T$994,3,FALSE)</f>
        <v>8.1011608066399995E-2</v>
      </c>
      <c r="E192" s="26" t="s">
        <v>20</v>
      </c>
      <c r="F192" s="29">
        <f t="shared" si="79"/>
        <v>496503.40909534442</v>
      </c>
      <c r="G192" s="29">
        <f t="shared" si="80"/>
        <v>142038.41482324197</v>
      </c>
      <c r="I192" s="1" t="s">
        <v>80</v>
      </c>
      <c r="J192" s="13" t="e">
        <f>VLOOKUP($J$160,Multipliers!$A$2:$T$994,3,FALSE)</f>
        <v>#N/A</v>
      </c>
      <c r="L192" s="26" t="s">
        <v>20</v>
      </c>
      <c r="M192" s="29" t="e">
        <f t="shared" ref="M192" si="90">J184</f>
        <v>#N/A</v>
      </c>
      <c r="N192" s="29" t="e">
        <f t="shared" si="81"/>
        <v>#N/A</v>
      </c>
      <c r="P192" s="1" t="s">
        <v>80</v>
      </c>
      <c r="Q192" s="13" t="e">
        <f>VLOOKUP($Q$160,Multipliers!$A$2:$T$994,3,FALSE)</f>
        <v>#N/A</v>
      </c>
      <c r="S192" s="26" t="s">
        <v>20</v>
      </c>
      <c r="T192" s="29" t="e">
        <f t="shared" si="82"/>
        <v>#N/A</v>
      </c>
      <c r="U192" s="29" t="e">
        <f t="shared" si="83"/>
        <v>#N/A</v>
      </c>
      <c r="W192" s="1" t="s">
        <v>80</v>
      </c>
      <c r="X192" s="13" t="e">
        <f>VLOOKUP($X$160,Multipliers!$A$2:$T$994,3,FALSE)</f>
        <v>#N/A</v>
      </c>
      <c r="Z192" s="26" t="s">
        <v>20</v>
      </c>
      <c r="AA192" s="29" t="e">
        <f t="shared" si="84"/>
        <v>#N/A</v>
      </c>
      <c r="AB192" s="29" t="e">
        <f t="shared" si="85"/>
        <v>#N/A</v>
      </c>
      <c r="AD192" s="1" t="s">
        <v>80</v>
      </c>
      <c r="AE192" s="13" t="e">
        <f>VLOOKUP($AE$160,Multipliers!$A$2:$T$994,3,FALSE)</f>
        <v>#N/A</v>
      </c>
      <c r="AG192" s="26" t="s">
        <v>20</v>
      </c>
      <c r="AH192" s="29" t="e">
        <f t="shared" si="86"/>
        <v>#N/A</v>
      </c>
      <c r="AI192" s="29" t="e">
        <f t="shared" si="87"/>
        <v>#N/A</v>
      </c>
      <c r="AK192" s="1" t="s">
        <v>80</v>
      </c>
      <c r="AL192" s="13" t="e">
        <f>VLOOKUP($AL$160,Multipliers!$A$2:$T$994,3,FALSE)</f>
        <v>#N/A</v>
      </c>
      <c r="AN192" s="26" t="s">
        <v>20</v>
      </c>
      <c r="AO192" s="29" t="e">
        <f t="shared" si="88"/>
        <v>#N/A</v>
      </c>
      <c r="AP192" s="29" t="e">
        <f t="shared" si="89"/>
        <v>#N/A</v>
      </c>
      <c r="AT192" t="s">
        <v>21</v>
      </c>
      <c r="AU192" s="55">
        <f>AW186</f>
        <v>60000</v>
      </c>
      <c r="AV192" s="55">
        <f>AX186</f>
        <v>23583.50441283</v>
      </c>
      <c r="AW192" s="56">
        <f>SUM(AU192:AV192)</f>
        <v>83583.504412829992</v>
      </c>
      <c r="AX192" s="11"/>
    </row>
    <row r="193" spans="2:59" ht="16.8" x14ac:dyDescent="0.4">
      <c r="B193" s="1" t="s">
        <v>81</v>
      </c>
      <c r="C193" s="13">
        <f>VLOOKUP($C$160,Multipliers!$A$2:$T$994,4,FALSE)</f>
        <v>8.4600423601200007E-3</v>
      </c>
      <c r="I193" s="1" t="s">
        <v>81</v>
      </c>
      <c r="J193" s="13" t="e">
        <f>VLOOKUP($J$160,Multipliers!$A$2:$T$994,4,FALSE)</f>
        <v>#N/A</v>
      </c>
      <c r="P193" s="1" t="s">
        <v>81</v>
      </c>
      <c r="Q193" s="13" t="e">
        <f>VLOOKUP($Q$160,Multipliers!$A$2:$T$994,4,FALSE)</f>
        <v>#N/A</v>
      </c>
      <c r="W193" s="1" t="s">
        <v>81</v>
      </c>
      <c r="X193" s="13" t="e">
        <f>VLOOKUP($X$160,Multipliers!$A$2:$T$994,4,FALSE)</f>
        <v>#N/A</v>
      </c>
      <c r="AD193" s="1" t="s">
        <v>81</v>
      </c>
      <c r="AE193" s="13" t="e">
        <f>VLOOKUP($AE$160,Multipliers!$A$2:$T$994,4,FALSE)</f>
        <v>#N/A</v>
      </c>
      <c r="AK193" s="1" t="s">
        <v>81</v>
      </c>
      <c r="AL193" s="13" t="e">
        <f>VLOOKUP($AL$160,Multipliers!$A$2:$T$994,4,FALSE)</f>
        <v>#N/A</v>
      </c>
      <c r="AT193" t="s">
        <v>20</v>
      </c>
      <c r="AU193" s="55">
        <f>AY186</f>
        <v>496503.40909534442</v>
      </c>
      <c r="AV193" s="55">
        <f>AZ186</f>
        <v>142038.41482324197</v>
      </c>
      <c r="AW193" s="56">
        <f>SUM(AU193:AV193)</f>
        <v>638541.82391858636</v>
      </c>
      <c r="AX193" s="11"/>
    </row>
    <row r="194" spans="2:59" ht="16.8" x14ac:dyDescent="0.4">
      <c r="B194" s="1" t="s">
        <v>82</v>
      </c>
      <c r="C194" s="13">
        <f>VLOOKUP($C$160,Multipliers!$A$2:$T$994,5,FALSE)</f>
        <v>0.19660577063699999</v>
      </c>
      <c r="I194" s="1" t="s">
        <v>82</v>
      </c>
      <c r="J194" s="13" t="e">
        <f>VLOOKUP($J$160,Multipliers!$A$2:$T$994,5,FALSE)</f>
        <v>#N/A</v>
      </c>
      <c r="P194" s="1" t="s">
        <v>82</v>
      </c>
      <c r="Q194" s="13" t="e">
        <f>VLOOKUP($Q$160,Multipliers!$A$2:$T$994,5,FALSE)</f>
        <v>#N/A</v>
      </c>
      <c r="W194" s="1" t="s">
        <v>82</v>
      </c>
      <c r="X194" s="13" t="e">
        <f>VLOOKUP($X$160,Multipliers!$A$2:$T$994,5,FALSE)</f>
        <v>#N/A</v>
      </c>
      <c r="AD194" s="1" t="s">
        <v>82</v>
      </c>
      <c r="AE194" s="13" t="e">
        <f>VLOOKUP($AE$160,Multipliers!$A$2:$T$994,5,FALSE)</f>
        <v>#N/A</v>
      </c>
      <c r="AK194" s="1" t="s">
        <v>82</v>
      </c>
      <c r="AL194" s="13" t="e">
        <f>VLOOKUP($AL$160,Multipliers!$A$2:$T$994,5,FALSE)</f>
        <v>#N/A</v>
      </c>
    </row>
    <row r="195" spans="2:59" ht="16.8" x14ac:dyDescent="0.4">
      <c r="B195" s="1" t="s">
        <v>83</v>
      </c>
      <c r="C195" s="13">
        <f>VLOOKUP($C$160,Multipliers!$A$2:$T$994,6,FALSE)</f>
        <v>0.43003426520999999</v>
      </c>
      <c r="I195" s="1" t="s">
        <v>83</v>
      </c>
      <c r="J195" s="13" t="e">
        <f>VLOOKUP($J$160,Multipliers!$A$2:$T$994,6,FALSE)</f>
        <v>#N/A</v>
      </c>
      <c r="P195" s="1" t="s">
        <v>83</v>
      </c>
      <c r="Q195" s="13" t="e">
        <f>VLOOKUP($Q$160,Multipliers!$A$2:$T$994,6,FALSE)</f>
        <v>#N/A</v>
      </c>
      <c r="W195" s="1" t="s">
        <v>83</v>
      </c>
      <c r="X195" s="13" t="e">
        <f>VLOOKUP($X$160,Multipliers!$A$2:$T$994,6,FALSE)</f>
        <v>#N/A</v>
      </c>
      <c r="AD195" s="1" t="s">
        <v>83</v>
      </c>
      <c r="AE195" s="13" t="e">
        <f>VLOOKUP($AE$160,Multipliers!$A$2:$T$994,6,FALSE)</f>
        <v>#N/A</v>
      </c>
      <c r="AK195" s="1" t="s">
        <v>83</v>
      </c>
      <c r="AL195" s="13" t="e">
        <f>VLOOKUP($AL$160,Multipliers!$A$2:$T$994,6,FALSE)</f>
        <v>#N/A</v>
      </c>
    </row>
    <row r="196" spans="2:59" ht="16.8" x14ac:dyDescent="0.4">
      <c r="B196" s="1" t="s">
        <v>84</v>
      </c>
      <c r="C196" s="13">
        <f>VLOOKUP($C$160,Multipliers!$A$2:$T$994,7,FALSE)</f>
        <v>6.3993577975800006E-2</v>
      </c>
      <c r="I196" s="1" t="s">
        <v>84</v>
      </c>
      <c r="J196" s="13" t="e">
        <f>VLOOKUP($J$160,Multipliers!$A$2:$T$994,7,FALSE)</f>
        <v>#N/A</v>
      </c>
      <c r="P196" s="1" t="s">
        <v>84</v>
      </c>
      <c r="Q196" s="13" t="e">
        <f>VLOOKUP($Q$160,Multipliers!$A$2:$T$994,7,FALSE)</f>
        <v>#N/A</v>
      </c>
      <c r="W196" s="1" t="s">
        <v>84</v>
      </c>
      <c r="X196" s="13" t="e">
        <f>VLOOKUP($X$160,Multipliers!$A$2:$T$994,7,FALSE)</f>
        <v>#N/A</v>
      </c>
      <c r="AD196" s="1" t="s">
        <v>84</v>
      </c>
      <c r="AE196" s="13" t="e">
        <f>VLOOKUP($AE$160,Multipliers!$A$2:$T$994,7,FALSE)</f>
        <v>#N/A</v>
      </c>
      <c r="AK196" s="1" t="s">
        <v>84</v>
      </c>
      <c r="AL196" s="13" t="e">
        <f>VLOOKUP($AL$160,Multipliers!$A$2:$T$994,7,FALSE)</f>
        <v>#N/A</v>
      </c>
    </row>
    <row r="197" spans="2:59" ht="16.8" x14ac:dyDescent="0.4">
      <c r="B197" s="1" t="s">
        <v>85</v>
      </c>
      <c r="C197" s="13">
        <f>VLOOKUP($C$160,Multipliers!$A$2:$T$994,8,FALSE)</f>
        <v>0.51779155729199999</v>
      </c>
      <c r="F197" s="49"/>
      <c r="I197" s="1" t="s">
        <v>85</v>
      </c>
      <c r="J197" s="13" t="e">
        <f>VLOOKUP($J$160,Multipliers!$A$2:$T$994,8,FALSE)</f>
        <v>#N/A</v>
      </c>
      <c r="P197" s="1" t="s">
        <v>85</v>
      </c>
      <c r="Q197" s="13" t="e">
        <f>VLOOKUP($Q$160,Multipliers!$A$2:$T$994,8,FALSE)</f>
        <v>#N/A</v>
      </c>
      <c r="W197" s="1" t="s">
        <v>85</v>
      </c>
      <c r="X197" s="13" t="e">
        <f>VLOOKUP($X$160,Multipliers!$A$2:$T$994,8,FALSE)</f>
        <v>#N/A</v>
      </c>
      <c r="AD197" s="1" t="s">
        <v>85</v>
      </c>
      <c r="AE197" s="13" t="e">
        <f>VLOOKUP($AE$160,Multipliers!$A$2:$T$994,8,FALSE)</f>
        <v>#N/A</v>
      </c>
      <c r="AK197" s="1" t="s">
        <v>85</v>
      </c>
      <c r="AL197" s="13" t="e">
        <f>VLOOKUP($AL$160,Multipliers!$A$2:$T$994,8,FALSE)</f>
        <v>#N/A</v>
      </c>
    </row>
    <row r="198" spans="2:59" ht="16.8" x14ac:dyDescent="0.4">
      <c r="B198" s="1" t="s">
        <v>86</v>
      </c>
      <c r="C198" s="13">
        <f>VLOOKUP($C$160,Multipliers!$A$2:$T$994,9,FALSE)</f>
        <v>0.16875088236499999</v>
      </c>
      <c r="I198" s="1" t="s">
        <v>86</v>
      </c>
      <c r="J198" s="13" t="e">
        <f>VLOOKUP($J$160,Multipliers!$A$2:$T$994,9,FALSE)</f>
        <v>#N/A</v>
      </c>
      <c r="P198" s="1" t="s">
        <v>86</v>
      </c>
      <c r="Q198" s="13" t="e">
        <f>VLOOKUP($Q$160,Multipliers!$A$2:$T$994,9,FALSE)</f>
        <v>#N/A</v>
      </c>
      <c r="W198" s="1" t="s">
        <v>86</v>
      </c>
      <c r="X198" s="13" t="e">
        <f>VLOOKUP($X$160,Multipliers!$A$2:$T$994,9,FALSE)</f>
        <v>#N/A</v>
      </c>
      <c r="AD198" s="1" t="s">
        <v>86</v>
      </c>
      <c r="AE198" s="13" t="e">
        <f>VLOOKUP($AE$160,Multipliers!$A$2:$T$994,9,FALSE)</f>
        <v>#N/A</v>
      </c>
      <c r="AK198" s="1" t="s">
        <v>86</v>
      </c>
      <c r="AL198" s="13" t="e">
        <f>VLOOKUP($AL$160,Multipliers!$A$2:$T$994,9,FALSE)</f>
        <v>#N/A</v>
      </c>
    </row>
    <row r="199" spans="2:59" ht="16.8" x14ac:dyDescent="0.4">
      <c r="B199" s="1" t="s">
        <v>87</v>
      </c>
      <c r="C199" s="13">
        <f>VLOOKUP($C$160,Multipliers!$A$2:$T$994,10,FALSE)</f>
        <v>2.1271101432500002E-2</v>
      </c>
      <c r="F199" s="48"/>
      <c r="I199" s="1" t="s">
        <v>87</v>
      </c>
      <c r="J199" s="13" t="e">
        <f>VLOOKUP($J$160,Multipliers!$A$2:$T$994,10,FALSE)</f>
        <v>#N/A</v>
      </c>
      <c r="P199" s="1" t="s">
        <v>87</v>
      </c>
      <c r="Q199" s="13" t="e">
        <f>VLOOKUP($Q$160,Multipliers!$A$2:$T$994,10,FALSE)</f>
        <v>#N/A</v>
      </c>
      <c r="W199" s="1" t="s">
        <v>87</v>
      </c>
      <c r="X199" s="13" t="e">
        <f>VLOOKUP($X$160,Multipliers!$A$2:$T$994,10,FALSE)</f>
        <v>#N/A</v>
      </c>
      <c r="AD199" s="1" t="s">
        <v>87</v>
      </c>
      <c r="AE199" s="13" t="e">
        <f>VLOOKUP($AE$160,Multipliers!$A$2:$T$994,10,FALSE)</f>
        <v>#N/A</v>
      </c>
      <c r="AK199" s="1" t="s">
        <v>87</v>
      </c>
      <c r="AL199" s="13" t="e">
        <f>VLOOKUP($AL$160,Multipliers!$A$2:$T$994,10,FALSE)</f>
        <v>#N/A</v>
      </c>
    </row>
    <row r="200" spans="2:59" ht="16.8" x14ac:dyDescent="0.4">
      <c r="B200" s="1" t="s">
        <v>88</v>
      </c>
      <c r="C200" s="13">
        <f>VLOOKUP($C$160,Multipliers!$A$2:$T$994,11,FALSE)</f>
        <v>0.20303642308299999</v>
      </c>
      <c r="I200" s="1" t="s">
        <v>88</v>
      </c>
      <c r="J200" s="13" t="e">
        <f>VLOOKUP($J$160,Multipliers!$A$2:$T$994,11,FALSE)</f>
        <v>#N/A</v>
      </c>
      <c r="P200" s="1" t="s">
        <v>88</v>
      </c>
      <c r="Q200" s="13" t="e">
        <f>VLOOKUP($Q$160,Multipliers!$A$2:$T$994,11,FALSE)</f>
        <v>#N/A</v>
      </c>
      <c r="W200" s="1" t="s">
        <v>88</v>
      </c>
      <c r="X200" s="13" t="e">
        <f>VLOOKUP($X$160,Multipliers!$A$2:$T$994,11,FALSE)</f>
        <v>#N/A</v>
      </c>
      <c r="AD200" s="1" t="s">
        <v>88</v>
      </c>
      <c r="AE200" s="13" t="e">
        <f>VLOOKUP($AE$160,Multipliers!$A$2:$T$994,11,FALSE)</f>
        <v>#N/A</v>
      </c>
      <c r="AK200" s="1" t="s">
        <v>88</v>
      </c>
      <c r="AL200" s="13" t="e">
        <f>VLOOKUP($AL$160,Multipliers!$A$2:$T$994,11,FALSE)</f>
        <v>#N/A</v>
      </c>
    </row>
    <row r="204" spans="2:59" x14ac:dyDescent="0.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c r="AU204" s="63"/>
      <c r="AV204" s="63"/>
      <c r="AW204" s="63"/>
      <c r="AX204" s="63"/>
      <c r="AY204" s="63"/>
      <c r="AZ204" s="63"/>
    </row>
    <row r="206" spans="2:59" x14ac:dyDescent="0.3">
      <c r="AS206" t="s">
        <v>1254</v>
      </c>
      <c r="AU206" s="291">
        <v>4.4999999999999998E-2</v>
      </c>
      <c r="AY206" s="97">
        <f>NPV(0.02,AY209:AY258)</f>
        <v>-20002624.163783159</v>
      </c>
    </row>
    <row r="207" spans="2:59" ht="16.8" x14ac:dyDescent="0.4">
      <c r="B207" s="112" t="s">
        <v>1134</v>
      </c>
      <c r="C207" s="52"/>
      <c r="D207" s="52"/>
      <c r="E207" s="52"/>
      <c r="F207" s="52"/>
      <c r="G207" s="52"/>
      <c r="H207" s="52"/>
      <c r="I207" s="52"/>
      <c r="J207" s="52"/>
      <c r="K207" s="52"/>
      <c r="L207" s="52"/>
      <c r="O207" s="400" t="s">
        <v>1174</v>
      </c>
      <c r="P207" s="400" t="s">
        <v>1170</v>
      </c>
      <c r="R207" t="s">
        <v>1123</v>
      </c>
      <c r="S207" s="407" t="s">
        <v>1133</v>
      </c>
      <c r="T207" s="408"/>
      <c r="U207" s="408"/>
      <c r="V207" s="409" t="s">
        <v>1145</v>
      </c>
      <c r="W207" s="409"/>
      <c r="X207" s="409"/>
      <c r="Y207" s="410" t="s">
        <v>4</v>
      </c>
      <c r="Z207" s="410"/>
      <c r="AA207" s="410"/>
      <c r="AB207" s="403" t="s">
        <v>1146</v>
      </c>
      <c r="AC207" s="404"/>
      <c r="AD207" s="404"/>
      <c r="AE207" s="404"/>
      <c r="AF207" s="404"/>
      <c r="AG207" s="404"/>
      <c r="AH207" s="404"/>
      <c r="AI207" s="114"/>
      <c r="AJ207" s="119"/>
      <c r="AL207" s="406" t="s">
        <v>1189</v>
      </c>
      <c r="AM207" s="406"/>
      <c r="AN207" s="406"/>
      <c r="AO207" s="406"/>
      <c r="AP207" s="406"/>
      <c r="AQ207" s="406"/>
      <c r="AR207" s="406"/>
      <c r="AS207" s="406"/>
      <c r="AT207" s="406"/>
    </row>
    <row r="208" spans="2:59" ht="28.8" x14ac:dyDescent="0.4">
      <c r="O208" s="400"/>
      <c r="P208" s="400"/>
      <c r="S208" s="113" t="s">
        <v>14</v>
      </c>
      <c r="T208" s="90" t="s">
        <v>21</v>
      </c>
      <c r="U208" s="90" t="s">
        <v>20</v>
      </c>
      <c r="V208" s="88" t="s">
        <v>14</v>
      </c>
      <c r="W208" s="88" t="s">
        <v>21</v>
      </c>
      <c r="X208" s="88" t="s">
        <v>20</v>
      </c>
      <c r="Y208" s="89" t="s">
        <v>14</v>
      </c>
      <c r="Z208" s="89" t="s">
        <v>21</v>
      </c>
      <c r="AA208" s="89" t="s">
        <v>20</v>
      </c>
      <c r="AB208" s="115" t="s">
        <v>83</v>
      </c>
      <c r="AC208" s="116" t="s">
        <v>84</v>
      </c>
      <c r="AD208" s="116" t="s">
        <v>97</v>
      </c>
      <c r="AE208" s="116" t="s">
        <v>87</v>
      </c>
      <c r="AF208" s="116" t="s">
        <v>86</v>
      </c>
      <c r="AG208" s="116" t="s">
        <v>1173</v>
      </c>
      <c r="AH208" s="116" t="s">
        <v>81</v>
      </c>
      <c r="AI208" s="117" t="s">
        <v>1185</v>
      </c>
      <c r="AJ208" s="120" t="s">
        <v>1184</v>
      </c>
      <c r="AK208" s="123"/>
      <c r="AL208" s="124" t="s">
        <v>83</v>
      </c>
      <c r="AM208" s="124" t="s">
        <v>84</v>
      </c>
      <c r="AN208" s="124" t="s">
        <v>97</v>
      </c>
      <c r="AO208" s="124" t="s">
        <v>87</v>
      </c>
      <c r="AP208" s="124" t="s">
        <v>86</v>
      </c>
      <c r="AQ208" s="124" t="s">
        <v>1173</v>
      </c>
      <c r="AR208" s="124" t="s">
        <v>81</v>
      </c>
      <c r="AS208" s="124" t="s">
        <v>1185</v>
      </c>
      <c r="AT208" s="124" t="s">
        <v>1184</v>
      </c>
      <c r="AU208" s="124" t="s">
        <v>1192</v>
      </c>
      <c r="AW208" s="26"/>
      <c r="AX208" s="26" t="s">
        <v>0</v>
      </c>
      <c r="AY208" s="26" t="s">
        <v>1</v>
      </c>
      <c r="AZ208" s="26" t="s">
        <v>2</v>
      </c>
      <c r="BB208" s="405" t="s">
        <v>1241</v>
      </c>
      <c r="BC208" s="405"/>
      <c r="BD208" s="405"/>
      <c r="BE208" s="405"/>
      <c r="BF208" s="138"/>
      <c r="BG208" s="138"/>
    </row>
    <row r="209" spans="2:59" ht="16.8" x14ac:dyDescent="0.4">
      <c r="O209" s="400"/>
      <c r="P209" s="400"/>
      <c r="R209" t="s">
        <v>22</v>
      </c>
      <c r="S209" s="73">
        <f>Z32</f>
        <v>2346.6750188037813</v>
      </c>
      <c r="T209" s="74">
        <f>Z33</f>
        <v>150983285.59772593</v>
      </c>
      <c r="U209" s="75">
        <f>Z34</f>
        <v>427131660.0483278</v>
      </c>
      <c r="V209" s="80">
        <v>0</v>
      </c>
      <c r="W209" s="81">
        <v>0</v>
      </c>
      <c r="X209" s="82">
        <v>0</v>
      </c>
      <c r="Y209" s="80">
        <v>0</v>
      </c>
      <c r="Z209" s="81">
        <v>0</v>
      </c>
      <c r="AA209" s="81">
        <v>0</v>
      </c>
      <c r="AB209" s="73">
        <v>0</v>
      </c>
      <c r="AC209" s="93">
        <v>0</v>
      </c>
      <c r="AD209" s="93">
        <v>0</v>
      </c>
      <c r="AE209" s="74">
        <v>0</v>
      </c>
      <c r="AF209" s="93">
        <v>0</v>
      </c>
      <c r="AG209" s="93">
        <v>0</v>
      </c>
      <c r="AH209" s="81">
        <v>0</v>
      </c>
      <c r="AI209" s="75">
        <v>0</v>
      </c>
      <c r="AJ209" s="121">
        <v>0</v>
      </c>
      <c r="AK209" s="125" t="s">
        <v>22</v>
      </c>
      <c r="AL209" s="293">
        <f>X32</f>
        <v>1733.3554123658914</v>
      </c>
      <c r="AM209" s="293">
        <f>Y32</f>
        <v>613.31960643789012</v>
      </c>
      <c r="AN209" s="294">
        <f>Z33</f>
        <v>150983285.59772593</v>
      </c>
      <c r="AO209" s="294">
        <f>Y33</f>
        <v>24790952.837571278</v>
      </c>
      <c r="AP209" s="294">
        <f>X33</f>
        <v>126192332.76015465</v>
      </c>
      <c r="AQ209" s="294">
        <f>X34</f>
        <v>334766655.20000005</v>
      </c>
      <c r="AR209" s="294">
        <f>Y34</f>
        <v>92365004.848327741</v>
      </c>
      <c r="AS209" s="294">
        <f>C218</f>
        <v>1056882.9991840813</v>
      </c>
      <c r="AT209" s="294">
        <f>D218</f>
        <v>1056882.9991840813</v>
      </c>
      <c r="AU209" s="292">
        <f>Output!E104</f>
        <v>6794247.8518976662</v>
      </c>
      <c r="AW209" s="91" t="s">
        <v>22</v>
      </c>
      <c r="AX209" s="92">
        <f>AN209+AS209+AT209+AU209</f>
        <v>159891299.44799173</v>
      </c>
      <c r="AY209" s="92">
        <f>-1*(Input!D65+Input!D69)</f>
        <v>-7460563</v>
      </c>
      <c r="AZ209" s="27">
        <f>AX209+AY209</f>
        <v>152430736.44799173</v>
      </c>
      <c r="BB209" s="91" t="s">
        <v>35</v>
      </c>
      <c r="BC209" s="91"/>
      <c r="BD209" s="91" t="s">
        <v>1248</v>
      </c>
      <c r="BE209" s="91" t="s">
        <v>1242</v>
      </c>
      <c r="BF209" s="91"/>
      <c r="BG209" s="25"/>
    </row>
    <row r="210" spans="2:59" ht="16.8" x14ac:dyDescent="0.4">
      <c r="O210" s="400"/>
      <c r="P210" s="400"/>
      <c r="R210">
        <v>1</v>
      </c>
      <c r="S210" s="76">
        <v>0</v>
      </c>
      <c r="T210">
        <v>0</v>
      </c>
      <c r="U210" s="77">
        <v>0</v>
      </c>
      <c r="V210" s="83">
        <f>AW60</f>
        <v>2.0118194004778003</v>
      </c>
      <c r="W210" s="48">
        <f>AW87</f>
        <v>83583.504412829992</v>
      </c>
      <c r="X210" s="84">
        <f>AW88</f>
        <v>638541.82391858636</v>
      </c>
      <c r="Y210" s="76">
        <v>0</v>
      </c>
      <c r="Z210">
        <v>0</v>
      </c>
      <c r="AA210">
        <v>0</v>
      </c>
      <c r="AB210" s="83">
        <v>0</v>
      </c>
      <c r="AC210" s="61">
        <v>0</v>
      </c>
      <c r="AD210" s="61">
        <v>0</v>
      </c>
      <c r="AE210" s="48">
        <v>0</v>
      </c>
      <c r="AF210" s="61">
        <v>0</v>
      </c>
      <c r="AG210" s="61">
        <v>0</v>
      </c>
      <c r="AH210">
        <v>0</v>
      </c>
      <c r="AI210" s="84">
        <v>0</v>
      </c>
      <c r="AJ210" s="121">
        <v>0</v>
      </c>
      <c r="AK210" s="125">
        <v>1</v>
      </c>
      <c r="AL210" s="126">
        <f>AU60</f>
        <v>1</v>
      </c>
      <c r="AM210" s="126">
        <f>AV60</f>
        <v>1.0118194004778001</v>
      </c>
      <c r="AN210" s="121">
        <f>AW87</f>
        <v>83583.504412829992</v>
      </c>
      <c r="AO210" s="121">
        <f>AV87</f>
        <v>23583.50441283</v>
      </c>
      <c r="AP210" s="121">
        <f>AU87</f>
        <v>60000</v>
      </c>
      <c r="AQ210" s="121">
        <f>AU88</f>
        <v>496503.40909534442</v>
      </c>
      <c r="AR210" s="121">
        <f>AV88</f>
        <v>142038.41482324197</v>
      </c>
      <c r="AS210" s="121">
        <f>C230</f>
        <v>585.08453088980991</v>
      </c>
      <c r="AT210" s="121">
        <f>D230</f>
        <v>585.08453088980991</v>
      </c>
      <c r="AU210" s="48">
        <f>AN210*0.045</f>
        <v>3761.2576985773494</v>
      </c>
      <c r="AW210" s="91" t="s">
        <v>3</v>
      </c>
      <c r="AX210" s="92">
        <f>AN210+AS210+AT210+AU210+BD210+BE210+Input!G77</f>
        <v>317674.93117318698</v>
      </c>
      <c r="AY210" s="92">
        <f>Input!$H77</f>
        <v>-691874</v>
      </c>
      <c r="AZ210" s="27">
        <f t="shared" ref="AZ210:AZ241" si="91">SUM(AX210:AY210)</f>
        <v>-374199.06882681302</v>
      </c>
      <c r="BB210" s="272" t="str">
        <f>AW210</f>
        <v>Year 1</v>
      </c>
      <c r="BD210" s="48">
        <f>Input!E132</f>
        <v>9160</v>
      </c>
      <c r="BE210" s="48">
        <f>Input!F132</f>
        <v>0</v>
      </c>
    </row>
    <row r="211" spans="2:59" ht="16.8" x14ac:dyDescent="0.4">
      <c r="B211" s="106" t="s">
        <v>1135</v>
      </c>
      <c r="C211" s="106" t="s">
        <v>1178</v>
      </c>
      <c r="D211" s="106" t="s">
        <v>1179</v>
      </c>
      <c r="O211" s="400"/>
      <c r="P211" s="400"/>
      <c r="R211">
        <v>2</v>
      </c>
      <c r="S211" s="76">
        <v>0</v>
      </c>
      <c r="T211">
        <v>0</v>
      </c>
      <c r="U211" s="77">
        <v>0</v>
      </c>
      <c r="V211" s="76">
        <v>0</v>
      </c>
      <c r="W211">
        <v>0</v>
      </c>
      <c r="X211" s="77">
        <v>0</v>
      </c>
      <c r="Y211" s="83">
        <f>AW112</f>
        <v>2.0118194004778003</v>
      </c>
      <c r="Z211" s="48">
        <f>AW139</f>
        <v>83583.504412829992</v>
      </c>
      <c r="AA211" s="48">
        <f>AW140</f>
        <v>638541.82391858636</v>
      </c>
      <c r="AB211" s="83">
        <v>0</v>
      </c>
      <c r="AC211" s="61">
        <v>0</v>
      </c>
      <c r="AD211" s="61">
        <v>0</v>
      </c>
      <c r="AE211" s="48">
        <v>0</v>
      </c>
      <c r="AF211" s="61">
        <v>0</v>
      </c>
      <c r="AG211" s="61">
        <v>0</v>
      </c>
      <c r="AH211" s="48">
        <v>0</v>
      </c>
      <c r="AI211" s="84">
        <v>0</v>
      </c>
      <c r="AJ211" s="121">
        <v>0</v>
      </c>
      <c r="AK211" s="125">
        <v>2</v>
      </c>
      <c r="AL211" s="126">
        <f>AU112</f>
        <v>1</v>
      </c>
      <c r="AM211" s="126">
        <f>AV112</f>
        <v>1.0118194004778001</v>
      </c>
      <c r="AN211" s="121">
        <f>AW139</f>
        <v>83583.504412829992</v>
      </c>
      <c r="AO211" s="121">
        <f>AV139</f>
        <v>23583.50441283</v>
      </c>
      <c r="AP211" s="121">
        <f>AU139</f>
        <v>60000</v>
      </c>
      <c r="AQ211" s="121">
        <f>AU140</f>
        <v>496503.40909534442</v>
      </c>
      <c r="AR211" s="121">
        <f>AV140</f>
        <v>142038.41482324197</v>
      </c>
      <c r="AS211" s="121">
        <f>G230</f>
        <v>585.08453088980991</v>
      </c>
      <c r="AT211" s="121">
        <f>H230</f>
        <v>585.08453088980991</v>
      </c>
      <c r="AU211" s="48">
        <f t="shared" ref="AU211:AU259" si="92">AN211*0.045</f>
        <v>3761.2576985773494</v>
      </c>
      <c r="AW211" s="91" t="s">
        <v>4</v>
      </c>
      <c r="AX211" s="92">
        <f>AN211+AS211+AT211+AU211+BD211+BE211+Input!G78</f>
        <v>322166.53117318696</v>
      </c>
      <c r="AY211" s="92">
        <f>Input!$H78</f>
        <v>-705711.48</v>
      </c>
      <c r="AZ211" s="27">
        <f t="shared" si="91"/>
        <v>-383544.94882681302</v>
      </c>
      <c r="BB211" s="272" t="str">
        <f t="shared" ref="BB211:BB259" si="93">AW211</f>
        <v>Year 2</v>
      </c>
      <c r="BD211" s="48">
        <f>Input!E133</f>
        <v>9251.6</v>
      </c>
      <c r="BE211" s="48">
        <f>Input!F133</f>
        <v>0</v>
      </c>
    </row>
    <row r="212" spans="2:59" ht="16.8" x14ac:dyDescent="0.4">
      <c r="B212" t="s">
        <v>1136</v>
      </c>
      <c r="C212" s="59">
        <f>Z33</f>
        <v>150983285.59772593</v>
      </c>
      <c r="D212" s="59">
        <f>C212</f>
        <v>150983285.59772593</v>
      </c>
      <c r="O212" s="400"/>
      <c r="P212" s="400"/>
      <c r="R212">
        <v>3</v>
      </c>
      <c r="S212" s="76">
        <v>0</v>
      </c>
      <c r="T212">
        <v>0</v>
      </c>
      <c r="U212" s="77">
        <v>0</v>
      </c>
      <c r="V212" s="76">
        <v>0</v>
      </c>
      <c r="W212">
        <v>0</v>
      </c>
      <c r="X212" s="77">
        <v>0</v>
      </c>
      <c r="Y212" s="76">
        <v>0</v>
      </c>
      <c r="Z212">
        <v>0</v>
      </c>
      <c r="AA212">
        <v>0</v>
      </c>
      <c r="AB212" s="98">
        <f>IF(R212&lt;=Input!$G$64,$AU$165,0)</f>
        <v>1</v>
      </c>
      <c r="AC212" s="100">
        <f>IF(R212&lt;=Input!$G$64,$BE$172,0)</f>
        <v>1.0118194004778001</v>
      </c>
      <c r="AD212" s="48">
        <f>SUM(AE212:AF212)</f>
        <v>83583.504412829992</v>
      </c>
      <c r="AE212" s="48">
        <f>IF(R212&lt;=Input!$G$64,Calculations!AF212*Calculations!$BE$181,0)</f>
        <v>23583.50441283</v>
      </c>
      <c r="AF212" s="48">
        <f>BD173</f>
        <v>60000</v>
      </c>
      <c r="AG212" s="48">
        <f>AF212*$BD$182</f>
        <v>496503.40909534437</v>
      </c>
      <c r="AH212" s="48">
        <f>AF212*$BE$182</f>
        <v>142038.41482324197</v>
      </c>
      <c r="AI212" s="84">
        <f>K230</f>
        <v>585.08453088980991</v>
      </c>
      <c r="AJ212" s="121">
        <f>L230</f>
        <v>585.08453088980991</v>
      </c>
      <c r="AK212" s="125">
        <v>3</v>
      </c>
      <c r="AL212" s="127">
        <f>AB212</f>
        <v>1</v>
      </c>
      <c r="AM212" s="127">
        <f>AC212</f>
        <v>1.0118194004778001</v>
      </c>
      <c r="AN212" s="121">
        <f t="shared" ref="AN212:AT212" si="94">AD212</f>
        <v>83583.504412829992</v>
      </c>
      <c r="AO212" s="121">
        <f t="shared" si="94"/>
        <v>23583.50441283</v>
      </c>
      <c r="AP212" s="121">
        <f t="shared" si="94"/>
        <v>60000</v>
      </c>
      <c r="AQ212" s="121">
        <f t="shared" si="94"/>
        <v>496503.40909534437</v>
      </c>
      <c r="AR212" s="121">
        <f t="shared" si="94"/>
        <v>142038.41482324197</v>
      </c>
      <c r="AS212" s="121">
        <f t="shared" si="94"/>
        <v>585.08453088980991</v>
      </c>
      <c r="AT212" s="121">
        <f t="shared" si="94"/>
        <v>585.08453088980991</v>
      </c>
      <c r="AU212" s="48">
        <f t="shared" si="92"/>
        <v>3761.2576985773494</v>
      </c>
      <c r="AW212" s="91" t="s">
        <v>5</v>
      </c>
      <c r="AX212" s="92">
        <f>AN212+AS212+AT212+AU212+BD212+BE212+Input!G79</f>
        <v>326747.04717318696</v>
      </c>
      <c r="AY212" s="92">
        <f>Input!$H79</f>
        <v>-719825.70959999994</v>
      </c>
      <c r="AZ212" s="27">
        <f>SUM(AX212:AY212)</f>
        <v>-393078.66242681298</v>
      </c>
      <c r="BB212" s="272" t="str">
        <f t="shared" si="93"/>
        <v>Year 3</v>
      </c>
      <c r="BD212" s="48">
        <f>Input!E134</f>
        <v>9344.116</v>
      </c>
      <c r="BE212" s="48">
        <f>Input!F134</f>
        <v>0</v>
      </c>
    </row>
    <row r="213" spans="2:59" ht="16.8" x14ac:dyDescent="0.4">
      <c r="B213" t="s">
        <v>1180</v>
      </c>
      <c r="C213" s="104">
        <v>0.7</v>
      </c>
      <c r="D213" s="104">
        <v>0.7</v>
      </c>
      <c r="O213" s="400"/>
      <c r="P213" s="400"/>
      <c r="R213">
        <v>4</v>
      </c>
      <c r="S213" s="76">
        <v>0</v>
      </c>
      <c r="T213">
        <v>0</v>
      </c>
      <c r="U213" s="77">
        <v>0</v>
      </c>
      <c r="V213" s="76">
        <v>0</v>
      </c>
      <c r="W213">
        <v>0</v>
      </c>
      <c r="X213" s="77">
        <v>0</v>
      </c>
      <c r="Y213" s="76">
        <v>0</v>
      </c>
      <c r="Z213">
        <v>0</v>
      </c>
      <c r="AA213">
        <v>0</v>
      </c>
      <c r="AB213" s="98">
        <f>IF(R213&lt;=Input!$G$64,$AU$165,0)</f>
        <v>1</v>
      </c>
      <c r="AC213" s="100">
        <f>IF(R213&lt;=Input!$G$64,$BE$172,0)</f>
        <v>1.0118194004778001</v>
      </c>
      <c r="AD213" s="48">
        <f t="shared" ref="AD213:AD259" si="95">SUM(AE213:AF213)</f>
        <v>85255.1745010866</v>
      </c>
      <c r="AE213" s="48">
        <f>IF(R213&lt;=Input!$G$64,Calculations!AE212*(1+Input!$G$66),0)</f>
        <v>24055.1745010866</v>
      </c>
      <c r="AF213" s="48">
        <f>IF(R213&lt;=Input!$G$64,AF212*(1+Input!$G$66),0)</f>
        <v>61200</v>
      </c>
      <c r="AG213" s="48">
        <f t="shared" ref="AG213:AG259" si="96">AF213*$BD$182</f>
        <v>506433.47727725125</v>
      </c>
      <c r="AH213" s="48">
        <f t="shared" ref="AH213:AH259" si="97">AF213*$BE$182</f>
        <v>144879.18311970681</v>
      </c>
      <c r="AI213" s="84">
        <f>IF(R213&lt;=Input!$G$64,AI212*(1+Input!$G$66),0)</f>
        <v>596.78622150760611</v>
      </c>
      <c r="AJ213" s="121">
        <f>IF(R213&lt;=Input!$G$64,Calculations!AJ212*(1+Input!$G$66),0)</f>
        <v>596.78622150760611</v>
      </c>
      <c r="AK213" s="125">
        <v>4</v>
      </c>
      <c r="AL213" s="127">
        <f t="shared" ref="AL213:AL259" si="98">AB213</f>
        <v>1</v>
      </c>
      <c r="AM213" s="127">
        <f t="shared" ref="AM213:AM259" si="99">AC213</f>
        <v>1.0118194004778001</v>
      </c>
      <c r="AN213" s="121">
        <f t="shared" ref="AN213:AN259" si="100">AD213</f>
        <v>85255.1745010866</v>
      </c>
      <c r="AO213" s="121">
        <f t="shared" ref="AO213:AO259" si="101">AE213</f>
        <v>24055.1745010866</v>
      </c>
      <c r="AP213" s="121">
        <f t="shared" ref="AP213:AP259" si="102">AF213</f>
        <v>61200</v>
      </c>
      <c r="AQ213" s="121">
        <f t="shared" ref="AQ213:AQ259" si="103">AG213</f>
        <v>506433.47727725125</v>
      </c>
      <c r="AR213" s="121">
        <f t="shared" ref="AR213:AR259" si="104">AH213</f>
        <v>144879.18311970681</v>
      </c>
      <c r="AS213" s="121">
        <f t="shared" ref="AS213:AS259" si="105">AI213</f>
        <v>596.78622150760611</v>
      </c>
      <c r="AT213" s="121">
        <f t="shared" ref="AT213:AT259" si="106">AJ213</f>
        <v>596.78622150760611</v>
      </c>
      <c r="AU213" s="48">
        <f t="shared" si="92"/>
        <v>3836.482852548897</v>
      </c>
      <c r="AW213" s="91" t="s">
        <v>6</v>
      </c>
      <c r="AX213" s="92">
        <f>AN213+AS213+AT213+AU213+BD213+BE213+Input!G80</f>
        <v>333188.54695665068</v>
      </c>
      <c r="AY213" s="92">
        <f>Input!$H80</f>
        <v>-734222.22379199998</v>
      </c>
      <c r="AZ213" s="27">
        <f t="shared" si="91"/>
        <v>-401033.6768353493</v>
      </c>
      <c r="BB213" s="272" t="str">
        <f t="shared" si="93"/>
        <v>Year 4</v>
      </c>
      <c r="BD213" s="48">
        <f>Input!E135</f>
        <v>9437.5571600000003</v>
      </c>
      <c r="BE213" s="48">
        <f>Input!F135</f>
        <v>0</v>
      </c>
    </row>
    <row r="214" spans="2:59" ht="16.8" x14ac:dyDescent="0.4">
      <c r="B214" t="s">
        <v>1181</v>
      </c>
      <c r="C214" s="59">
        <f>C212*C213</f>
        <v>105688299.91840814</v>
      </c>
      <c r="D214" s="59">
        <f>D212*D213</f>
        <v>105688299.91840814</v>
      </c>
      <c r="O214" s="400"/>
      <c r="P214" s="400"/>
      <c r="R214">
        <v>5</v>
      </c>
      <c r="S214" s="76">
        <v>0</v>
      </c>
      <c r="T214">
        <v>0</v>
      </c>
      <c r="U214" s="77">
        <v>0</v>
      </c>
      <c r="V214" s="76">
        <v>0</v>
      </c>
      <c r="W214">
        <v>0</v>
      </c>
      <c r="X214" s="77">
        <v>0</v>
      </c>
      <c r="Y214" s="76">
        <v>0</v>
      </c>
      <c r="Z214">
        <v>0</v>
      </c>
      <c r="AA214">
        <v>0</v>
      </c>
      <c r="AB214" s="98">
        <f>IF(R214&lt;=Input!$G$64,$AU$165,0)</f>
        <v>1</v>
      </c>
      <c r="AC214" s="100">
        <f>IF(R214&lt;=Input!$G$64,$BE$172,0)</f>
        <v>1.0118194004778001</v>
      </c>
      <c r="AD214" s="48">
        <f t="shared" si="95"/>
        <v>86960.277991108334</v>
      </c>
      <c r="AE214" s="48">
        <f>IF(R214&lt;=Input!$G$64,Calculations!AE213*(1+Input!$G$66),0)</f>
        <v>24536.277991108331</v>
      </c>
      <c r="AF214" s="48">
        <f>IF(R214&lt;=Input!$G$64,AF213*(1+Input!$G$66),0)</f>
        <v>62424</v>
      </c>
      <c r="AG214" s="48">
        <f t="shared" si="96"/>
        <v>516562.14682279632</v>
      </c>
      <c r="AH214" s="48">
        <f t="shared" si="97"/>
        <v>147776.76678210095</v>
      </c>
      <c r="AI214" s="84">
        <f>IF(R214&lt;=Input!$G$64,AI213*(1+Input!$G$66),0)</f>
        <v>608.72194593775828</v>
      </c>
      <c r="AJ214" s="121">
        <f>IF(R214&lt;=Input!$G$64,Calculations!AJ213*(1+Input!$G$66),0)</f>
        <v>608.72194593775828</v>
      </c>
      <c r="AK214" s="125">
        <v>5</v>
      </c>
      <c r="AL214" s="127">
        <f t="shared" si="98"/>
        <v>1</v>
      </c>
      <c r="AM214" s="127">
        <f t="shared" si="99"/>
        <v>1.0118194004778001</v>
      </c>
      <c r="AN214" s="121">
        <f t="shared" si="100"/>
        <v>86960.277991108334</v>
      </c>
      <c r="AO214" s="121">
        <f t="shared" si="101"/>
        <v>24536.277991108331</v>
      </c>
      <c r="AP214" s="121">
        <f t="shared" si="102"/>
        <v>62424</v>
      </c>
      <c r="AQ214" s="121">
        <f t="shared" si="103"/>
        <v>516562.14682279632</v>
      </c>
      <c r="AR214" s="121">
        <f t="shared" si="104"/>
        <v>147776.76678210095</v>
      </c>
      <c r="AS214" s="121">
        <f t="shared" si="105"/>
        <v>608.72194593775828</v>
      </c>
      <c r="AT214" s="121">
        <f t="shared" si="106"/>
        <v>608.72194593775828</v>
      </c>
      <c r="AU214" s="48">
        <f t="shared" si="92"/>
        <v>3913.2125095998749</v>
      </c>
      <c r="AW214" s="91" t="s">
        <v>7</v>
      </c>
      <c r="AX214" s="92">
        <f>AN214+AS214+AT214+AU214+BD214+BE214+Input!G81</f>
        <v>339757.94232418376</v>
      </c>
      <c r="AY214" s="92">
        <f>Input!$H81</f>
        <v>-748906.66826784005</v>
      </c>
      <c r="AZ214" s="27">
        <f t="shared" si="91"/>
        <v>-409148.72594365629</v>
      </c>
      <c r="BB214" s="272" t="str">
        <f t="shared" si="93"/>
        <v>Year 5</v>
      </c>
      <c r="BD214" s="48">
        <f>Input!E136</f>
        <v>9531.9327315999999</v>
      </c>
      <c r="BE214" s="48">
        <f>Input!F136</f>
        <v>0</v>
      </c>
    </row>
    <row r="215" spans="2:59" ht="16.8" x14ac:dyDescent="0.4">
      <c r="B215" t="s">
        <v>1139</v>
      </c>
      <c r="C215" s="104">
        <v>0.25</v>
      </c>
      <c r="D215" s="104">
        <v>0.25</v>
      </c>
      <c r="O215" s="103"/>
      <c r="P215" s="103"/>
      <c r="R215">
        <v>6</v>
      </c>
      <c r="S215" s="76">
        <v>0</v>
      </c>
      <c r="T215">
        <v>0</v>
      </c>
      <c r="U215" s="77">
        <v>0</v>
      </c>
      <c r="V215" s="76">
        <v>0</v>
      </c>
      <c r="W215">
        <v>0</v>
      </c>
      <c r="X215" s="77">
        <v>0</v>
      </c>
      <c r="Y215" s="76">
        <v>0</v>
      </c>
      <c r="Z215">
        <v>0</v>
      </c>
      <c r="AA215">
        <v>0</v>
      </c>
      <c r="AB215" s="98">
        <f>IF(R215&lt;=Input!$G$64,$AU$165,0)</f>
        <v>1</v>
      </c>
      <c r="AC215" s="100">
        <f>IF(R215&lt;=Input!$G$64,$BE$172,0)</f>
        <v>1.0118194004778001</v>
      </c>
      <c r="AD215" s="48">
        <f t="shared" si="95"/>
        <v>88699.483550930498</v>
      </c>
      <c r="AE215" s="48">
        <f>IF(R215&lt;=Input!$G$64,Calculations!AE214*(1+Input!$G$66),0)</f>
        <v>25027.003550930498</v>
      </c>
      <c r="AF215" s="48">
        <f>IF(R215&lt;=Input!$G$64,AF214*(1+Input!$G$66),0)</f>
        <v>63672.480000000003</v>
      </c>
      <c r="AG215" s="48">
        <f t="shared" si="96"/>
        <v>526893.3897592522</v>
      </c>
      <c r="AH215" s="48">
        <f t="shared" si="97"/>
        <v>150732.30211774298</v>
      </c>
      <c r="AI215" s="84">
        <f>IF(R215&lt;=Input!$G$64,AI214*(1+Input!$G$66),0)</f>
        <v>620.89638485651346</v>
      </c>
      <c r="AJ215" s="121">
        <f>IF(R215&lt;=Input!$G$64,Calculations!AJ214*(1+Input!$G$66),0)</f>
        <v>620.89638485651346</v>
      </c>
      <c r="AK215" s="125">
        <v>6</v>
      </c>
      <c r="AL215" s="127">
        <f t="shared" si="98"/>
        <v>1</v>
      </c>
      <c r="AM215" s="127">
        <f t="shared" si="99"/>
        <v>1.0118194004778001</v>
      </c>
      <c r="AN215" s="121">
        <f t="shared" si="100"/>
        <v>88699.483550930498</v>
      </c>
      <c r="AO215" s="121">
        <f t="shared" si="101"/>
        <v>25027.003550930498</v>
      </c>
      <c r="AP215" s="121">
        <f t="shared" si="102"/>
        <v>63672.480000000003</v>
      </c>
      <c r="AQ215" s="121">
        <f t="shared" si="103"/>
        <v>526893.3897592522</v>
      </c>
      <c r="AR215" s="121">
        <f t="shared" si="104"/>
        <v>150732.30211774298</v>
      </c>
      <c r="AS215" s="121">
        <f t="shared" si="105"/>
        <v>620.89638485651346</v>
      </c>
      <c r="AT215" s="121">
        <f t="shared" si="106"/>
        <v>620.89638485651346</v>
      </c>
      <c r="AU215" s="48">
        <f t="shared" si="92"/>
        <v>3991.4767597918722</v>
      </c>
      <c r="AW215" s="91" t="s">
        <v>8</v>
      </c>
      <c r="AX215" s="92">
        <f>AN215+AS215+AT215+AU215+BD215+BE215+Input!G82</f>
        <v>346457.78184335143</v>
      </c>
      <c r="AY215" s="92">
        <f>Input!$H82</f>
        <v>-763884.80163319688</v>
      </c>
      <c r="AZ215" s="27">
        <f t="shared" si="91"/>
        <v>-417427.01978984545</v>
      </c>
      <c r="BB215" s="272" t="str">
        <f t="shared" si="93"/>
        <v>Year 6</v>
      </c>
      <c r="BD215" s="48">
        <f>Input!E137</f>
        <v>9627.2520589159994</v>
      </c>
      <c r="BE215" s="48">
        <f>Input!F137</f>
        <v>0</v>
      </c>
    </row>
    <row r="216" spans="2:59" ht="16.8" x14ac:dyDescent="0.4">
      <c r="B216" t="s">
        <v>1142</v>
      </c>
      <c r="C216" s="59">
        <f>C214*C215</f>
        <v>26422074.979602035</v>
      </c>
      <c r="D216" s="59">
        <f>D214*D215</f>
        <v>26422074.979602035</v>
      </c>
      <c r="O216" s="400" t="s">
        <v>1169</v>
      </c>
      <c r="P216" s="400" t="s">
        <v>1122</v>
      </c>
      <c r="R216">
        <v>7</v>
      </c>
      <c r="S216" s="76">
        <v>0</v>
      </c>
      <c r="T216">
        <v>0</v>
      </c>
      <c r="U216" s="77">
        <v>0</v>
      </c>
      <c r="V216" s="76">
        <v>0</v>
      </c>
      <c r="W216">
        <v>0</v>
      </c>
      <c r="X216" s="77">
        <v>0</v>
      </c>
      <c r="Y216" s="76">
        <v>0</v>
      </c>
      <c r="Z216">
        <v>0</v>
      </c>
      <c r="AA216">
        <v>0</v>
      </c>
      <c r="AB216" s="98">
        <f>IF(R216&lt;=Input!$G$64,$AU$165,0)</f>
        <v>1</v>
      </c>
      <c r="AC216" s="100">
        <f>IF(R216&lt;=Input!$G$64,$BE$172,0)</f>
        <v>1.0118194004778001</v>
      </c>
      <c r="AD216" s="48">
        <f t="shared" si="95"/>
        <v>90473.473221949112</v>
      </c>
      <c r="AE216" s="48">
        <f>IF(R216&lt;=Input!$G$64,Calculations!AE215*(1+Input!$G$66),0)</f>
        <v>25527.543621949109</v>
      </c>
      <c r="AF216" s="48">
        <f>IF(R216&lt;=Input!$G$64,AF215*(1+Input!$G$66),0)</f>
        <v>64945.929600000003</v>
      </c>
      <c r="AG216" s="48">
        <f t="shared" si="96"/>
        <v>537431.25755443727</v>
      </c>
      <c r="AH216" s="48">
        <f t="shared" si="97"/>
        <v>153746.94816009785</v>
      </c>
      <c r="AI216" s="84">
        <f>IF(R216&lt;=Input!$G$64,AI215*(1+Input!$G$66),0)</f>
        <v>633.31431255364373</v>
      </c>
      <c r="AJ216" s="121">
        <f>IF(R216&lt;=Input!$G$64,Calculations!AJ215*(1+Input!$G$66),0)</f>
        <v>633.31431255364373</v>
      </c>
      <c r="AK216" s="125">
        <v>7</v>
      </c>
      <c r="AL216" s="127">
        <f t="shared" si="98"/>
        <v>1</v>
      </c>
      <c r="AM216" s="127">
        <f t="shared" si="99"/>
        <v>1.0118194004778001</v>
      </c>
      <c r="AN216" s="121">
        <f t="shared" si="100"/>
        <v>90473.473221949112</v>
      </c>
      <c r="AO216" s="121">
        <f t="shared" si="101"/>
        <v>25527.543621949109</v>
      </c>
      <c r="AP216" s="121">
        <f t="shared" si="102"/>
        <v>64945.929600000003</v>
      </c>
      <c r="AQ216" s="121">
        <f t="shared" si="103"/>
        <v>537431.25755443727</v>
      </c>
      <c r="AR216" s="121">
        <f t="shared" si="104"/>
        <v>153746.94816009785</v>
      </c>
      <c r="AS216" s="121">
        <f t="shared" si="105"/>
        <v>633.31431255364373</v>
      </c>
      <c r="AT216" s="121">
        <f t="shared" si="106"/>
        <v>633.31431255364373</v>
      </c>
      <c r="AU216" s="48">
        <f t="shared" si="92"/>
        <v>4071.3062949877099</v>
      </c>
      <c r="AW216" s="91" t="s">
        <v>9</v>
      </c>
      <c r="AX216" s="92">
        <f>AN216+AS216+AT216+AU216+BD216+BE216+Input!G83</f>
        <v>353290.6649596293</v>
      </c>
      <c r="AY216" s="92">
        <f>Input!$H83</f>
        <v>-779162.49766586081</v>
      </c>
      <c r="AZ216" s="27">
        <f t="shared" si="91"/>
        <v>-425871.83270623151</v>
      </c>
      <c r="BB216" s="272" t="str">
        <f t="shared" si="93"/>
        <v>Year 7</v>
      </c>
      <c r="BD216" s="48">
        <f>Input!E138</f>
        <v>9723.5245795051596</v>
      </c>
      <c r="BE216" s="48">
        <f>Input!F138</f>
        <v>0</v>
      </c>
    </row>
    <row r="217" spans="2:59" ht="16.8" x14ac:dyDescent="0.4">
      <c r="B217" t="s">
        <v>1182</v>
      </c>
      <c r="C217" s="105">
        <f>Input!C66</f>
        <v>0.04</v>
      </c>
      <c r="D217" s="105">
        <f>Input!C67</f>
        <v>0.04</v>
      </c>
      <c r="O217" s="400"/>
      <c r="P217" s="400"/>
      <c r="R217">
        <v>8</v>
      </c>
      <c r="S217" s="76">
        <v>0</v>
      </c>
      <c r="T217">
        <v>0</v>
      </c>
      <c r="U217" s="77">
        <v>0</v>
      </c>
      <c r="V217" s="76">
        <v>0</v>
      </c>
      <c r="W217">
        <v>0</v>
      </c>
      <c r="X217" s="77">
        <v>0</v>
      </c>
      <c r="Y217" s="76">
        <v>0</v>
      </c>
      <c r="Z217">
        <v>0</v>
      </c>
      <c r="AA217">
        <v>0</v>
      </c>
      <c r="AB217" s="98">
        <f>IF(R217&lt;=Input!$G$64,$AU$165,0)</f>
        <v>1</v>
      </c>
      <c r="AC217" s="100">
        <f>IF(R217&lt;=Input!$G$64,$BE$172,0)</f>
        <v>1.0118194004778001</v>
      </c>
      <c r="AD217" s="48">
        <f t="shared" si="95"/>
        <v>92282.942686388094</v>
      </c>
      <c r="AE217" s="48">
        <f>IF(R217&lt;=Input!$G$64,Calculations!AE216*(1+Input!$G$66),0)</f>
        <v>26038.094494388093</v>
      </c>
      <c r="AF217" s="48">
        <f>IF(R217&lt;=Input!$G$64,AF216*(1+Input!$G$66),0)</f>
        <v>66244.848192000005</v>
      </c>
      <c r="AG217" s="48">
        <f t="shared" si="96"/>
        <v>548179.88270552608</v>
      </c>
      <c r="AH217" s="48">
        <f t="shared" si="97"/>
        <v>156821.88712329979</v>
      </c>
      <c r="AI217" s="84">
        <f>IF(R217&lt;=Input!$G$64,AI216*(1+Input!$G$66),0)</f>
        <v>645.98059880471658</v>
      </c>
      <c r="AJ217" s="121">
        <f>IF(R217&lt;=Input!$G$64,Calculations!AJ216*(1+Input!$G$66),0)</f>
        <v>645.98059880471658</v>
      </c>
      <c r="AK217" s="125">
        <v>8</v>
      </c>
      <c r="AL217" s="127">
        <f t="shared" si="98"/>
        <v>1</v>
      </c>
      <c r="AM217" s="127">
        <f t="shared" si="99"/>
        <v>1.0118194004778001</v>
      </c>
      <c r="AN217" s="121">
        <f t="shared" si="100"/>
        <v>92282.942686388094</v>
      </c>
      <c r="AO217" s="121">
        <f t="shared" si="101"/>
        <v>26038.094494388093</v>
      </c>
      <c r="AP217" s="121">
        <f t="shared" si="102"/>
        <v>66244.848192000005</v>
      </c>
      <c r="AQ217" s="121">
        <f t="shared" si="103"/>
        <v>548179.88270552608</v>
      </c>
      <c r="AR217" s="121">
        <f t="shared" si="104"/>
        <v>156821.88712329979</v>
      </c>
      <c r="AS217" s="121">
        <f t="shared" si="105"/>
        <v>645.98059880471658</v>
      </c>
      <c r="AT217" s="121">
        <f t="shared" si="106"/>
        <v>645.98059880471658</v>
      </c>
      <c r="AU217" s="48">
        <f t="shared" si="92"/>
        <v>4152.7324208874643</v>
      </c>
      <c r="AW217" s="91" t="s">
        <v>10</v>
      </c>
      <c r="AX217" s="92">
        <f>AN217+AS217+AT217+AU217+BD217+BE217+Input!G84</f>
        <v>360259.24301302683</v>
      </c>
      <c r="AY217" s="92">
        <f>Input!$H84</f>
        <v>-794745.74761917803</v>
      </c>
      <c r="AZ217" s="27">
        <f t="shared" si="91"/>
        <v>-434486.5046061512</v>
      </c>
      <c r="BB217" s="272" t="str">
        <f t="shared" si="93"/>
        <v>Year 8</v>
      </c>
      <c r="BD217" s="48">
        <f>Input!E139</f>
        <v>9820.7598253002107</v>
      </c>
      <c r="BE217" s="48">
        <f>Input!F139</f>
        <v>0</v>
      </c>
    </row>
    <row r="218" spans="2:59" ht="16.8" x14ac:dyDescent="0.4">
      <c r="B218" t="s">
        <v>1183</v>
      </c>
      <c r="C218" s="59">
        <f>C216*C217</f>
        <v>1056882.9991840813</v>
      </c>
      <c r="D218" s="118">
        <f>D216*D217</f>
        <v>1056882.9991840813</v>
      </c>
      <c r="O218" s="400"/>
      <c r="P218" s="400"/>
      <c r="R218">
        <v>9</v>
      </c>
      <c r="S218" s="76">
        <v>0</v>
      </c>
      <c r="T218">
        <v>0</v>
      </c>
      <c r="U218" s="77">
        <v>0</v>
      </c>
      <c r="V218" s="76">
        <v>0</v>
      </c>
      <c r="W218">
        <v>0</v>
      </c>
      <c r="X218" s="77">
        <v>0</v>
      </c>
      <c r="Y218" s="76">
        <v>0</v>
      </c>
      <c r="Z218">
        <v>0</v>
      </c>
      <c r="AA218">
        <v>0</v>
      </c>
      <c r="AB218" s="98">
        <f>IF(R218&lt;=Input!$G$64,$AU$165,0)</f>
        <v>1</v>
      </c>
      <c r="AC218" s="100">
        <f>IF(R218&lt;=Input!$G$64,$BE$172,0)</f>
        <v>1.0118194004778001</v>
      </c>
      <c r="AD218" s="48">
        <f t="shared" si="95"/>
        <v>94128.601540115866</v>
      </c>
      <c r="AE218" s="48">
        <f>IF(R218&lt;=Input!$G$64,Calculations!AE217*(1+Input!$G$66),0)</f>
        <v>26558.856384275856</v>
      </c>
      <c r="AF218" s="48">
        <f>IF(R218&lt;=Input!$G$64,AF217*(1+Input!$G$66),0)</f>
        <v>67569.745155840006</v>
      </c>
      <c r="AG218" s="48">
        <f t="shared" si="96"/>
        <v>559143.4803596366</v>
      </c>
      <c r="AH218" s="48">
        <f t="shared" si="97"/>
        <v>159958.32486576581</v>
      </c>
      <c r="AI218" s="84">
        <f>IF(R218&lt;=Input!$G$64,AI217*(1+Input!$G$66),0)</f>
        <v>658.90021078081088</v>
      </c>
      <c r="AJ218" s="121">
        <f>IF(R218&lt;=Input!$G$64,Calculations!AJ217*(1+Input!$G$66),0)</f>
        <v>658.90021078081088</v>
      </c>
      <c r="AK218" s="125">
        <v>9</v>
      </c>
      <c r="AL218" s="127">
        <f t="shared" si="98"/>
        <v>1</v>
      </c>
      <c r="AM218" s="127">
        <f t="shared" si="99"/>
        <v>1.0118194004778001</v>
      </c>
      <c r="AN218" s="121">
        <f t="shared" si="100"/>
        <v>94128.601540115866</v>
      </c>
      <c r="AO218" s="121">
        <f t="shared" si="101"/>
        <v>26558.856384275856</v>
      </c>
      <c r="AP218" s="121">
        <f t="shared" si="102"/>
        <v>67569.745155840006</v>
      </c>
      <c r="AQ218" s="121">
        <f t="shared" si="103"/>
        <v>559143.4803596366</v>
      </c>
      <c r="AR218" s="121">
        <f t="shared" si="104"/>
        <v>159958.32486576581</v>
      </c>
      <c r="AS218" s="121">
        <f t="shared" si="105"/>
        <v>658.90021078081088</v>
      </c>
      <c r="AT218" s="121">
        <f t="shared" si="106"/>
        <v>658.90021078081088</v>
      </c>
      <c r="AU218" s="48">
        <f t="shared" si="92"/>
        <v>4235.7870693052137</v>
      </c>
      <c r="AW218" s="91" t="s">
        <v>11</v>
      </c>
      <c r="AX218" s="92">
        <f>AN218+AS218+AT218+AU218+BD218+BE218+Input!G85</f>
        <v>367366.22027503437</v>
      </c>
      <c r="AY218" s="92">
        <f>Input!$H85</f>
        <v>-810640.66257156152</v>
      </c>
      <c r="AZ218" s="27">
        <f t="shared" si="91"/>
        <v>-443274.44229652715</v>
      </c>
      <c r="BB218" s="272" t="str">
        <f t="shared" si="93"/>
        <v>Year 9</v>
      </c>
      <c r="BD218" s="48">
        <f>Input!E140</f>
        <v>9918.9674235532129</v>
      </c>
      <c r="BE218" s="48">
        <f>Input!F140</f>
        <v>0</v>
      </c>
    </row>
    <row r="219" spans="2:59" ht="16.8" x14ac:dyDescent="0.4">
      <c r="O219" s="400"/>
      <c r="P219" s="400"/>
      <c r="R219">
        <v>10</v>
      </c>
      <c r="S219" s="76">
        <v>0</v>
      </c>
      <c r="T219">
        <v>0</v>
      </c>
      <c r="U219" s="77">
        <v>0</v>
      </c>
      <c r="V219" s="76">
        <v>0</v>
      </c>
      <c r="W219">
        <v>0</v>
      </c>
      <c r="X219" s="77">
        <v>0</v>
      </c>
      <c r="Y219" s="76">
        <v>0</v>
      </c>
      <c r="Z219">
        <v>0</v>
      </c>
      <c r="AA219">
        <v>0</v>
      </c>
      <c r="AB219" s="98">
        <f>IF(R219&lt;=Input!$G$64,$AU$165,0)</f>
        <v>1</v>
      </c>
      <c r="AC219" s="100">
        <f>IF(R219&lt;=Input!$G$64,$BE$172,0)</f>
        <v>1.0118194004778001</v>
      </c>
      <c r="AD219" s="48">
        <f t="shared" si="95"/>
        <v>96011.173570918181</v>
      </c>
      <c r="AE219" s="48">
        <f>IF(R219&lt;=Input!$G$64,Calculations!AE218*(1+Input!$G$66),0)</f>
        <v>27090.033511961374</v>
      </c>
      <c r="AF219" s="48">
        <f>IF(R219&lt;=Input!$G$64,AF218*(1+Input!$G$66),0)</f>
        <v>68921.140058956807</v>
      </c>
      <c r="AG219" s="48">
        <f t="shared" si="96"/>
        <v>570326.34996682929</v>
      </c>
      <c r="AH219" s="48">
        <f t="shared" si="97"/>
        <v>163157.49136308112</v>
      </c>
      <c r="AI219" s="84">
        <f>IF(R219&lt;=Input!$G$64,AI218*(1+Input!$G$66),0)</f>
        <v>672.07821499642716</v>
      </c>
      <c r="AJ219" s="121">
        <f>IF(R219&lt;=Input!$G$64,Calculations!AJ218*(1+Input!$G$66),0)</f>
        <v>672.07821499642716</v>
      </c>
      <c r="AK219" s="125">
        <v>10</v>
      </c>
      <c r="AL219" s="127">
        <f t="shared" si="98"/>
        <v>1</v>
      </c>
      <c r="AM219" s="127">
        <f t="shared" si="99"/>
        <v>1.0118194004778001</v>
      </c>
      <c r="AN219" s="121">
        <f t="shared" si="100"/>
        <v>96011.173570918181</v>
      </c>
      <c r="AO219" s="121">
        <f t="shared" si="101"/>
        <v>27090.033511961374</v>
      </c>
      <c r="AP219" s="121">
        <f t="shared" si="102"/>
        <v>68921.140058956807</v>
      </c>
      <c r="AQ219" s="121">
        <f t="shared" si="103"/>
        <v>570326.34996682929</v>
      </c>
      <c r="AR219" s="121">
        <f t="shared" si="104"/>
        <v>163157.49136308112</v>
      </c>
      <c r="AS219" s="121">
        <f t="shared" si="105"/>
        <v>672.07821499642716</v>
      </c>
      <c r="AT219" s="121">
        <f t="shared" si="106"/>
        <v>672.07821499642716</v>
      </c>
      <c r="AU219" s="48">
        <f t="shared" si="92"/>
        <v>4320.5028106913178</v>
      </c>
      <c r="AW219" s="91" t="s">
        <v>12</v>
      </c>
      <c r="AX219" s="92">
        <f>AN219+AS219+AT219+AU219+BD219+BE219+Input!G86</f>
        <v>374614.35500629956</v>
      </c>
      <c r="AY219" s="92">
        <f>Input!$H86</f>
        <v>-826853.47582299286</v>
      </c>
      <c r="AZ219" s="27">
        <f t="shared" si="91"/>
        <v>-452239.12081669329</v>
      </c>
      <c r="BB219" s="272" t="str">
        <f t="shared" si="93"/>
        <v>Year 10</v>
      </c>
      <c r="BD219" s="48">
        <f>Input!E141</f>
        <v>10018.157097788746</v>
      </c>
      <c r="BE219" s="48">
        <f>Input!F141</f>
        <v>0</v>
      </c>
    </row>
    <row r="220" spans="2:59" ht="16.8" x14ac:dyDescent="0.4">
      <c r="O220" s="400"/>
      <c r="P220" s="400"/>
      <c r="R220">
        <v>11</v>
      </c>
      <c r="S220" s="76">
        <v>0</v>
      </c>
      <c r="T220">
        <v>0</v>
      </c>
      <c r="U220" s="77">
        <v>0</v>
      </c>
      <c r="V220" s="76">
        <v>0</v>
      </c>
      <c r="W220">
        <v>0</v>
      </c>
      <c r="X220" s="77">
        <v>0</v>
      </c>
      <c r="Y220" s="76">
        <v>0</v>
      </c>
      <c r="Z220">
        <v>0</v>
      </c>
      <c r="AA220">
        <v>0</v>
      </c>
      <c r="AB220" s="98">
        <f>IF(R220&lt;=Input!$G$64,$AU$165,0)</f>
        <v>1</v>
      </c>
      <c r="AC220" s="100">
        <f>IF(R220&lt;=Input!$G$64,$BE$172,0)</f>
        <v>1.0118194004778001</v>
      </c>
      <c r="AD220" s="48">
        <f t="shared" si="95"/>
        <v>97931.397042336554</v>
      </c>
      <c r="AE220" s="48">
        <f>IF(R220&lt;=Input!$G$64,Calculations!AE219*(1+Input!$G$66),0)</f>
        <v>27631.8341822006</v>
      </c>
      <c r="AF220" s="48">
        <f>IF(R220&lt;=Input!$G$64,AF219*(1+Input!$G$66),0)</f>
        <v>70299.562860135949</v>
      </c>
      <c r="AG220" s="48">
        <f t="shared" si="96"/>
        <v>581732.87696616596</v>
      </c>
      <c r="AH220" s="48">
        <f t="shared" si="97"/>
        <v>166420.64119034275</v>
      </c>
      <c r="AI220" s="84">
        <f>IF(R220&lt;=Input!$G$64,AI219*(1+Input!$G$66),0)</f>
        <v>685.51977929635575</v>
      </c>
      <c r="AJ220" s="121">
        <f>IF(R220&lt;=Input!$G$64,Calculations!AJ219*(1+Input!$G$66),0)</f>
        <v>685.51977929635575</v>
      </c>
      <c r="AK220" s="125">
        <v>11</v>
      </c>
      <c r="AL220" s="127">
        <f t="shared" si="98"/>
        <v>1</v>
      </c>
      <c r="AM220" s="127">
        <f t="shared" si="99"/>
        <v>1.0118194004778001</v>
      </c>
      <c r="AN220" s="121">
        <f t="shared" si="100"/>
        <v>97931.397042336554</v>
      </c>
      <c r="AO220" s="121">
        <f t="shared" si="101"/>
        <v>27631.8341822006</v>
      </c>
      <c r="AP220" s="121">
        <f t="shared" si="102"/>
        <v>70299.562860135949</v>
      </c>
      <c r="AQ220" s="121">
        <f t="shared" si="103"/>
        <v>581732.87696616596</v>
      </c>
      <c r="AR220" s="121">
        <f t="shared" si="104"/>
        <v>166420.64119034275</v>
      </c>
      <c r="AS220" s="121">
        <f t="shared" si="105"/>
        <v>685.51977929635575</v>
      </c>
      <c r="AT220" s="121">
        <f t="shared" si="106"/>
        <v>685.51977929635575</v>
      </c>
      <c r="AU220" s="48">
        <f t="shared" si="92"/>
        <v>4406.9128669051452</v>
      </c>
      <c r="AW220" s="91" t="s">
        <v>36</v>
      </c>
      <c r="AX220" s="92">
        <f>AN220+AS220+AT220+AU220+BD220+BE220+Input!G87</f>
        <v>382006.4605354477</v>
      </c>
      <c r="AY220" s="92">
        <f>Input!$H87</f>
        <v>-843390.5453394528</v>
      </c>
      <c r="AZ220" s="27">
        <f t="shared" si="91"/>
        <v>-461384.08480400511</v>
      </c>
      <c r="BB220" s="272" t="str">
        <f t="shared" si="93"/>
        <v>Year 11</v>
      </c>
      <c r="BD220" s="48">
        <f>Input!E142</f>
        <v>10118.338668766633</v>
      </c>
      <c r="BE220" s="48">
        <f>Input!F142</f>
        <v>0</v>
      </c>
    </row>
    <row r="221" spans="2:59" ht="16.8" x14ac:dyDescent="0.4">
      <c r="B221" t="s">
        <v>1143</v>
      </c>
      <c r="O221" s="400"/>
      <c r="P221" s="400"/>
      <c r="R221">
        <v>12</v>
      </c>
      <c r="S221" s="76">
        <v>0</v>
      </c>
      <c r="T221">
        <v>0</v>
      </c>
      <c r="U221" s="77">
        <v>0</v>
      </c>
      <c r="V221" s="76">
        <v>0</v>
      </c>
      <c r="W221">
        <v>0</v>
      </c>
      <c r="X221" s="77">
        <v>0</v>
      </c>
      <c r="Y221" s="76">
        <v>0</v>
      </c>
      <c r="Z221">
        <v>0</v>
      </c>
      <c r="AA221">
        <v>0</v>
      </c>
      <c r="AB221" s="98">
        <f>IF(R221&lt;=Input!$G$64,$AU$165,0)</f>
        <v>1</v>
      </c>
      <c r="AC221" s="100">
        <f>IF(R221&lt;=Input!$G$64,$BE$172,0)</f>
        <v>1.0118194004778001</v>
      </c>
      <c r="AD221" s="48">
        <f t="shared" si="95"/>
        <v>99890.024983183292</v>
      </c>
      <c r="AE221" s="48">
        <f>IF(R221&lt;=Input!$G$64,Calculations!AE220*(1+Input!$G$66),0)</f>
        <v>28184.470865844614</v>
      </c>
      <c r="AF221" s="48">
        <f>IF(R221&lt;=Input!$G$64,AF220*(1+Input!$G$66),0)</f>
        <v>71705.554117338674</v>
      </c>
      <c r="AG221" s="48">
        <f t="shared" si="96"/>
        <v>593367.53450548928</v>
      </c>
      <c r="AH221" s="48">
        <f t="shared" si="97"/>
        <v>169749.05401414962</v>
      </c>
      <c r="AI221" s="84">
        <f>IF(R221&lt;=Input!$G$64,AI220*(1+Input!$G$66),0)</f>
        <v>699.23017488228288</v>
      </c>
      <c r="AJ221" s="121">
        <f>IF(R221&lt;=Input!$G$64,Calculations!AJ220*(1+Input!$G$66),0)</f>
        <v>699.23017488228288</v>
      </c>
      <c r="AK221" s="125">
        <v>12</v>
      </c>
      <c r="AL221" s="127">
        <f t="shared" si="98"/>
        <v>1</v>
      </c>
      <c r="AM221" s="127">
        <f t="shared" si="99"/>
        <v>1.0118194004778001</v>
      </c>
      <c r="AN221" s="121">
        <f t="shared" si="100"/>
        <v>99890.024983183292</v>
      </c>
      <c r="AO221" s="121">
        <f t="shared" si="101"/>
        <v>28184.470865844614</v>
      </c>
      <c r="AP221" s="121">
        <f t="shared" si="102"/>
        <v>71705.554117338674</v>
      </c>
      <c r="AQ221" s="121">
        <f t="shared" si="103"/>
        <v>593367.53450548928</v>
      </c>
      <c r="AR221" s="121">
        <f t="shared" si="104"/>
        <v>169749.05401414962</v>
      </c>
      <c r="AS221" s="121">
        <f t="shared" si="105"/>
        <v>699.23017488228288</v>
      </c>
      <c r="AT221" s="121">
        <f t="shared" si="106"/>
        <v>699.23017488228288</v>
      </c>
      <c r="AU221" s="48">
        <f t="shared" si="92"/>
        <v>4495.0511242432476</v>
      </c>
      <c r="AW221" s="91" t="s">
        <v>37</v>
      </c>
      <c r="AX221" s="92">
        <f>AN221+AS221+AT221+AU221+BD221+BE221+Input!G88</f>
        <v>389545.40635946899</v>
      </c>
      <c r="AY221" s="92">
        <f>Input!$H88</f>
        <v>-860258.35624624207</v>
      </c>
      <c r="AZ221" s="27">
        <f t="shared" si="91"/>
        <v>-470712.94988677307</v>
      </c>
      <c r="BB221" s="272" t="str">
        <f t="shared" si="93"/>
        <v>Year 12</v>
      </c>
      <c r="BD221" s="48">
        <f>Input!E143</f>
        <v>10219.522055454299</v>
      </c>
      <c r="BE221" s="48">
        <f>Input!F143</f>
        <v>0</v>
      </c>
    </row>
    <row r="222" spans="2:59" ht="16.8" x14ac:dyDescent="0.4">
      <c r="O222" s="400"/>
      <c r="P222" s="400"/>
      <c r="R222">
        <v>13</v>
      </c>
      <c r="S222" s="76">
        <v>0</v>
      </c>
      <c r="T222">
        <v>0</v>
      </c>
      <c r="U222" s="77">
        <v>0</v>
      </c>
      <c r="V222" s="76">
        <v>0</v>
      </c>
      <c r="W222">
        <v>0</v>
      </c>
      <c r="X222" s="77">
        <v>0</v>
      </c>
      <c r="Y222" s="76">
        <v>0</v>
      </c>
      <c r="Z222">
        <v>0</v>
      </c>
      <c r="AA222">
        <v>0</v>
      </c>
      <c r="AB222" s="98">
        <f>IF(R222&lt;=Input!$G$64,$AU$165,0)</f>
        <v>1</v>
      </c>
      <c r="AC222" s="100">
        <f>IF(R222&lt;=Input!$G$64,$BE$172,0)</f>
        <v>1.0118194004778001</v>
      </c>
      <c r="AD222" s="48">
        <f t="shared" si="95"/>
        <v>101887.82548284695</v>
      </c>
      <c r="AE222" s="48">
        <f>IF(R222&lt;=Input!$G$64,Calculations!AE221*(1+Input!$G$66),0)</f>
        <v>28748.160283161506</v>
      </c>
      <c r="AF222" s="48">
        <f>IF(R222&lt;=Input!$G$64,AF221*(1+Input!$G$66),0)</f>
        <v>73139.665199685449</v>
      </c>
      <c r="AG222" s="48">
        <f t="shared" si="96"/>
        <v>605234.88519559917</v>
      </c>
      <c r="AH222" s="48">
        <f t="shared" si="97"/>
        <v>173144.03509443262</v>
      </c>
      <c r="AI222" s="84">
        <f>IF(R222&lt;=Input!$G$64,AI221*(1+Input!$G$66),0)</f>
        <v>713.21477837992859</v>
      </c>
      <c r="AJ222" s="121">
        <f>IF(R222&lt;=Input!$G$64,Calculations!AJ221*(1+Input!$G$66),0)</f>
        <v>713.21477837992859</v>
      </c>
      <c r="AK222" s="125">
        <v>13</v>
      </c>
      <c r="AL222" s="127">
        <f t="shared" si="98"/>
        <v>1</v>
      </c>
      <c r="AM222" s="127">
        <f t="shared" si="99"/>
        <v>1.0118194004778001</v>
      </c>
      <c r="AN222" s="121">
        <f t="shared" si="100"/>
        <v>101887.82548284695</v>
      </c>
      <c r="AO222" s="121">
        <f t="shared" si="101"/>
        <v>28748.160283161506</v>
      </c>
      <c r="AP222" s="121">
        <f t="shared" si="102"/>
        <v>73139.665199685449</v>
      </c>
      <c r="AQ222" s="121">
        <f t="shared" si="103"/>
        <v>605234.88519559917</v>
      </c>
      <c r="AR222" s="121">
        <f t="shared" si="104"/>
        <v>173144.03509443262</v>
      </c>
      <c r="AS222" s="121">
        <f t="shared" si="105"/>
        <v>713.21477837992859</v>
      </c>
      <c r="AT222" s="121">
        <f t="shared" si="106"/>
        <v>713.21477837992859</v>
      </c>
      <c r="AU222" s="48">
        <f t="shared" si="92"/>
        <v>4584.9521467281129</v>
      </c>
      <c r="AW222" s="91" t="s">
        <v>38</v>
      </c>
      <c r="AX222" s="92">
        <f>AN222+AS222+AT222+AU222+BD222+BE222+Input!G89</f>
        <v>397234.11926610384</v>
      </c>
      <c r="AY222" s="92">
        <f>Input!$H89</f>
        <v>-877463.5233711669</v>
      </c>
      <c r="AZ222" s="27">
        <f t="shared" si="91"/>
        <v>-480229.40410506306</v>
      </c>
      <c r="BB222" s="272" t="str">
        <f t="shared" si="93"/>
        <v>Year 13</v>
      </c>
      <c r="BD222" s="48">
        <f>Input!E144</f>
        <v>10321.717276008843</v>
      </c>
      <c r="BE222" s="48">
        <f>Input!F144</f>
        <v>0</v>
      </c>
    </row>
    <row r="223" spans="2:59" ht="16.8" x14ac:dyDescent="0.4">
      <c r="B223" s="46" t="s">
        <v>3</v>
      </c>
      <c r="C223" s="46" t="s">
        <v>1178</v>
      </c>
      <c r="D223" s="46" t="s">
        <v>1179</v>
      </c>
      <c r="F223" s="72" t="s">
        <v>4</v>
      </c>
      <c r="G223" s="72" t="s">
        <v>1178</v>
      </c>
      <c r="H223" s="72" t="s">
        <v>1179</v>
      </c>
      <c r="J223" s="109" t="s">
        <v>1144</v>
      </c>
      <c r="K223" s="109" t="s">
        <v>1178</v>
      </c>
      <c r="L223" s="109" t="s">
        <v>1179</v>
      </c>
      <c r="O223" s="400"/>
      <c r="P223" s="400"/>
      <c r="R223">
        <v>14</v>
      </c>
      <c r="S223" s="76">
        <v>0</v>
      </c>
      <c r="T223">
        <v>0</v>
      </c>
      <c r="U223" s="77">
        <v>0</v>
      </c>
      <c r="V223" s="76">
        <v>0</v>
      </c>
      <c r="W223">
        <v>0</v>
      </c>
      <c r="X223" s="77">
        <v>0</v>
      </c>
      <c r="Y223" s="76">
        <v>0</v>
      </c>
      <c r="Z223">
        <v>0</v>
      </c>
      <c r="AA223">
        <v>0</v>
      </c>
      <c r="AB223" s="98">
        <f>IF(R223&lt;=Input!$G$64,$AU$165,0)</f>
        <v>1</v>
      </c>
      <c r="AC223" s="100">
        <f>IF(R223&lt;=Input!$G$64,$BE$172,0)</f>
        <v>1.0118194004778001</v>
      </c>
      <c r="AD223" s="48">
        <f t="shared" si="95"/>
        <v>103925.5819925039</v>
      </c>
      <c r="AE223" s="48">
        <f>IF(R223&lt;=Input!$G$64,Calculations!AE222*(1+Input!$G$66),0)</f>
        <v>29323.123488824735</v>
      </c>
      <c r="AF223" s="48">
        <f>IF(R223&lt;=Input!$G$64,AF222*(1+Input!$G$66),0)</f>
        <v>74602.458503679154</v>
      </c>
      <c r="AG223" s="48">
        <f t="shared" si="96"/>
        <v>617339.58289951109</v>
      </c>
      <c r="AH223" s="48">
        <f t="shared" si="97"/>
        <v>176606.91579632126</v>
      </c>
      <c r="AI223" s="84">
        <f>IF(R223&lt;=Input!$G$64,AI222*(1+Input!$G$66),0)</f>
        <v>727.47907394752713</v>
      </c>
      <c r="AJ223" s="121">
        <f>IF(R223&lt;=Input!$G$64,Calculations!AJ222*(1+Input!$G$66),0)</f>
        <v>727.47907394752713</v>
      </c>
      <c r="AK223" s="125">
        <v>14</v>
      </c>
      <c r="AL223" s="127">
        <f t="shared" si="98"/>
        <v>1</v>
      </c>
      <c r="AM223" s="127">
        <f t="shared" si="99"/>
        <v>1.0118194004778001</v>
      </c>
      <c r="AN223" s="121">
        <f t="shared" si="100"/>
        <v>103925.5819925039</v>
      </c>
      <c r="AO223" s="121">
        <f t="shared" si="101"/>
        <v>29323.123488824735</v>
      </c>
      <c r="AP223" s="121">
        <f t="shared" si="102"/>
        <v>74602.458503679154</v>
      </c>
      <c r="AQ223" s="121">
        <f t="shared" si="103"/>
        <v>617339.58289951109</v>
      </c>
      <c r="AR223" s="121">
        <f t="shared" si="104"/>
        <v>176606.91579632126</v>
      </c>
      <c r="AS223" s="121">
        <f t="shared" si="105"/>
        <v>727.47907394752713</v>
      </c>
      <c r="AT223" s="121">
        <f t="shared" si="106"/>
        <v>727.47907394752713</v>
      </c>
      <c r="AU223" s="48">
        <f t="shared" si="92"/>
        <v>4676.6511896626753</v>
      </c>
      <c r="AW223" s="91" t="s">
        <v>39</v>
      </c>
      <c r="AX223" s="92">
        <f>AN223+AS223+AT223+AU223+BD223+BE223+Input!G90</f>
        <v>405075.58447866578</v>
      </c>
      <c r="AY223" s="92">
        <f>Input!$H90</f>
        <v>-895012.79383859015</v>
      </c>
      <c r="AZ223" s="27">
        <f t="shared" si="91"/>
        <v>-489937.20935992437</v>
      </c>
      <c r="BB223" s="272" t="str">
        <f t="shared" si="93"/>
        <v>Year 14</v>
      </c>
      <c r="BD223" s="48">
        <f>Input!E145</f>
        <v>10424.934448768932</v>
      </c>
      <c r="BE223" s="48">
        <f>Input!F145</f>
        <v>0</v>
      </c>
    </row>
    <row r="224" spans="2:59" ht="16.8" x14ac:dyDescent="0.4">
      <c r="B224" t="s">
        <v>1136</v>
      </c>
      <c r="C224" s="59">
        <f>AW87</f>
        <v>83583.504412829992</v>
      </c>
      <c r="D224" s="59">
        <f>C224</f>
        <v>83583.504412829992</v>
      </c>
      <c r="F224" t="s">
        <v>1136</v>
      </c>
      <c r="G224" s="59">
        <f>AW139</f>
        <v>83583.504412829992</v>
      </c>
      <c r="H224" s="59">
        <f>G224</f>
        <v>83583.504412829992</v>
      </c>
      <c r="J224" t="s">
        <v>1136</v>
      </c>
      <c r="K224" s="59">
        <f>Calculations!AW192</f>
        <v>83583.504412829992</v>
      </c>
      <c r="L224" s="59">
        <f>K224</f>
        <v>83583.504412829992</v>
      </c>
      <c r="R224">
        <v>15</v>
      </c>
      <c r="S224" s="76">
        <v>0</v>
      </c>
      <c r="T224">
        <v>0</v>
      </c>
      <c r="U224" s="77">
        <v>0</v>
      </c>
      <c r="V224" s="76">
        <v>0</v>
      </c>
      <c r="W224">
        <v>0</v>
      </c>
      <c r="X224" s="77">
        <v>0</v>
      </c>
      <c r="Y224" s="76">
        <v>0</v>
      </c>
      <c r="Z224">
        <v>0</v>
      </c>
      <c r="AA224">
        <v>0</v>
      </c>
      <c r="AB224" s="98">
        <f>IF(R224&lt;=Input!$G$64,$AU$165,0)</f>
        <v>1</v>
      </c>
      <c r="AC224" s="100">
        <f>IF(R224&lt;=Input!$G$64,$BE$172,0)</f>
        <v>1.0118194004778001</v>
      </c>
      <c r="AD224" s="48">
        <f t="shared" si="95"/>
        <v>106004.09363235396</v>
      </c>
      <c r="AE224" s="48">
        <f>IF(R224&lt;=Input!$G$64,Calculations!AE223*(1+Input!$G$66),0)</f>
        <v>29909.58595860123</v>
      </c>
      <c r="AF224" s="48">
        <f>IF(R224&lt;=Input!$G$64,AF223*(1+Input!$G$66),0)</f>
        <v>76094.507673752742</v>
      </c>
      <c r="AG224" s="48">
        <f t="shared" si="96"/>
        <v>629686.37455750129</v>
      </c>
      <c r="AH224" s="48">
        <f t="shared" si="97"/>
        <v>180139.05411224772</v>
      </c>
      <c r="AI224" s="84">
        <f>IF(R224&lt;=Input!$G$64,AI223*(1+Input!$G$66),0)</f>
        <v>742.02865542647771</v>
      </c>
      <c r="AJ224" s="121">
        <f>IF(R224&lt;=Input!$G$64,Calculations!AJ223*(1+Input!$G$66),0)</f>
        <v>742.02865542647771</v>
      </c>
      <c r="AK224" s="125">
        <v>15</v>
      </c>
      <c r="AL224" s="127">
        <f t="shared" si="98"/>
        <v>1</v>
      </c>
      <c r="AM224" s="127">
        <f t="shared" si="99"/>
        <v>1.0118194004778001</v>
      </c>
      <c r="AN224" s="121">
        <f t="shared" si="100"/>
        <v>106004.09363235396</v>
      </c>
      <c r="AO224" s="121">
        <f t="shared" si="101"/>
        <v>29909.58595860123</v>
      </c>
      <c r="AP224" s="121">
        <f t="shared" si="102"/>
        <v>76094.507673752742</v>
      </c>
      <c r="AQ224" s="121">
        <f t="shared" si="103"/>
        <v>629686.37455750129</v>
      </c>
      <c r="AR224" s="121">
        <f t="shared" si="104"/>
        <v>180139.05411224772</v>
      </c>
      <c r="AS224" s="121">
        <f t="shared" si="105"/>
        <v>742.02865542647771</v>
      </c>
      <c r="AT224" s="121">
        <f t="shared" si="106"/>
        <v>742.02865542647771</v>
      </c>
      <c r="AU224" s="48">
        <f t="shared" si="92"/>
        <v>4770.1842134559283</v>
      </c>
      <c r="AW224" s="91" t="s">
        <v>40</v>
      </c>
      <c r="AX224" s="92">
        <f>AN224+AS224+AT224+AU224+BD224+BE224+Input!G91</f>
        <v>413072.84682375146</v>
      </c>
      <c r="AY224" s="92">
        <f>Input!$H91</f>
        <v>-912913.04971536191</v>
      </c>
      <c r="AZ224" s="27">
        <f t="shared" si="91"/>
        <v>-499840.20289161045</v>
      </c>
      <c r="BB224" s="272" t="str">
        <f t="shared" si="93"/>
        <v>Year 15</v>
      </c>
      <c r="BD224" s="48">
        <f>Input!E146</f>
        <v>10529.183793256621</v>
      </c>
      <c r="BE224" s="48">
        <f>Input!F146</f>
        <v>0</v>
      </c>
    </row>
    <row r="225" spans="2:57" ht="16.8" x14ac:dyDescent="0.4">
      <c r="B225" t="s">
        <v>1137</v>
      </c>
      <c r="C225" s="104">
        <v>0.7</v>
      </c>
      <c r="D225" s="104">
        <v>0.7</v>
      </c>
      <c r="F225" t="s">
        <v>1137</v>
      </c>
      <c r="G225" s="104">
        <v>0.7</v>
      </c>
      <c r="H225" s="104">
        <v>0.7</v>
      </c>
      <c r="J225" t="s">
        <v>1137</v>
      </c>
      <c r="K225" s="104">
        <v>0.7</v>
      </c>
      <c r="L225" s="104">
        <v>0.7</v>
      </c>
      <c r="R225">
        <v>16</v>
      </c>
      <c r="S225" s="76">
        <v>0</v>
      </c>
      <c r="T225">
        <v>0</v>
      </c>
      <c r="U225" s="77">
        <v>0</v>
      </c>
      <c r="V225" s="76">
        <v>0</v>
      </c>
      <c r="W225">
        <v>0</v>
      </c>
      <c r="X225" s="77">
        <v>0</v>
      </c>
      <c r="Y225" s="76">
        <v>0</v>
      </c>
      <c r="Z225">
        <v>0</v>
      </c>
      <c r="AA225">
        <v>0</v>
      </c>
      <c r="AB225" s="98">
        <f>IF(R225&lt;=Input!$G$64,$AU$165,0)</f>
        <v>1</v>
      </c>
      <c r="AC225" s="99">
        <f>IF(R225&lt;=Input!$G$64,$BE$172,0)</f>
        <v>1.0118194004778001</v>
      </c>
      <c r="AD225" s="48">
        <f t="shared" si="95"/>
        <v>108124.17550500105</v>
      </c>
      <c r="AE225" s="48">
        <f>IF(R225&lt;=Input!$G$64,Calculations!AE224*(1+Input!$G$66),0)</f>
        <v>30507.777677773254</v>
      </c>
      <c r="AF225" s="48">
        <f>IF(R225&lt;=Input!$G$64,AF224*(1+Input!$G$66),0)</f>
        <v>77616.397827227804</v>
      </c>
      <c r="AG225" s="48">
        <f t="shared" si="96"/>
        <v>642280.10204865143</v>
      </c>
      <c r="AH225" s="48">
        <f t="shared" si="97"/>
        <v>183741.83519449268</v>
      </c>
      <c r="AI225" s="84">
        <f>IF(R225&lt;=Input!$G$64,AI224*(1+Input!$G$66),0)</f>
        <v>756.86922853500732</v>
      </c>
      <c r="AJ225" s="121">
        <f>IF(R225&lt;=Input!$G$64,Calculations!AJ224*(1+Input!$G$66),0)</f>
        <v>756.86922853500732</v>
      </c>
      <c r="AK225" s="125">
        <v>16</v>
      </c>
      <c r="AL225" s="127">
        <f t="shared" si="98"/>
        <v>1</v>
      </c>
      <c r="AM225" s="127">
        <f t="shared" si="99"/>
        <v>1.0118194004778001</v>
      </c>
      <c r="AN225" s="121">
        <f t="shared" si="100"/>
        <v>108124.17550500105</v>
      </c>
      <c r="AO225" s="121">
        <f t="shared" si="101"/>
        <v>30507.777677773254</v>
      </c>
      <c r="AP225" s="121">
        <f t="shared" si="102"/>
        <v>77616.397827227804</v>
      </c>
      <c r="AQ225" s="121">
        <f t="shared" si="103"/>
        <v>642280.10204865143</v>
      </c>
      <c r="AR225" s="121">
        <f t="shared" si="104"/>
        <v>183741.83519449268</v>
      </c>
      <c r="AS225" s="121">
        <f t="shared" si="105"/>
        <v>756.86922853500732</v>
      </c>
      <c r="AT225" s="121">
        <f t="shared" si="106"/>
        <v>756.86922853500732</v>
      </c>
      <c r="AU225" s="48">
        <f t="shared" si="92"/>
        <v>4865.5878977250477</v>
      </c>
      <c r="AW225" s="91" t="s">
        <v>41</v>
      </c>
      <c r="AX225" s="92">
        <f>AN225+AS225+AT225+AU225+BD225+BE225+Input!G92</f>
        <v>421229.01192229392</v>
      </c>
      <c r="AY225" s="92" t="s">
        <v>1259</v>
      </c>
      <c r="AZ225" s="27">
        <f t="shared" si="91"/>
        <v>421229.01192229392</v>
      </c>
      <c r="BB225" s="272" t="str">
        <f t="shared" si="93"/>
        <v>Year 16</v>
      </c>
      <c r="BD225">
        <f>Input!E147</f>
        <v>10634.475631189187</v>
      </c>
      <c r="BE225">
        <f>Input!F147</f>
        <v>0</v>
      </c>
    </row>
    <row r="226" spans="2:57" ht="16.8" x14ac:dyDescent="0.4">
      <c r="B226" t="s">
        <v>1138</v>
      </c>
      <c r="C226" s="59">
        <f>C224*C225</f>
        <v>58508.45308898099</v>
      </c>
      <c r="D226" s="59">
        <f>D224*D225</f>
        <v>58508.45308898099</v>
      </c>
      <c r="F226" t="s">
        <v>1138</v>
      </c>
      <c r="G226" s="59">
        <f>G224*G225</f>
        <v>58508.45308898099</v>
      </c>
      <c r="H226" s="59">
        <f>H224*H225</f>
        <v>58508.45308898099</v>
      </c>
      <c r="J226" t="s">
        <v>1138</v>
      </c>
      <c r="K226" s="59">
        <f>K224*K225</f>
        <v>58508.45308898099</v>
      </c>
      <c r="L226" s="59">
        <f>L224*L225</f>
        <v>58508.45308898099</v>
      </c>
      <c r="R226">
        <v>17</v>
      </c>
      <c r="S226" s="76">
        <v>0</v>
      </c>
      <c r="T226">
        <v>0</v>
      </c>
      <c r="U226" s="77">
        <v>0</v>
      </c>
      <c r="V226" s="76">
        <v>0</v>
      </c>
      <c r="W226">
        <v>0</v>
      </c>
      <c r="X226" s="77">
        <v>0</v>
      </c>
      <c r="Y226" s="76">
        <v>0</v>
      </c>
      <c r="Z226">
        <v>0</v>
      </c>
      <c r="AA226">
        <v>0</v>
      </c>
      <c r="AB226" s="98">
        <f>IF(R226&lt;=Input!$G$64,$AU$165,0)</f>
        <v>1</v>
      </c>
      <c r="AC226" s="99">
        <f>IF(R226&lt;=Input!$G$64,$BE$172,0)</f>
        <v>1.0118194004778001</v>
      </c>
      <c r="AD226" s="48">
        <f t="shared" si="95"/>
        <v>110286.65901510108</v>
      </c>
      <c r="AE226" s="48">
        <f>IF(R226&lt;=Input!$G$64,Calculations!AE225*(1+Input!$G$66),0)</f>
        <v>31117.93323132872</v>
      </c>
      <c r="AF226" s="48">
        <f>IF(R226&lt;=Input!$G$64,AF225*(1+Input!$G$66),0)</f>
        <v>79168.725783772359</v>
      </c>
      <c r="AG226" s="48">
        <f t="shared" si="96"/>
        <v>655125.70408962446</v>
      </c>
      <c r="AH226" s="48">
        <f t="shared" si="97"/>
        <v>187416.67189838251</v>
      </c>
      <c r="AI226" s="84">
        <f>IF(R226&lt;=Input!$G$64,AI225*(1+Input!$G$66),0)</f>
        <v>772.00661310570752</v>
      </c>
      <c r="AJ226" s="121">
        <f>IF(R226&lt;=Input!$G$64,Calculations!AJ225*(1+Input!$G$66),0)</f>
        <v>772.00661310570752</v>
      </c>
      <c r="AK226" s="125">
        <v>17</v>
      </c>
      <c r="AL226" s="127">
        <f t="shared" si="98"/>
        <v>1</v>
      </c>
      <c r="AM226" s="127">
        <f t="shared" si="99"/>
        <v>1.0118194004778001</v>
      </c>
      <c r="AN226" s="121">
        <f t="shared" si="100"/>
        <v>110286.65901510108</v>
      </c>
      <c r="AO226" s="121">
        <f t="shared" si="101"/>
        <v>31117.93323132872</v>
      </c>
      <c r="AP226" s="121">
        <f t="shared" si="102"/>
        <v>79168.725783772359</v>
      </c>
      <c r="AQ226" s="121">
        <f t="shared" si="103"/>
        <v>655125.70408962446</v>
      </c>
      <c r="AR226" s="121">
        <f t="shared" si="104"/>
        <v>187416.67189838251</v>
      </c>
      <c r="AS226" s="121">
        <f t="shared" si="105"/>
        <v>772.00661310570752</v>
      </c>
      <c r="AT226" s="121">
        <f t="shared" si="106"/>
        <v>772.00661310570752</v>
      </c>
      <c r="AU226" s="48">
        <f t="shared" si="92"/>
        <v>4962.8996556795482</v>
      </c>
      <c r="AW226" s="91" t="s">
        <v>42</v>
      </c>
      <c r="AX226" s="92">
        <f>AN226+AS226+AT226+AU226+BD226+BE226+Input!G93</f>
        <v>429547.24740442797</v>
      </c>
      <c r="AY226" s="92">
        <f>Input!$H93</f>
        <v>-949794.73692386248</v>
      </c>
      <c r="AZ226" s="27">
        <f t="shared" si="91"/>
        <v>-520247.48951943452</v>
      </c>
      <c r="BB226" s="272" t="str">
        <f t="shared" si="93"/>
        <v>Year 17</v>
      </c>
      <c r="BD226">
        <f>Input!E148</f>
        <v>10740.820387501079</v>
      </c>
      <c r="BE226">
        <f>Input!F148</f>
        <v>0</v>
      </c>
    </row>
    <row r="227" spans="2:57" ht="16.8" x14ac:dyDescent="0.4">
      <c r="B227" t="s">
        <v>1139</v>
      </c>
      <c r="C227" s="104">
        <v>0.25</v>
      </c>
      <c r="D227" s="104">
        <v>0.25</v>
      </c>
      <c r="F227" t="s">
        <v>1139</v>
      </c>
      <c r="G227" s="104">
        <v>0.25</v>
      </c>
      <c r="H227" s="104">
        <v>0.25</v>
      </c>
      <c r="J227" t="s">
        <v>1139</v>
      </c>
      <c r="K227" s="104">
        <v>0.25</v>
      </c>
      <c r="L227" s="104">
        <v>0.25</v>
      </c>
      <c r="R227">
        <v>18</v>
      </c>
      <c r="S227" s="76">
        <v>0</v>
      </c>
      <c r="T227">
        <v>0</v>
      </c>
      <c r="U227" s="77">
        <v>0</v>
      </c>
      <c r="V227" s="76">
        <v>0</v>
      </c>
      <c r="W227">
        <v>0</v>
      </c>
      <c r="X227" s="77">
        <v>0</v>
      </c>
      <c r="Y227" s="76">
        <v>0</v>
      </c>
      <c r="Z227">
        <v>0</v>
      </c>
      <c r="AA227">
        <v>0</v>
      </c>
      <c r="AB227" s="98">
        <f>IF(R227&lt;=Input!$G$64,$AU$165,0)</f>
        <v>1</v>
      </c>
      <c r="AC227" s="99">
        <f>IF(R227&lt;=Input!$G$64,$BE$172,0)</f>
        <v>1.0118194004778001</v>
      </c>
      <c r="AD227" s="48">
        <f t="shared" si="95"/>
        <v>112492.3921954031</v>
      </c>
      <c r="AE227" s="48">
        <f>IF(R227&lt;=Input!$G$64,Calculations!AE226*(1+Input!$G$66),0)</f>
        <v>31740.291895955295</v>
      </c>
      <c r="AF227" s="48">
        <f>IF(R227&lt;=Input!$G$64,AF226*(1+Input!$G$66),0)</f>
        <v>80752.100299447804</v>
      </c>
      <c r="AG227" s="48">
        <f t="shared" si="96"/>
        <v>668228.2181714169</v>
      </c>
      <c r="AH227" s="48">
        <f t="shared" si="97"/>
        <v>191165.00533635018</v>
      </c>
      <c r="AI227" s="84">
        <f>IF(R227&lt;=Input!$G$64,AI226*(1+Input!$G$66),0)</f>
        <v>787.44674536782168</v>
      </c>
      <c r="AJ227" s="121">
        <f>IF(R227&lt;=Input!$G$64,Calculations!AJ226*(1+Input!$G$66),0)</f>
        <v>787.44674536782168</v>
      </c>
      <c r="AK227" s="125">
        <v>18</v>
      </c>
      <c r="AL227" s="127">
        <f t="shared" si="98"/>
        <v>1</v>
      </c>
      <c r="AM227" s="127">
        <f t="shared" si="99"/>
        <v>1.0118194004778001</v>
      </c>
      <c r="AN227" s="121">
        <f t="shared" si="100"/>
        <v>112492.3921954031</v>
      </c>
      <c r="AO227" s="121">
        <f t="shared" si="101"/>
        <v>31740.291895955295</v>
      </c>
      <c r="AP227" s="121">
        <f t="shared" si="102"/>
        <v>80752.100299447804</v>
      </c>
      <c r="AQ227" s="121">
        <f t="shared" si="103"/>
        <v>668228.2181714169</v>
      </c>
      <c r="AR227" s="121">
        <f t="shared" si="104"/>
        <v>191165.00533635018</v>
      </c>
      <c r="AS227" s="121">
        <f t="shared" si="105"/>
        <v>787.44674536782168</v>
      </c>
      <c r="AT227" s="121">
        <f t="shared" si="106"/>
        <v>787.44674536782168</v>
      </c>
      <c r="AU227" s="48">
        <f t="shared" si="92"/>
        <v>5062.1576487931388</v>
      </c>
      <c r="AW227" s="91" t="s">
        <v>43</v>
      </c>
      <c r="AX227" s="92">
        <f>AN227+AS227+AT227+AU227+BD227+BE227+Input!G94</f>
        <v>438030.78414864151</v>
      </c>
      <c r="AY227" s="92">
        <f>Input!$H94</f>
        <v>-968790.63166233955</v>
      </c>
      <c r="AZ227" s="27">
        <f t="shared" si="91"/>
        <v>-530759.84751369804</v>
      </c>
      <c r="BB227" s="272" t="str">
        <f t="shared" si="93"/>
        <v>Year 18</v>
      </c>
      <c r="BD227">
        <f>Input!E149</f>
        <v>10848.22859137609</v>
      </c>
      <c r="BE227">
        <f>Input!F149</f>
        <v>0</v>
      </c>
    </row>
    <row r="228" spans="2:57" ht="16.8" x14ac:dyDescent="0.4">
      <c r="B228" t="s">
        <v>1142</v>
      </c>
      <c r="C228" s="59">
        <f>C226*C227</f>
        <v>14627.113272245248</v>
      </c>
      <c r="D228" s="59">
        <f>D226*D227</f>
        <v>14627.113272245248</v>
      </c>
      <c r="F228" t="s">
        <v>1142</v>
      </c>
      <c r="G228" s="59">
        <f>G226*G227</f>
        <v>14627.113272245248</v>
      </c>
      <c r="H228" s="59">
        <f>H226*H227</f>
        <v>14627.113272245248</v>
      </c>
      <c r="J228" t="s">
        <v>1142</v>
      </c>
      <c r="K228" s="59">
        <f>K226*K227</f>
        <v>14627.113272245248</v>
      </c>
      <c r="L228" s="59">
        <f>L226*L227</f>
        <v>14627.113272245248</v>
      </c>
      <c r="R228">
        <v>19</v>
      </c>
      <c r="S228" s="76">
        <v>0</v>
      </c>
      <c r="T228">
        <v>0</v>
      </c>
      <c r="U228" s="77">
        <v>0</v>
      </c>
      <c r="V228" s="76">
        <v>0</v>
      </c>
      <c r="W228">
        <v>0</v>
      </c>
      <c r="X228" s="77">
        <v>0</v>
      </c>
      <c r="Y228" s="76">
        <v>0</v>
      </c>
      <c r="Z228">
        <v>0</v>
      </c>
      <c r="AA228">
        <v>0</v>
      </c>
      <c r="AB228" s="98">
        <f>IF(R228&lt;=Input!$G$64,$AU$165,0)</f>
        <v>1</v>
      </c>
      <c r="AC228" s="99">
        <f>IF(R228&lt;=Input!$G$64,$BE$172,0)</f>
        <v>1.0118194004778001</v>
      </c>
      <c r="AD228" s="48">
        <f t="shared" si="95"/>
        <v>114742.24003931116</v>
      </c>
      <c r="AE228" s="48">
        <f>IF(R228&lt;=Input!$G$64,Calculations!AE227*(1+Input!$G$66),0)</f>
        <v>32375.097733874401</v>
      </c>
      <c r="AF228" s="48">
        <f>IF(R228&lt;=Input!$G$64,AF227*(1+Input!$G$66),0)</f>
        <v>82367.142305436762</v>
      </c>
      <c r="AG228" s="48">
        <f t="shared" si="96"/>
        <v>681592.78253484529</v>
      </c>
      <c r="AH228" s="48">
        <f t="shared" si="97"/>
        <v>194988.30544307717</v>
      </c>
      <c r="AI228" s="84">
        <f>IF(R228&lt;=Input!$G$64,AI227*(1+Input!$G$66),0)</f>
        <v>803.19568027517812</v>
      </c>
      <c r="AJ228" s="121">
        <f>IF(R228&lt;=Input!$G$64,Calculations!AJ227*(1+Input!$G$66),0)</f>
        <v>803.19568027517812</v>
      </c>
      <c r="AK228" s="125">
        <v>19</v>
      </c>
      <c r="AL228" s="127">
        <f t="shared" si="98"/>
        <v>1</v>
      </c>
      <c r="AM228" s="127">
        <f t="shared" si="99"/>
        <v>1.0118194004778001</v>
      </c>
      <c r="AN228" s="121">
        <f t="shared" si="100"/>
        <v>114742.24003931116</v>
      </c>
      <c r="AO228" s="121">
        <f t="shared" si="101"/>
        <v>32375.097733874401</v>
      </c>
      <c r="AP228" s="121">
        <f t="shared" si="102"/>
        <v>82367.142305436762</v>
      </c>
      <c r="AQ228" s="121">
        <f t="shared" si="103"/>
        <v>681592.78253484529</v>
      </c>
      <c r="AR228" s="121">
        <f t="shared" si="104"/>
        <v>194988.30544307717</v>
      </c>
      <c r="AS228" s="121">
        <f t="shared" si="105"/>
        <v>803.19568027517812</v>
      </c>
      <c r="AT228" s="121">
        <f t="shared" si="106"/>
        <v>803.19568027517812</v>
      </c>
      <c r="AU228" s="48">
        <f t="shared" si="92"/>
        <v>5163.4008017690021</v>
      </c>
      <c r="AW228" s="91" t="s">
        <v>44</v>
      </c>
      <c r="AX228" s="92">
        <f>AN228+AS228+AT228+AU228+BD228+BE228+Input!G95</f>
        <v>446682.91754570056</v>
      </c>
      <c r="AY228" s="92">
        <f>Input!$H95</f>
        <v>-988166.44429558655</v>
      </c>
      <c r="AZ228" s="27">
        <f t="shared" si="91"/>
        <v>-541483.52674988599</v>
      </c>
      <c r="BB228" s="272" t="str">
        <f t="shared" si="93"/>
        <v>Year 19</v>
      </c>
      <c r="BD228">
        <f>Input!E150</f>
        <v>10956.71087728985</v>
      </c>
      <c r="BE228">
        <f>Input!F150</f>
        <v>0</v>
      </c>
    </row>
    <row r="229" spans="2:57" ht="16.8" x14ac:dyDescent="0.4">
      <c r="B229" t="s">
        <v>1140</v>
      </c>
      <c r="C229" s="105">
        <f>Input!$C$66</f>
        <v>0.04</v>
      </c>
      <c r="D229" s="105">
        <f>Input!C67</f>
        <v>0.04</v>
      </c>
      <c r="F229" t="s">
        <v>1140</v>
      </c>
      <c r="G229" s="105">
        <f>Input!$C$66</f>
        <v>0.04</v>
      </c>
      <c r="H229" s="105">
        <f>Input!C67</f>
        <v>0.04</v>
      </c>
      <c r="J229" t="s">
        <v>1140</v>
      </c>
      <c r="K229" s="105">
        <f>Input!$C$66</f>
        <v>0.04</v>
      </c>
      <c r="L229" s="105">
        <f>Input!C67</f>
        <v>0.04</v>
      </c>
      <c r="R229">
        <v>20</v>
      </c>
      <c r="S229" s="76">
        <v>0</v>
      </c>
      <c r="T229">
        <v>0</v>
      </c>
      <c r="U229" s="77">
        <v>0</v>
      </c>
      <c r="V229" s="76">
        <v>0</v>
      </c>
      <c r="W229">
        <v>0</v>
      </c>
      <c r="X229" s="77">
        <v>0</v>
      </c>
      <c r="Y229" s="76">
        <v>0</v>
      </c>
      <c r="Z229">
        <v>0</v>
      </c>
      <c r="AA229">
        <v>0</v>
      </c>
      <c r="AB229" s="98">
        <f>IF(R229&lt;=Input!$G$64,$AU$165,0)</f>
        <v>1</v>
      </c>
      <c r="AC229" s="99">
        <f>IF(R229&lt;=Input!$G$64,$BE$172,0)</f>
        <v>1.0118194004778001</v>
      </c>
      <c r="AD229" s="48">
        <f t="shared" si="95"/>
        <v>117037.08484009738</v>
      </c>
      <c r="AE229" s="48">
        <f>IF(R229&lt;=Input!$G$64,Calculations!AE228*(1+Input!$G$66),0)</f>
        <v>33022.599688551891</v>
      </c>
      <c r="AF229" s="48">
        <f>IF(R229&lt;=Input!$G$64,AF228*(1+Input!$G$66),0)</f>
        <v>84014.485151545494</v>
      </c>
      <c r="AG229" s="48">
        <f t="shared" si="96"/>
        <v>695224.63818554219</v>
      </c>
      <c r="AH229" s="48">
        <f t="shared" si="97"/>
        <v>198888.07155193872</v>
      </c>
      <c r="AI229" s="84">
        <f>IF(R229&lt;=Input!$G$64,AI228*(1+Input!$G$66),0)</f>
        <v>819.25959388068168</v>
      </c>
      <c r="AJ229" s="121">
        <f>IF(R229&lt;=Input!$G$64,Calculations!AJ228*(1+Input!$G$66),0)</f>
        <v>819.25959388068168</v>
      </c>
      <c r="AK229" s="125">
        <v>20</v>
      </c>
      <c r="AL229" s="127">
        <f t="shared" si="98"/>
        <v>1</v>
      </c>
      <c r="AM229" s="127">
        <f t="shared" si="99"/>
        <v>1.0118194004778001</v>
      </c>
      <c r="AN229" s="121">
        <f t="shared" si="100"/>
        <v>117037.08484009738</v>
      </c>
      <c r="AO229" s="121">
        <f t="shared" si="101"/>
        <v>33022.599688551891</v>
      </c>
      <c r="AP229" s="121">
        <f t="shared" si="102"/>
        <v>84014.485151545494</v>
      </c>
      <c r="AQ229" s="121">
        <f t="shared" si="103"/>
        <v>695224.63818554219</v>
      </c>
      <c r="AR229" s="121">
        <f t="shared" si="104"/>
        <v>198888.07155193872</v>
      </c>
      <c r="AS229" s="121">
        <f t="shared" si="105"/>
        <v>819.25959388068168</v>
      </c>
      <c r="AT229" s="121">
        <f t="shared" si="106"/>
        <v>819.25959388068168</v>
      </c>
      <c r="AU229" s="48">
        <f t="shared" si="92"/>
        <v>5266.6688178043814</v>
      </c>
      <c r="AW229" s="91" t="s">
        <v>45</v>
      </c>
      <c r="AX229" s="92">
        <f>AN229+AS229+AT229+AU229+BD229+BE229+Input!G96</f>
        <v>455507.00878784171</v>
      </c>
      <c r="AY229" s="92">
        <f>Input!$H96</f>
        <v>-1007929.7731814982</v>
      </c>
      <c r="AZ229" s="27">
        <f t="shared" si="91"/>
        <v>-552422.76439365651</v>
      </c>
      <c r="BB229" s="272" t="str">
        <f t="shared" si="93"/>
        <v>Year 20</v>
      </c>
      <c r="BD229">
        <f>Input!E151</f>
        <v>11066.277986062749</v>
      </c>
      <c r="BE229">
        <f>Input!F151</f>
        <v>0</v>
      </c>
    </row>
    <row r="230" spans="2:57" ht="16.8" x14ac:dyDescent="0.4">
      <c r="B230" t="s">
        <v>1141</v>
      </c>
      <c r="C230" s="59">
        <f>C228*C229</f>
        <v>585.08453088980991</v>
      </c>
      <c r="D230" s="118">
        <f>D228*D229</f>
        <v>585.08453088980991</v>
      </c>
      <c r="F230" t="s">
        <v>1141</v>
      </c>
      <c r="G230" s="59">
        <f>G228*G229</f>
        <v>585.08453088980991</v>
      </c>
      <c r="H230" s="59">
        <f>H228*H229</f>
        <v>585.08453088980991</v>
      </c>
      <c r="J230" t="s">
        <v>1141</v>
      </c>
      <c r="K230" s="59">
        <f>K228*K229</f>
        <v>585.08453088980991</v>
      </c>
      <c r="L230" s="59">
        <f>L228*L229</f>
        <v>585.08453088980991</v>
      </c>
      <c r="R230">
        <v>21</v>
      </c>
      <c r="S230" s="76">
        <v>0</v>
      </c>
      <c r="T230">
        <v>0</v>
      </c>
      <c r="U230" s="77">
        <v>0</v>
      </c>
      <c r="V230" s="76">
        <v>0</v>
      </c>
      <c r="W230">
        <v>0</v>
      </c>
      <c r="X230" s="77">
        <v>0</v>
      </c>
      <c r="Y230" s="76">
        <v>0</v>
      </c>
      <c r="Z230">
        <v>0</v>
      </c>
      <c r="AA230">
        <v>0</v>
      </c>
      <c r="AB230" s="98">
        <f>IF(R230&lt;=Input!$G$64,$AU$165,0)</f>
        <v>0</v>
      </c>
      <c r="AC230" s="99">
        <f>IF(R230&lt;=Input!$G$64,$BE$172,0)</f>
        <v>0</v>
      </c>
      <c r="AD230" s="48">
        <f t="shared" si="95"/>
        <v>0</v>
      </c>
      <c r="AE230" s="48">
        <f>IF(R230&lt;=Input!$G$64,Calculations!AE229*(1+Input!$G$66),0)</f>
        <v>0</v>
      </c>
      <c r="AF230" s="48">
        <f>IF(R230&lt;=Input!$G$64,AF229*(1+Input!$G$66),0)</f>
        <v>0</v>
      </c>
      <c r="AG230" s="48">
        <f t="shared" si="96"/>
        <v>0</v>
      </c>
      <c r="AH230" s="48">
        <f t="shared" si="97"/>
        <v>0</v>
      </c>
      <c r="AI230" s="84">
        <f>IF(R230&lt;=Input!$G$64,AI229*(1+Input!$G$66),0)</f>
        <v>0</v>
      </c>
      <c r="AJ230" s="121">
        <f>IF(R230&lt;=Input!$G$64,Calculations!AJ229*(1+Input!$G$66),0)</f>
        <v>0</v>
      </c>
      <c r="AK230" s="125">
        <v>21</v>
      </c>
      <c r="AL230" s="127">
        <f t="shared" si="98"/>
        <v>0</v>
      </c>
      <c r="AM230" s="127">
        <f t="shared" si="99"/>
        <v>0</v>
      </c>
      <c r="AN230" s="121">
        <f t="shared" si="100"/>
        <v>0</v>
      </c>
      <c r="AO230" s="121">
        <f t="shared" si="101"/>
        <v>0</v>
      </c>
      <c r="AP230" s="121">
        <f t="shared" si="102"/>
        <v>0</v>
      </c>
      <c r="AQ230" s="121">
        <f t="shared" si="103"/>
        <v>0</v>
      </c>
      <c r="AR230" s="121">
        <f t="shared" si="104"/>
        <v>0</v>
      </c>
      <c r="AS230" s="121">
        <f t="shared" si="105"/>
        <v>0</v>
      </c>
      <c r="AT230" s="121">
        <f t="shared" si="106"/>
        <v>0</v>
      </c>
      <c r="AU230" s="48">
        <f t="shared" si="92"/>
        <v>0</v>
      </c>
      <c r="AW230" s="91" t="s">
        <v>46</v>
      </c>
      <c r="AX230" s="92" t="e">
        <f>AN230+AS230+AT230+AU230+BD230+BE230+Input!G97</f>
        <v>#VALUE!</v>
      </c>
      <c r="AY230" s="92" t="str">
        <f>Input!$H97</f>
        <v xml:space="preserve"> - </v>
      </c>
      <c r="AZ230" s="27" t="e">
        <f t="shared" si="91"/>
        <v>#VALUE!</v>
      </c>
      <c r="BB230" s="272" t="str">
        <f t="shared" si="93"/>
        <v>Year 21</v>
      </c>
      <c r="BD230">
        <f>Input!E152</f>
        <v>0</v>
      </c>
      <c r="BE230">
        <f>Input!F152</f>
        <v>0</v>
      </c>
    </row>
    <row r="231" spans="2:57" ht="16.8" x14ac:dyDescent="0.4">
      <c r="R231">
        <v>22</v>
      </c>
      <c r="S231" s="76">
        <v>0</v>
      </c>
      <c r="T231">
        <v>0</v>
      </c>
      <c r="U231">
        <v>0</v>
      </c>
      <c r="V231">
        <v>0</v>
      </c>
      <c r="W231">
        <v>0</v>
      </c>
      <c r="X231">
        <v>0</v>
      </c>
      <c r="Y231">
        <v>0</v>
      </c>
      <c r="Z231">
        <v>0</v>
      </c>
      <c r="AA231">
        <v>0</v>
      </c>
      <c r="AB231" s="98">
        <f>IF(R231&lt;=Input!$G$64,$AU$165,0)</f>
        <v>0</v>
      </c>
      <c r="AC231" s="99">
        <f>IF(R231&lt;=Input!$G$64,$BE$172,0)</f>
        <v>0</v>
      </c>
      <c r="AD231" s="48">
        <f t="shared" si="95"/>
        <v>0</v>
      </c>
      <c r="AE231" s="48">
        <f>IF(R231&lt;=Input!$G$64,Calculations!AE230*(1+Input!$G$66),0)</f>
        <v>0</v>
      </c>
      <c r="AF231" s="48">
        <f>IF(R231&lt;=Input!$G$64,AF230*(1+Input!$G$66),0)</f>
        <v>0</v>
      </c>
      <c r="AG231" s="48">
        <f t="shared" si="96"/>
        <v>0</v>
      </c>
      <c r="AH231" s="48">
        <f t="shared" si="97"/>
        <v>0</v>
      </c>
      <c r="AI231" s="84">
        <f>IF(R231&lt;=Input!$G$64,AI230*(1+Input!$G$66),0)</f>
        <v>0</v>
      </c>
      <c r="AJ231" s="121">
        <f>IF(R231&lt;=Input!$G$64,Calculations!AJ230*(1+Input!$G$66),0)</f>
        <v>0</v>
      </c>
      <c r="AK231" s="125">
        <v>22</v>
      </c>
      <c r="AL231" s="127">
        <f t="shared" si="98"/>
        <v>0</v>
      </c>
      <c r="AM231" s="127">
        <f t="shared" si="99"/>
        <v>0</v>
      </c>
      <c r="AN231" s="121">
        <f t="shared" si="100"/>
        <v>0</v>
      </c>
      <c r="AO231" s="121">
        <f t="shared" si="101"/>
        <v>0</v>
      </c>
      <c r="AP231" s="121">
        <f t="shared" si="102"/>
        <v>0</v>
      </c>
      <c r="AQ231" s="121">
        <f t="shared" si="103"/>
        <v>0</v>
      </c>
      <c r="AR231" s="121">
        <f t="shared" si="104"/>
        <v>0</v>
      </c>
      <c r="AS231" s="121">
        <f t="shared" si="105"/>
        <v>0</v>
      </c>
      <c r="AT231" s="121">
        <f t="shared" si="106"/>
        <v>0</v>
      </c>
      <c r="AU231" s="48">
        <f t="shared" si="92"/>
        <v>0</v>
      </c>
      <c r="AW231" s="91" t="s">
        <v>47</v>
      </c>
      <c r="AX231" s="92" t="e">
        <f>AN231+AS231+AT231+AU231+BD231+BE231+Input!G98</f>
        <v>#VALUE!</v>
      </c>
      <c r="AY231" s="92" t="str">
        <f>Input!$H98</f>
        <v xml:space="preserve"> - </v>
      </c>
      <c r="AZ231" s="27" t="e">
        <f t="shared" si="91"/>
        <v>#VALUE!</v>
      </c>
      <c r="BB231" s="272" t="str">
        <f t="shared" si="93"/>
        <v>Year 22</v>
      </c>
      <c r="BD231">
        <f>Input!E153</f>
        <v>0</v>
      </c>
      <c r="BE231">
        <f>Input!F153</f>
        <v>0</v>
      </c>
    </row>
    <row r="232" spans="2:57" ht="16.8" x14ac:dyDescent="0.4">
      <c r="I232" s="48"/>
      <c r="R232">
        <v>23</v>
      </c>
      <c r="S232" s="76">
        <v>0</v>
      </c>
      <c r="T232">
        <v>0</v>
      </c>
      <c r="U232">
        <v>0</v>
      </c>
      <c r="V232">
        <v>0</v>
      </c>
      <c r="W232">
        <v>0</v>
      </c>
      <c r="X232">
        <v>0</v>
      </c>
      <c r="Y232">
        <v>0</v>
      </c>
      <c r="Z232">
        <v>0</v>
      </c>
      <c r="AA232">
        <v>0</v>
      </c>
      <c r="AB232" s="98">
        <f>IF(R232&lt;=Input!$G$64,$AU$165,0)</f>
        <v>0</v>
      </c>
      <c r="AC232" s="99">
        <f>IF(R232&lt;=Input!$G$64,$BE$172,0)</f>
        <v>0</v>
      </c>
      <c r="AD232" s="48">
        <f t="shared" si="95"/>
        <v>0</v>
      </c>
      <c r="AE232" s="48">
        <f>IF(R232&lt;=Input!$G$64,Calculations!AE231*(1+Input!$G$66),0)</f>
        <v>0</v>
      </c>
      <c r="AF232" s="48">
        <f>IF(R232&lt;=Input!$G$64,AF231*(1+Input!$G$66),0)</f>
        <v>0</v>
      </c>
      <c r="AG232" s="48">
        <f t="shared" si="96"/>
        <v>0</v>
      </c>
      <c r="AH232" s="48">
        <f t="shared" si="97"/>
        <v>0</v>
      </c>
      <c r="AI232" s="84">
        <f>IF(R232&lt;=Input!$G$64,AI231*(1+Input!$G$66),0)</f>
        <v>0</v>
      </c>
      <c r="AJ232" s="121">
        <f>IF(R232&lt;=Input!$G$64,Calculations!AJ231*(1+Input!$G$66),0)</f>
        <v>0</v>
      </c>
      <c r="AK232" s="125">
        <v>23</v>
      </c>
      <c r="AL232" s="127">
        <f t="shared" si="98"/>
        <v>0</v>
      </c>
      <c r="AM232" s="127">
        <f t="shared" si="99"/>
        <v>0</v>
      </c>
      <c r="AN232" s="121">
        <f t="shared" si="100"/>
        <v>0</v>
      </c>
      <c r="AO232" s="121">
        <f t="shared" si="101"/>
        <v>0</v>
      </c>
      <c r="AP232" s="121">
        <f t="shared" si="102"/>
        <v>0</v>
      </c>
      <c r="AQ232" s="121">
        <f t="shared" si="103"/>
        <v>0</v>
      </c>
      <c r="AR232" s="121">
        <f t="shared" si="104"/>
        <v>0</v>
      </c>
      <c r="AS232" s="121">
        <f t="shared" si="105"/>
        <v>0</v>
      </c>
      <c r="AT232" s="121">
        <f t="shared" si="106"/>
        <v>0</v>
      </c>
      <c r="AU232" s="48">
        <f t="shared" si="92"/>
        <v>0</v>
      </c>
      <c r="AW232" s="91" t="s">
        <v>48</v>
      </c>
      <c r="AX232" s="92" t="e">
        <f>AN232+AS232+AT232+AU232+BD232+BE232+Input!G99</f>
        <v>#VALUE!</v>
      </c>
      <c r="AY232" s="92" t="str">
        <f>Input!$H99</f>
        <v xml:space="preserve"> - </v>
      </c>
      <c r="AZ232" s="27" t="e">
        <f t="shared" si="91"/>
        <v>#VALUE!</v>
      </c>
      <c r="BB232" s="272" t="str">
        <f t="shared" si="93"/>
        <v>Year 23</v>
      </c>
      <c r="BD232">
        <f>Input!E154</f>
        <v>0</v>
      </c>
      <c r="BE232">
        <f>Input!F154</f>
        <v>0</v>
      </c>
    </row>
    <row r="233" spans="2:57" ht="16.8" x14ac:dyDescent="0.4">
      <c r="R233">
        <v>24</v>
      </c>
      <c r="S233" s="76">
        <v>0</v>
      </c>
      <c r="T233">
        <v>0</v>
      </c>
      <c r="U233">
        <v>0</v>
      </c>
      <c r="V233">
        <v>0</v>
      </c>
      <c r="W233">
        <v>0</v>
      </c>
      <c r="X233">
        <v>0</v>
      </c>
      <c r="Y233">
        <v>0</v>
      </c>
      <c r="Z233">
        <v>0</v>
      </c>
      <c r="AA233">
        <v>0</v>
      </c>
      <c r="AB233" s="98">
        <f>IF(R233&lt;=Input!$G$64,$AU$165,0)</f>
        <v>0</v>
      </c>
      <c r="AC233" s="99">
        <f>IF(R233&lt;=Input!$G$64,$BE$172,0)</f>
        <v>0</v>
      </c>
      <c r="AD233" s="48">
        <f t="shared" si="95"/>
        <v>0</v>
      </c>
      <c r="AE233" s="48">
        <f>IF(R233&lt;=Input!$G$64,Calculations!AE232*(1+Input!$G$66),0)</f>
        <v>0</v>
      </c>
      <c r="AF233" s="48">
        <f>IF(R233&lt;=Input!$G$64,AF232*(1+Input!$G$66),0)</f>
        <v>0</v>
      </c>
      <c r="AG233" s="48">
        <f t="shared" si="96"/>
        <v>0</v>
      </c>
      <c r="AH233" s="48">
        <f t="shared" si="97"/>
        <v>0</v>
      </c>
      <c r="AI233" s="84">
        <f>IF(R233&lt;=Input!$G$64,AI232*(1+Input!$G$66),0)</f>
        <v>0</v>
      </c>
      <c r="AJ233" s="121">
        <f>IF(R233&lt;=Input!$G$64,Calculations!AJ232*(1+Input!$G$66),0)</f>
        <v>0</v>
      </c>
      <c r="AK233" s="125">
        <v>24</v>
      </c>
      <c r="AL233" s="127">
        <f t="shared" si="98"/>
        <v>0</v>
      </c>
      <c r="AM233" s="127">
        <f t="shared" si="99"/>
        <v>0</v>
      </c>
      <c r="AN233" s="121">
        <f t="shared" si="100"/>
        <v>0</v>
      </c>
      <c r="AO233" s="121">
        <f t="shared" si="101"/>
        <v>0</v>
      </c>
      <c r="AP233" s="121">
        <f t="shared" si="102"/>
        <v>0</v>
      </c>
      <c r="AQ233" s="121">
        <f t="shared" si="103"/>
        <v>0</v>
      </c>
      <c r="AR233" s="121">
        <f t="shared" si="104"/>
        <v>0</v>
      </c>
      <c r="AS233" s="121">
        <f t="shared" si="105"/>
        <v>0</v>
      </c>
      <c r="AT233" s="121">
        <f t="shared" si="106"/>
        <v>0</v>
      </c>
      <c r="AU233" s="48">
        <f t="shared" si="92"/>
        <v>0</v>
      </c>
      <c r="AW233" s="91" t="s">
        <v>49</v>
      </c>
      <c r="AX233" s="92" t="e">
        <f>AN233+AS233+AT233+AU233+BD233+BE233+Input!G100</f>
        <v>#VALUE!</v>
      </c>
      <c r="AY233" s="92" t="str">
        <f>Input!$H100</f>
        <v xml:space="preserve"> - </v>
      </c>
      <c r="AZ233" s="27" t="e">
        <f t="shared" si="91"/>
        <v>#VALUE!</v>
      </c>
      <c r="BB233" s="272" t="str">
        <f t="shared" si="93"/>
        <v>Year 24</v>
      </c>
      <c r="BD233">
        <f>Input!E155</f>
        <v>0</v>
      </c>
      <c r="BE233">
        <f>Input!F155</f>
        <v>0</v>
      </c>
    </row>
    <row r="234" spans="2:57" ht="16.8" x14ac:dyDescent="0.4">
      <c r="R234">
        <v>25</v>
      </c>
      <c r="S234" s="76">
        <v>0</v>
      </c>
      <c r="T234">
        <v>0</v>
      </c>
      <c r="U234">
        <v>0</v>
      </c>
      <c r="V234">
        <v>0</v>
      </c>
      <c r="W234">
        <v>0</v>
      </c>
      <c r="X234">
        <v>0</v>
      </c>
      <c r="Y234">
        <v>0</v>
      </c>
      <c r="Z234">
        <v>0</v>
      </c>
      <c r="AA234">
        <v>0</v>
      </c>
      <c r="AB234" s="98">
        <f>IF(R234&lt;=Input!$G$64,$AU$165,0)</f>
        <v>0</v>
      </c>
      <c r="AC234" s="99">
        <f>IF(R234&lt;=Input!$G$64,$BE$172,0)</f>
        <v>0</v>
      </c>
      <c r="AD234" s="48">
        <f t="shared" si="95"/>
        <v>0</v>
      </c>
      <c r="AE234" s="48">
        <f>IF(R234&lt;=Input!$G$64,Calculations!AE233*(1+Input!$G$66),0)</f>
        <v>0</v>
      </c>
      <c r="AF234" s="48">
        <f>IF(R234&lt;=Input!$G$64,AF233*(1+Input!$G$66),0)</f>
        <v>0</v>
      </c>
      <c r="AG234" s="48">
        <f t="shared" si="96"/>
        <v>0</v>
      </c>
      <c r="AH234" s="48">
        <f t="shared" si="97"/>
        <v>0</v>
      </c>
      <c r="AI234" s="84">
        <f>IF(R234&lt;=Input!$G$64,AI233*(1+Input!$G$66),0)</f>
        <v>0</v>
      </c>
      <c r="AJ234" s="121">
        <f>IF(R234&lt;=Input!$G$64,Calculations!AJ233*(1+Input!$G$66),0)</f>
        <v>0</v>
      </c>
      <c r="AK234" s="125">
        <v>25</v>
      </c>
      <c r="AL234" s="127">
        <f t="shared" si="98"/>
        <v>0</v>
      </c>
      <c r="AM234" s="127">
        <f t="shared" si="99"/>
        <v>0</v>
      </c>
      <c r="AN234" s="121">
        <f t="shared" si="100"/>
        <v>0</v>
      </c>
      <c r="AO234" s="121">
        <f t="shared" si="101"/>
        <v>0</v>
      </c>
      <c r="AP234" s="121">
        <f t="shared" si="102"/>
        <v>0</v>
      </c>
      <c r="AQ234" s="121">
        <f t="shared" si="103"/>
        <v>0</v>
      </c>
      <c r="AR234" s="121">
        <f t="shared" si="104"/>
        <v>0</v>
      </c>
      <c r="AS234" s="121">
        <f t="shared" si="105"/>
        <v>0</v>
      </c>
      <c r="AT234" s="121">
        <f t="shared" si="106"/>
        <v>0</v>
      </c>
      <c r="AU234" s="48">
        <f t="shared" si="92"/>
        <v>0</v>
      </c>
      <c r="AW234" s="91" t="s">
        <v>50</v>
      </c>
      <c r="AX234" s="92" t="e">
        <f>AN234+AS234+AT234+AU234+BD234+BE234+Input!G101</f>
        <v>#VALUE!</v>
      </c>
      <c r="AY234" s="92" t="str">
        <f>Input!$H101</f>
        <v xml:space="preserve"> - </v>
      </c>
      <c r="AZ234" s="27" t="e">
        <f t="shared" si="91"/>
        <v>#VALUE!</v>
      </c>
      <c r="BB234" s="272" t="str">
        <f t="shared" si="93"/>
        <v>Year 25</v>
      </c>
      <c r="BD234">
        <f>Input!E156</f>
        <v>0</v>
      </c>
      <c r="BE234">
        <f>Input!F156</f>
        <v>0</v>
      </c>
    </row>
    <row r="235" spans="2:57" ht="16.8" x14ac:dyDescent="0.4">
      <c r="R235">
        <v>26</v>
      </c>
      <c r="S235" s="76">
        <v>0</v>
      </c>
      <c r="T235">
        <v>0</v>
      </c>
      <c r="U235">
        <v>0</v>
      </c>
      <c r="V235">
        <v>0</v>
      </c>
      <c r="W235">
        <v>0</v>
      </c>
      <c r="X235">
        <v>0</v>
      </c>
      <c r="Y235">
        <v>0</v>
      </c>
      <c r="Z235">
        <v>0</v>
      </c>
      <c r="AA235">
        <v>0</v>
      </c>
      <c r="AB235" s="98">
        <f>IF(R235&lt;=Input!$G$64,$AU$165,0)</f>
        <v>0</v>
      </c>
      <c r="AC235" s="99">
        <f>IF(R235&lt;=Input!$G$64,$BE$172,0)</f>
        <v>0</v>
      </c>
      <c r="AD235" s="48">
        <f t="shared" si="95"/>
        <v>0</v>
      </c>
      <c r="AE235" s="48">
        <f>IF(R235&lt;=Input!$G$64,Calculations!AE234*(1+Input!$G$66),0)</f>
        <v>0</v>
      </c>
      <c r="AF235" s="48">
        <f>IF(R235&lt;=Input!$G$64,AF234*(1+Input!$G$66),0)</f>
        <v>0</v>
      </c>
      <c r="AG235" s="48">
        <f t="shared" si="96"/>
        <v>0</v>
      </c>
      <c r="AH235" s="48">
        <f t="shared" si="97"/>
        <v>0</v>
      </c>
      <c r="AI235" s="84">
        <f>IF(R235&lt;=Input!$G$64,AI234*(1+Input!$G$66),0)</f>
        <v>0</v>
      </c>
      <c r="AJ235" s="121">
        <f>IF(R235&lt;=Input!$G$64,Calculations!AJ234*(1+Input!$G$66),0)</f>
        <v>0</v>
      </c>
      <c r="AK235" s="125">
        <v>26</v>
      </c>
      <c r="AL235" s="127">
        <f t="shared" si="98"/>
        <v>0</v>
      </c>
      <c r="AM235" s="127">
        <f t="shared" si="99"/>
        <v>0</v>
      </c>
      <c r="AN235" s="121">
        <f t="shared" si="100"/>
        <v>0</v>
      </c>
      <c r="AO235" s="121">
        <f t="shared" si="101"/>
        <v>0</v>
      </c>
      <c r="AP235" s="121">
        <f t="shared" si="102"/>
        <v>0</v>
      </c>
      <c r="AQ235" s="121">
        <f t="shared" si="103"/>
        <v>0</v>
      </c>
      <c r="AR235" s="121">
        <f t="shared" si="104"/>
        <v>0</v>
      </c>
      <c r="AS235" s="121">
        <f t="shared" si="105"/>
        <v>0</v>
      </c>
      <c r="AT235" s="121">
        <f t="shared" si="106"/>
        <v>0</v>
      </c>
      <c r="AU235" s="48">
        <f t="shared" si="92"/>
        <v>0</v>
      </c>
      <c r="AW235" s="91" t="s">
        <v>51</v>
      </c>
      <c r="AX235" s="92" t="e">
        <f>AN235+AS235+AT235+AU235+BD235+BE235+Input!G102</f>
        <v>#VALUE!</v>
      </c>
      <c r="AY235" s="92" t="str">
        <f>Input!$H102</f>
        <v xml:space="preserve"> - </v>
      </c>
      <c r="AZ235" s="27" t="e">
        <f t="shared" si="91"/>
        <v>#VALUE!</v>
      </c>
      <c r="BB235" s="272" t="str">
        <f t="shared" si="93"/>
        <v>Year 26</v>
      </c>
      <c r="BD235">
        <f>Input!E157</f>
        <v>0</v>
      </c>
      <c r="BE235">
        <f>Input!F157</f>
        <v>0</v>
      </c>
    </row>
    <row r="236" spans="2:57" ht="16.8" x14ac:dyDescent="0.4">
      <c r="R236">
        <v>27</v>
      </c>
      <c r="S236" s="76">
        <v>0</v>
      </c>
      <c r="T236">
        <v>0</v>
      </c>
      <c r="U236">
        <v>0</v>
      </c>
      <c r="V236">
        <v>0</v>
      </c>
      <c r="W236">
        <v>0</v>
      </c>
      <c r="X236">
        <v>0</v>
      </c>
      <c r="Y236">
        <v>0</v>
      </c>
      <c r="Z236">
        <v>0</v>
      </c>
      <c r="AA236">
        <v>0</v>
      </c>
      <c r="AB236" s="98">
        <f>IF(R236&lt;=Input!$G$64,$AU$165,0)</f>
        <v>0</v>
      </c>
      <c r="AC236" s="99">
        <f>IF(R236&lt;=Input!$G$64,$BE$172,0)</f>
        <v>0</v>
      </c>
      <c r="AD236" s="48">
        <f t="shared" si="95"/>
        <v>0</v>
      </c>
      <c r="AE236" s="48">
        <f>IF(R236&lt;=Input!$G$64,Calculations!AE235*(1+Input!$G$66),0)</f>
        <v>0</v>
      </c>
      <c r="AF236" s="48">
        <f>IF(R236&lt;=Input!$G$64,AF235*(1+Input!$G$66),0)</f>
        <v>0</v>
      </c>
      <c r="AG236" s="48">
        <f t="shared" si="96"/>
        <v>0</v>
      </c>
      <c r="AH236" s="48">
        <f t="shared" si="97"/>
        <v>0</v>
      </c>
      <c r="AI236" s="84">
        <f>IF(R236&lt;=Input!$G$64,AI235*(1+Input!$G$66),0)</f>
        <v>0</v>
      </c>
      <c r="AJ236" s="121">
        <f>IF(R236&lt;=Input!$G$64,Calculations!AJ235*(1+Input!$G$66),0)</f>
        <v>0</v>
      </c>
      <c r="AK236" s="125">
        <v>27</v>
      </c>
      <c r="AL236" s="127">
        <f t="shared" si="98"/>
        <v>0</v>
      </c>
      <c r="AM236" s="127">
        <f t="shared" si="99"/>
        <v>0</v>
      </c>
      <c r="AN236" s="121">
        <f t="shared" si="100"/>
        <v>0</v>
      </c>
      <c r="AO236" s="121">
        <f t="shared" si="101"/>
        <v>0</v>
      </c>
      <c r="AP236" s="121">
        <f t="shared" si="102"/>
        <v>0</v>
      </c>
      <c r="AQ236" s="121">
        <f t="shared" si="103"/>
        <v>0</v>
      </c>
      <c r="AR236" s="121">
        <f t="shared" si="104"/>
        <v>0</v>
      </c>
      <c r="AS236" s="121">
        <f t="shared" si="105"/>
        <v>0</v>
      </c>
      <c r="AT236" s="121">
        <f t="shared" si="106"/>
        <v>0</v>
      </c>
      <c r="AU236" s="48">
        <f t="shared" si="92"/>
        <v>0</v>
      </c>
      <c r="AW236" s="91" t="s">
        <v>52</v>
      </c>
      <c r="AX236" s="92" t="e">
        <f>AN236+AS236+AT236+AU236+BD236+BE236+Input!G103</f>
        <v>#VALUE!</v>
      </c>
      <c r="AY236" s="92" t="str">
        <f>Input!$H103</f>
        <v xml:space="preserve"> - </v>
      </c>
      <c r="AZ236" s="27" t="e">
        <f t="shared" si="91"/>
        <v>#VALUE!</v>
      </c>
      <c r="BB236" s="272" t="str">
        <f t="shared" si="93"/>
        <v>Year 27</v>
      </c>
      <c r="BD236">
        <f>Input!E158</f>
        <v>0</v>
      </c>
      <c r="BE236">
        <f>Input!F158</f>
        <v>0</v>
      </c>
    </row>
    <row r="237" spans="2:57" ht="16.8" x14ac:dyDescent="0.4">
      <c r="R237">
        <v>28</v>
      </c>
      <c r="S237" s="76">
        <v>0</v>
      </c>
      <c r="T237">
        <v>0</v>
      </c>
      <c r="U237">
        <v>0</v>
      </c>
      <c r="V237">
        <v>0</v>
      </c>
      <c r="W237">
        <v>0</v>
      </c>
      <c r="X237">
        <v>0</v>
      </c>
      <c r="Y237">
        <v>0</v>
      </c>
      <c r="Z237">
        <v>0</v>
      </c>
      <c r="AA237">
        <v>0</v>
      </c>
      <c r="AB237" s="98">
        <f>IF(R237&lt;=Input!$G$64,$AU$165,0)</f>
        <v>0</v>
      </c>
      <c r="AC237" s="99">
        <f>IF(R237&lt;=Input!$G$64,$BE$172,0)</f>
        <v>0</v>
      </c>
      <c r="AD237" s="48">
        <f t="shared" si="95"/>
        <v>0</v>
      </c>
      <c r="AE237" s="48">
        <f>IF(R237&lt;=Input!$G$64,Calculations!AE236*(1+Input!$G$66),0)</f>
        <v>0</v>
      </c>
      <c r="AF237" s="48">
        <f>IF(R237&lt;=Input!$G$64,AF236*(1+Input!$G$66),0)</f>
        <v>0</v>
      </c>
      <c r="AG237" s="48">
        <f t="shared" si="96"/>
        <v>0</v>
      </c>
      <c r="AH237" s="48">
        <f t="shared" si="97"/>
        <v>0</v>
      </c>
      <c r="AI237" s="84">
        <f>IF(R237&lt;=Input!$G$64,AI236*(1+Input!$G$66),0)</f>
        <v>0</v>
      </c>
      <c r="AJ237" s="121">
        <f>IF(R237&lt;=Input!$G$64,Calculations!AJ236*(1+Input!$G$66),0)</f>
        <v>0</v>
      </c>
      <c r="AK237" s="125">
        <v>28</v>
      </c>
      <c r="AL237" s="127">
        <f t="shared" si="98"/>
        <v>0</v>
      </c>
      <c r="AM237" s="127">
        <f t="shared" si="99"/>
        <v>0</v>
      </c>
      <c r="AN237" s="121">
        <f t="shared" si="100"/>
        <v>0</v>
      </c>
      <c r="AO237" s="121">
        <f t="shared" si="101"/>
        <v>0</v>
      </c>
      <c r="AP237" s="121">
        <f t="shared" si="102"/>
        <v>0</v>
      </c>
      <c r="AQ237" s="121">
        <f t="shared" si="103"/>
        <v>0</v>
      </c>
      <c r="AR237" s="121">
        <f t="shared" si="104"/>
        <v>0</v>
      </c>
      <c r="AS237" s="121">
        <f t="shared" si="105"/>
        <v>0</v>
      </c>
      <c r="AT237" s="121">
        <f t="shared" si="106"/>
        <v>0</v>
      </c>
      <c r="AU237" s="48">
        <f t="shared" si="92"/>
        <v>0</v>
      </c>
      <c r="AW237" s="91" t="s">
        <v>53</v>
      </c>
      <c r="AX237" s="92" t="e">
        <f>AN237+AS237+AT237+AU237+BD237+BE237+Input!G104</f>
        <v>#VALUE!</v>
      </c>
      <c r="AY237" s="92" t="str">
        <f>Input!$H104</f>
        <v xml:space="preserve"> - </v>
      </c>
      <c r="AZ237" s="27" t="e">
        <f t="shared" si="91"/>
        <v>#VALUE!</v>
      </c>
      <c r="BB237" s="272" t="str">
        <f t="shared" si="93"/>
        <v>Year 28</v>
      </c>
      <c r="BD237">
        <f>Input!E159</f>
        <v>0</v>
      </c>
      <c r="BE237">
        <f>Input!F159</f>
        <v>0</v>
      </c>
    </row>
    <row r="238" spans="2:57" ht="16.8" x14ac:dyDescent="0.4">
      <c r="R238">
        <v>29</v>
      </c>
      <c r="S238" s="76">
        <v>0</v>
      </c>
      <c r="T238">
        <v>0</v>
      </c>
      <c r="U238">
        <v>0</v>
      </c>
      <c r="V238">
        <v>0</v>
      </c>
      <c r="W238">
        <v>0</v>
      </c>
      <c r="X238">
        <v>0</v>
      </c>
      <c r="Y238">
        <v>0</v>
      </c>
      <c r="Z238">
        <v>0</v>
      </c>
      <c r="AA238">
        <v>0</v>
      </c>
      <c r="AB238" s="98">
        <f>IF(R238&lt;=Input!$G$64,$AU$165,0)</f>
        <v>0</v>
      </c>
      <c r="AC238" s="99">
        <f>IF(R238&lt;=Input!$G$64,$BE$172,0)</f>
        <v>0</v>
      </c>
      <c r="AD238" s="48">
        <f t="shared" si="95"/>
        <v>0</v>
      </c>
      <c r="AE238" s="48">
        <f>IF(R238&lt;=Input!$G$64,Calculations!AE237*(1+Input!$G$66),0)</f>
        <v>0</v>
      </c>
      <c r="AF238" s="48">
        <f>IF(R238&lt;=Input!$G$64,AF237*(1+Input!$G$66),0)</f>
        <v>0</v>
      </c>
      <c r="AG238" s="48">
        <f t="shared" si="96"/>
        <v>0</v>
      </c>
      <c r="AH238" s="48">
        <f t="shared" si="97"/>
        <v>0</v>
      </c>
      <c r="AI238" s="84">
        <f>IF(R238&lt;=Input!$G$64,AI237*(1+Input!$G$66),0)</f>
        <v>0</v>
      </c>
      <c r="AJ238" s="121">
        <f>IF(R238&lt;=Input!$G$64,Calculations!AJ237*(1+Input!$G$66),0)</f>
        <v>0</v>
      </c>
      <c r="AK238" s="125">
        <v>29</v>
      </c>
      <c r="AL238" s="127">
        <f t="shared" si="98"/>
        <v>0</v>
      </c>
      <c r="AM238" s="127">
        <f t="shared" si="99"/>
        <v>0</v>
      </c>
      <c r="AN238" s="121">
        <f t="shared" si="100"/>
        <v>0</v>
      </c>
      <c r="AO238" s="121">
        <f t="shared" si="101"/>
        <v>0</v>
      </c>
      <c r="AP238" s="121">
        <f t="shared" si="102"/>
        <v>0</v>
      </c>
      <c r="AQ238" s="121">
        <f t="shared" si="103"/>
        <v>0</v>
      </c>
      <c r="AR238" s="121">
        <f t="shared" si="104"/>
        <v>0</v>
      </c>
      <c r="AS238" s="121">
        <f t="shared" si="105"/>
        <v>0</v>
      </c>
      <c r="AT238" s="121">
        <f t="shared" si="106"/>
        <v>0</v>
      </c>
      <c r="AU238" s="48">
        <f t="shared" si="92"/>
        <v>0</v>
      </c>
      <c r="AW238" s="91" t="s">
        <v>54</v>
      </c>
      <c r="AX238" s="92" t="e">
        <f>AN238+AS238+AT238+AU238+BD238+BE238+Input!G105</f>
        <v>#VALUE!</v>
      </c>
      <c r="AY238" s="92" t="str">
        <f>Input!$H105</f>
        <v xml:space="preserve"> - </v>
      </c>
      <c r="AZ238" s="27" t="e">
        <f t="shared" si="91"/>
        <v>#VALUE!</v>
      </c>
      <c r="BB238" s="272" t="str">
        <f t="shared" si="93"/>
        <v>Year 29</v>
      </c>
      <c r="BD238">
        <f>Input!E160</f>
        <v>0</v>
      </c>
      <c r="BE238">
        <f>Input!F160</f>
        <v>0</v>
      </c>
    </row>
    <row r="239" spans="2:57" ht="16.8" x14ac:dyDescent="0.4">
      <c r="R239">
        <v>30</v>
      </c>
      <c r="S239" s="76">
        <v>0</v>
      </c>
      <c r="T239">
        <v>0</v>
      </c>
      <c r="U239">
        <v>0</v>
      </c>
      <c r="V239">
        <v>0</v>
      </c>
      <c r="W239">
        <v>0</v>
      </c>
      <c r="X239">
        <v>0</v>
      </c>
      <c r="Y239">
        <v>0</v>
      </c>
      <c r="Z239">
        <v>0</v>
      </c>
      <c r="AA239">
        <v>0</v>
      </c>
      <c r="AB239" s="98">
        <f>IF(R239&lt;=Input!$G$64,$AU$165,0)</f>
        <v>0</v>
      </c>
      <c r="AC239" s="99">
        <f>IF(R239&lt;=Input!$G$64,$BE$172,0)</f>
        <v>0</v>
      </c>
      <c r="AD239" s="48">
        <f t="shared" si="95"/>
        <v>0</v>
      </c>
      <c r="AE239" s="48">
        <f>IF(R239&lt;=Input!$G$64,Calculations!AE238*(1+Input!$G$66),0)</f>
        <v>0</v>
      </c>
      <c r="AF239" s="48">
        <f>IF(R239&lt;=Input!$G$64,AF238*(1+Input!$G$66),0)</f>
        <v>0</v>
      </c>
      <c r="AG239" s="48">
        <f t="shared" si="96"/>
        <v>0</v>
      </c>
      <c r="AH239" s="48">
        <f t="shared" si="97"/>
        <v>0</v>
      </c>
      <c r="AI239" s="84">
        <f>IF(R239&lt;=Input!$G$64,AI238*(1+Input!$G$66),0)</f>
        <v>0</v>
      </c>
      <c r="AJ239" s="121">
        <f>IF(R239&lt;=Input!$G$64,Calculations!AJ238*(1+Input!$G$66),0)</f>
        <v>0</v>
      </c>
      <c r="AK239" s="125">
        <v>30</v>
      </c>
      <c r="AL239" s="127">
        <f t="shared" si="98"/>
        <v>0</v>
      </c>
      <c r="AM239" s="127">
        <f t="shared" si="99"/>
        <v>0</v>
      </c>
      <c r="AN239" s="121">
        <f t="shared" si="100"/>
        <v>0</v>
      </c>
      <c r="AO239" s="121">
        <f t="shared" si="101"/>
        <v>0</v>
      </c>
      <c r="AP239" s="121">
        <f t="shared" si="102"/>
        <v>0</v>
      </c>
      <c r="AQ239" s="121">
        <f t="shared" si="103"/>
        <v>0</v>
      </c>
      <c r="AR239" s="121">
        <f t="shared" si="104"/>
        <v>0</v>
      </c>
      <c r="AS239" s="121">
        <f t="shared" si="105"/>
        <v>0</v>
      </c>
      <c r="AT239" s="121">
        <f t="shared" si="106"/>
        <v>0</v>
      </c>
      <c r="AU239" s="48">
        <f t="shared" si="92"/>
        <v>0</v>
      </c>
      <c r="AW239" s="91" t="s">
        <v>55</v>
      </c>
      <c r="AX239" s="92" t="e">
        <f>AN239+AS239+AT239+AU239+BD239+BE239+Input!G106</f>
        <v>#VALUE!</v>
      </c>
      <c r="AY239" s="92" t="str">
        <f>Input!$H106</f>
        <v xml:space="preserve"> - </v>
      </c>
      <c r="AZ239" s="27" t="e">
        <f t="shared" si="91"/>
        <v>#VALUE!</v>
      </c>
      <c r="BB239" s="272" t="str">
        <f t="shared" si="93"/>
        <v>Year 30</v>
      </c>
      <c r="BD239">
        <f>Input!E161</f>
        <v>0</v>
      </c>
      <c r="BE239">
        <f>Input!F161</f>
        <v>0</v>
      </c>
    </row>
    <row r="240" spans="2:57" ht="16.8" x14ac:dyDescent="0.4">
      <c r="R240">
        <v>31</v>
      </c>
      <c r="S240" s="76">
        <v>0</v>
      </c>
      <c r="T240">
        <v>0</v>
      </c>
      <c r="U240">
        <v>0</v>
      </c>
      <c r="V240">
        <v>0</v>
      </c>
      <c r="W240">
        <v>0</v>
      </c>
      <c r="X240">
        <v>0</v>
      </c>
      <c r="Y240">
        <v>0</v>
      </c>
      <c r="Z240">
        <v>0</v>
      </c>
      <c r="AA240">
        <v>0</v>
      </c>
      <c r="AB240" s="98">
        <f>IF(R240&lt;=Input!$G$64,$AU$165,0)</f>
        <v>0</v>
      </c>
      <c r="AC240" s="99">
        <f>IF(R240&lt;=Input!$G$64,$BE$172,0)</f>
        <v>0</v>
      </c>
      <c r="AD240" s="48">
        <f t="shared" si="95"/>
        <v>0</v>
      </c>
      <c r="AE240" s="48">
        <f>IF(R240&lt;=Input!$G$64,Calculations!AE239*(1+Input!$G$66),0)</f>
        <v>0</v>
      </c>
      <c r="AF240" s="48">
        <f>IF(R240&lt;=Input!$G$64,AF239*(1+Input!$G$66),0)</f>
        <v>0</v>
      </c>
      <c r="AG240" s="48">
        <f t="shared" si="96"/>
        <v>0</v>
      </c>
      <c r="AH240" s="48">
        <f t="shared" si="97"/>
        <v>0</v>
      </c>
      <c r="AI240" s="84">
        <f>IF(R240&lt;=Input!$G$64,AI239*(1+Input!$G$66),0)</f>
        <v>0</v>
      </c>
      <c r="AJ240" s="121">
        <f>IF(R240&lt;=Input!$G$64,Calculations!AJ239*(1+Input!$G$66),0)</f>
        <v>0</v>
      </c>
      <c r="AK240" s="125">
        <v>31</v>
      </c>
      <c r="AL240" s="127">
        <f t="shared" si="98"/>
        <v>0</v>
      </c>
      <c r="AM240" s="127">
        <f t="shared" si="99"/>
        <v>0</v>
      </c>
      <c r="AN240" s="121">
        <f t="shared" si="100"/>
        <v>0</v>
      </c>
      <c r="AO240" s="121">
        <f t="shared" si="101"/>
        <v>0</v>
      </c>
      <c r="AP240" s="121">
        <f t="shared" si="102"/>
        <v>0</v>
      </c>
      <c r="AQ240" s="121">
        <f t="shared" si="103"/>
        <v>0</v>
      </c>
      <c r="AR240" s="121">
        <f t="shared" si="104"/>
        <v>0</v>
      </c>
      <c r="AS240" s="121">
        <f t="shared" si="105"/>
        <v>0</v>
      </c>
      <c r="AT240" s="121">
        <f t="shared" si="106"/>
        <v>0</v>
      </c>
      <c r="AU240" s="48">
        <f t="shared" si="92"/>
        <v>0</v>
      </c>
      <c r="AW240" s="91" t="s">
        <v>1147</v>
      </c>
      <c r="AX240" s="92" t="e">
        <f>AN240+AS240+AT240+AU240+BD240+BE240+Input!G107</f>
        <v>#VALUE!</v>
      </c>
      <c r="AY240" s="92" t="str">
        <f>Input!$H107</f>
        <v xml:space="preserve"> - </v>
      </c>
      <c r="AZ240" s="27" t="e">
        <f t="shared" si="91"/>
        <v>#VALUE!</v>
      </c>
      <c r="BB240" s="272" t="str">
        <f t="shared" si="93"/>
        <v>Year 31</v>
      </c>
      <c r="BD240">
        <f>Input!E162</f>
        <v>0</v>
      </c>
      <c r="BE240">
        <f>Input!F162</f>
        <v>0</v>
      </c>
    </row>
    <row r="241" spans="18:57" ht="16.8" x14ac:dyDescent="0.4">
      <c r="R241">
        <v>32</v>
      </c>
      <c r="S241" s="76">
        <v>0</v>
      </c>
      <c r="T241">
        <v>0</v>
      </c>
      <c r="U241">
        <v>0</v>
      </c>
      <c r="V241">
        <v>0</v>
      </c>
      <c r="W241">
        <v>0</v>
      </c>
      <c r="X241">
        <v>0</v>
      </c>
      <c r="Y241">
        <v>0</v>
      </c>
      <c r="Z241">
        <v>0</v>
      </c>
      <c r="AA241">
        <v>0</v>
      </c>
      <c r="AB241" s="98">
        <f>IF(R241&lt;=Input!$G$64,$AU$165,0)</f>
        <v>0</v>
      </c>
      <c r="AC241" s="99">
        <f>IF(R241&lt;=Input!$G$64,$BE$172,0)</f>
        <v>0</v>
      </c>
      <c r="AD241" s="48">
        <f t="shared" si="95"/>
        <v>0</v>
      </c>
      <c r="AE241" s="48">
        <f>IF(R241&lt;=Input!$G$64,Calculations!AE240*(1+Input!$G$66),0)</f>
        <v>0</v>
      </c>
      <c r="AF241" s="48">
        <f>IF(R241&lt;=Input!$G$64,AF240*(1+Input!$G$66),0)</f>
        <v>0</v>
      </c>
      <c r="AG241" s="48">
        <f t="shared" si="96"/>
        <v>0</v>
      </c>
      <c r="AH241" s="48">
        <f t="shared" si="97"/>
        <v>0</v>
      </c>
      <c r="AI241" s="84">
        <f>IF(R241&lt;=Input!$G$64,AI240*(1+Input!$G$66),0)</f>
        <v>0</v>
      </c>
      <c r="AJ241" s="121">
        <f>IF(R241&lt;=Input!$G$64,Calculations!AJ240*(1+Input!$G$66),0)</f>
        <v>0</v>
      </c>
      <c r="AK241" s="125">
        <v>32</v>
      </c>
      <c r="AL241" s="127">
        <f t="shared" si="98"/>
        <v>0</v>
      </c>
      <c r="AM241" s="127">
        <f t="shared" si="99"/>
        <v>0</v>
      </c>
      <c r="AN241" s="121">
        <f t="shared" si="100"/>
        <v>0</v>
      </c>
      <c r="AO241" s="121">
        <f t="shared" si="101"/>
        <v>0</v>
      </c>
      <c r="AP241" s="121">
        <f t="shared" si="102"/>
        <v>0</v>
      </c>
      <c r="AQ241" s="121">
        <f t="shared" si="103"/>
        <v>0</v>
      </c>
      <c r="AR241" s="121">
        <f t="shared" si="104"/>
        <v>0</v>
      </c>
      <c r="AS241" s="121">
        <f t="shared" si="105"/>
        <v>0</v>
      </c>
      <c r="AT241" s="121">
        <f t="shared" si="106"/>
        <v>0</v>
      </c>
      <c r="AU241" s="48">
        <f t="shared" si="92"/>
        <v>0</v>
      </c>
      <c r="AW241" s="91" t="s">
        <v>1148</v>
      </c>
      <c r="AX241" s="92" t="e">
        <f>AN241+AS241+AT241+AU241+BD241+BE241+Input!G108</f>
        <v>#VALUE!</v>
      </c>
      <c r="AY241" s="92" t="str">
        <f>Input!$H108</f>
        <v xml:space="preserve"> - </v>
      </c>
      <c r="AZ241" s="27" t="e">
        <f t="shared" si="91"/>
        <v>#VALUE!</v>
      </c>
      <c r="BB241" s="272" t="str">
        <f t="shared" si="93"/>
        <v>Year 32</v>
      </c>
      <c r="BD241">
        <f>Input!E163</f>
        <v>0</v>
      </c>
      <c r="BE241">
        <f>Input!F163</f>
        <v>0</v>
      </c>
    </row>
    <row r="242" spans="18:57" ht="16.8" x14ac:dyDescent="0.4">
      <c r="R242">
        <v>33</v>
      </c>
      <c r="S242" s="76">
        <v>0</v>
      </c>
      <c r="T242">
        <v>0</v>
      </c>
      <c r="U242">
        <v>0</v>
      </c>
      <c r="V242">
        <v>0</v>
      </c>
      <c r="W242">
        <v>0</v>
      </c>
      <c r="X242">
        <v>0</v>
      </c>
      <c r="Y242">
        <v>0</v>
      </c>
      <c r="Z242">
        <v>0</v>
      </c>
      <c r="AA242">
        <v>0</v>
      </c>
      <c r="AB242" s="98">
        <f>IF(R242&lt;=Input!$G$64,$AU$165,0)</f>
        <v>0</v>
      </c>
      <c r="AC242" s="99">
        <f>IF(R242&lt;=Input!$G$64,$BE$172,0)</f>
        <v>0</v>
      </c>
      <c r="AD242" s="48">
        <f t="shared" si="95"/>
        <v>0</v>
      </c>
      <c r="AE242" s="48">
        <f>IF(R242&lt;=Input!$G$64,Calculations!AE241*(1+Input!$G$66),0)</f>
        <v>0</v>
      </c>
      <c r="AF242" s="48">
        <f>IF(R242&lt;=Input!$G$64,AF241*(1+Input!$G$66),0)</f>
        <v>0</v>
      </c>
      <c r="AG242" s="48">
        <f t="shared" si="96"/>
        <v>0</v>
      </c>
      <c r="AH242" s="48">
        <f t="shared" si="97"/>
        <v>0</v>
      </c>
      <c r="AI242" s="84">
        <f>IF(R242&lt;=Input!$G$64,AI241*(1+Input!$G$66),0)</f>
        <v>0</v>
      </c>
      <c r="AJ242" s="121">
        <f>IF(R242&lt;=Input!$G$64,Calculations!AJ241*(1+Input!$G$66),0)</f>
        <v>0</v>
      </c>
      <c r="AK242" s="125">
        <v>33</v>
      </c>
      <c r="AL242" s="127">
        <f t="shared" si="98"/>
        <v>0</v>
      </c>
      <c r="AM242" s="127">
        <f t="shared" si="99"/>
        <v>0</v>
      </c>
      <c r="AN242" s="121">
        <f t="shared" si="100"/>
        <v>0</v>
      </c>
      <c r="AO242" s="121">
        <f t="shared" si="101"/>
        <v>0</v>
      </c>
      <c r="AP242" s="121">
        <f t="shared" si="102"/>
        <v>0</v>
      </c>
      <c r="AQ242" s="121">
        <f t="shared" si="103"/>
        <v>0</v>
      </c>
      <c r="AR242" s="121">
        <f t="shared" si="104"/>
        <v>0</v>
      </c>
      <c r="AS242" s="121">
        <f t="shared" si="105"/>
        <v>0</v>
      </c>
      <c r="AT242" s="121">
        <f t="shared" si="106"/>
        <v>0</v>
      </c>
      <c r="AU242" s="48">
        <f t="shared" si="92"/>
        <v>0</v>
      </c>
      <c r="AW242" s="91" t="s">
        <v>1149</v>
      </c>
      <c r="AX242" s="92" t="e">
        <f>AN242+AS242+AT242+AU242+BD242+BE242+Input!G109</f>
        <v>#VALUE!</v>
      </c>
      <c r="AY242" s="92" t="str">
        <f>Input!$H109</f>
        <v xml:space="preserve"> - </v>
      </c>
      <c r="AZ242" s="27" t="e">
        <f t="shared" ref="AZ242:AZ259" si="107">SUM(AX242:AY242)</f>
        <v>#VALUE!</v>
      </c>
      <c r="BB242" s="272" t="str">
        <f t="shared" si="93"/>
        <v>Year 33</v>
      </c>
      <c r="BD242">
        <f>Input!E164</f>
        <v>0</v>
      </c>
      <c r="BE242">
        <f>Input!F164</f>
        <v>0</v>
      </c>
    </row>
    <row r="243" spans="18:57" ht="16.8" x14ac:dyDescent="0.4">
      <c r="R243">
        <v>34</v>
      </c>
      <c r="S243" s="76">
        <v>0</v>
      </c>
      <c r="T243">
        <v>0</v>
      </c>
      <c r="U243">
        <v>0</v>
      </c>
      <c r="V243">
        <v>0</v>
      </c>
      <c r="W243">
        <v>0</v>
      </c>
      <c r="X243">
        <v>0</v>
      </c>
      <c r="Y243">
        <v>0</v>
      </c>
      <c r="Z243">
        <v>0</v>
      </c>
      <c r="AA243">
        <v>0</v>
      </c>
      <c r="AB243" s="98">
        <f>IF(R243&lt;=Input!$G$64,$AU$165,0)</f>
        <v>0</v>
      </c>
      <c r="AC243" s="99">
        <f>IF(R243&lt;=Input!$G$64,$BE$172,0)</f>
        <v>0</v>
      </c>
      <c r="AD243" s="48">
        <f t="shared" si="95"/>
        <v>0</v>
      </c>
      <c r="AE243" s="48">
        <f>IF(R243&lt;=Input!$G$64,Calculations!AE242*(1+Input!$G$66),0)</f>
        <v>0</v>
      </c>
      <c r="AF243" s="48">
        <f>IF(R243&lt;=Input!$G$64,AF242*(1+Input!$G$66),0)</f>
        <v>0</v>
      </c>
      <c r="AG243" s="48">
        <f t="shared" si="96"/>
        <v>0</v>
      </c>
      <c r="AH243" s="48">
        <f t="shared" si="97"/>
        <v>0</v>
      </c>
      <c r="AI243" s="84">
        <f>IF(R243&lt;=Input!$G$64,AI242*(1+Input!$G$66),0)</f>
        <v>0</v>
      </c>
      <c r="AJ243" s="121">
        <f>IF(R243&lt;=Input!$G$64,Calculations!AJ242*(1+Input!$G$66),0)</f>
        <v>0</v>
      </c>
      <c r="AK243" s="125">
        <v>34</v>
      </c>
      <c r="AL243" s="127">
        <f t="shared" si="98"/>
        <v>0</v>
      </c>
      <c r="AM243" s="127">
        <f t="shared" si="99"/>
        <v>0</v>
      </c>
      <c r="AN243" s="121">
        <f t="shared" si="100"/>
        <v>0</v>
      </c>
      <c r="AO243" s="121">
        <f t="shared" si="101"/>
        <v>0</v>
      </c>
      <c r="AP243" s="121">
        <f t="shared" si="102"/>
        <v>0</v>
      </c>
      <c r="AQ243" s="121">
        <f t="shared" si="103"/>
        <v>0</v>
      </c>
      <c r="AR243" s="121">
        <f t="shared" si="104"/>
        <v>0</v>
      </c>
      <c r="AS243" s="121">
        <f t="shared" si="105"/>
        <v>0</v>
      </c>
      <c r="AT243" s="121">
        <f t="shared" si="106"/>
        <v>0</v>
      </c>
      <c r="AU243" s="48">
        <f t="shared" si="92"/>
        <v>0</v>
      </c>
      <c r="AW243" s="91" t="s">
        <v>1150</v>
      </c>
      <c r="AX243" s="92" t="e">
        <f>AN243+AS243+AT243+AU243+BD243+BE243+Input!G110</f>
        <v>#VALUE!</v>
      </c>
      <c r="AY243" s="92" t="str">
        <f>Input!$H110</f>
        <v xml:space="preserve"> - </v>
      </c>
      <c r="AZ243" s="27" t="e">
        <f t="shared" si="107"/>
        <v>#VALUE!</v>
      </c>
      <c r="BB243" s="272" t="str">
        <f t="shared" si="93"/>
        <v>Year 34</v>
      </c>
      <c r="BD243">
        <f>Input!E165</f>
        <v>0</v>
      </c>
      <c r="BE243">
        <f>Input!F165</f>
        <v>0</v>
      </c>
    </row>
    <row r="244" spans="18:57" ht="16.8" x14ac:dyDescent="0.4">
      <c r="R244">
        <v>35</v>
      </c>
      <c r="S244" s="76">
        <v>0</v>
      </c>
      <c r="T244">
        <v>0</v>
      </c>
      <c r="U244">
        <v>0</v>
      </c>
      <c r="V244">
        <v>0</v>
      </c>
      <c r="W244">
        <v>0</v>
      </c>
      <c r="X244">
        <v>0</v>
      </c>
      <c r="Y244">
        <v>0</v>
      </c>
      <c r="Z244">
        <v>0</v>
      </c>
      <c r="AA244">
        <v>0</v>
      </c>
      <c r="AB244" s="98">
        <f>IF(R244&lt;=Input!$G$64,$AU$165,0)</f>
        <v>0</v>
      </c>
      <c r="AC244" s="99">
        <f>IF(R244&lt;=Input!$G$64,$BE$172,0)</f>
        <v>0</v>
      </c>
      <c r="AD244" s="48">
        <f t="shared" si="95"/>
        <v>0</v>
      </c>
      <c r="AE244" s="48">
        <f>IF(R244&lt;=Input!$G$64,Calculations!AE243*(1+Input!$G$66),0)</f>
        <v>0</v>
      </c>
      <c r="AF244" s="48">
        <f>IF(R244&lt;=Input!$G$64,AF243*(1+Input!$G$66),0)</f>
        <v>0</v>
      </c>
      <c r="AG244" s="48">
        <f t="shared" si="96"/>
        <v>0</v>
      </c>
      <c r="AH244" s="48">
        <f t="shared" si="97"/>
        <v>0</v>
      </c>
      <c r="AI244" s="84">
        <f>IF(R244&lt;=Input!$G$64,AI243*(1+Input!$G$66),0)</f>
        <v>0</v>
      </c>
      <c r="AJ244" s="121">
        <f>IF(R244&lt;=Input!$G$64,Calculations!AJ243*(1+Input!$G$66),0)</f>
        <v>0</v>
      </c>
      <c r="AK244" s="125">
        <v>35</v>
      </c>
      <c r="AL244" s="127">
        <f t="shared" si="98"/>
        <v>0</v>
      </c>
      <c r="AM244" s="127">
        <f t="shared" si="99"/>
        <v>0</v>
      </c>
      <c r="AN244" s="121">
        <f t="shared" si="100"/>
        <v>0</v>
      </c>
      <c r="AO244" s="121">
        <f t="shared" si="101"/>
        <v>0</v>
      </c>
      <c r="AP244" s="121">
        <f t="shared" si="102"/>
        <v>0</v>
      </c>
      <c r="AQ244" s="121">
        <f t="shared" si="103"/>
        <v>0</v>
      </c>
      <c r="AR244" s="121">
        <f t="shared" si="104"/>
        <v>0</v>
      </c>
      <c r="AS244" s="121">
        <f t="shared" si="105"/>
        <v>0</v>
      </c>
      <c r="AT244" s="121">
        <f t="shared" si="106"/>
        <v>0</v>
      </c>
      <c r="AU244" s="48">
        <f t="shared" si="92"/>
        <v>0</v>
      </c>
      <c r="AW244" s="91" t="s">
        <v>1151</v>
      </c>
      <c r="AX244" s="92" t="e">
        <f>AN244+AS244+AT244+AU244+BD244+BE244+Input!G111</f>
        <v>#VALUE!</v>
      </c>
      <c r="AY244" s="92" t="str">
        <f>Input!$H111</f>
        <v xml:space="preserve"> - </v>
      </c>
      <c r="AZ244" s="27" t="e">
        <f t="shared" si="107"/>
        <v>#VALUE!</v>
      </c>
      <c r="BB244" s="272" t="str">
        <f t="shared" si="93"/>
        <v>Year 35</v>
      </c>
      <c r="BD244">
        <f>Input!E166</f>
        <v>0</v>
      </c>
      <c r="BE244">
        <f>Input!F166</f>
        <v>0</v>
      </c>
    </row>
    <row r="245" spans="18:57" ht="16.8" x14ac:dyDescent="0.4">
      <c r="R245">
        <v>36</v>
      </c>
      <c r="S245" s="76">
        <v>0</v>
      </c>
      <c r="T245">
        <v>0</v>
      </c>
      <c r="U245">
        <v>0</v>
      </c>
      <c r="V245">
        <v>0</v>
      </c>
      <c r="W245">
        <v>0</v>
      </c>
      <c r="X245">
        <v>0</v>
      </c>
      <c r="Y245">
        <v>0</v>
      </c>
      <c r="Z245">
        <v>0</v>
      </c>
      <c r="AA245">
        <v>0</v>
      </c>
      <c r="AB245" s="98">
        <f>IF(R245&lt;=Input!$G$64,$AU$165,0)</f>
        <v>0</v>
      </c>
      <c r="AC245" s="99">
        <f>IF(R245&lt;=Input!$G$64,$BE$172,0)</f>
        <v>0</v>
      </c>
      <c r="AD245" s="48">
        <f t="shared" si="95"/>
        <v>0</v>
      </c>
      <c r="AE245" s="48">
        <f>IF(R245&lt;=Input!$G$64,Calculations!AE244*(1+Input!$G$66),0)</f>
        <v>0</v>
      </c>
      <c r="AF245" s="48">
        <f>IF(R245&lt;=Input!$G$64,AF244*(1+Input!$G$66),0)</f>
        <v>0</v>
      </c>
      <c r="AG245" s="48">
        <f t="shared" si="96"/>
        <v>0</v>
      </c>
      <c r="AH245" s="48">
        <f t="shared" si="97"/>
        <v>0</v>
      </c>
      <c r="AI245" s="84">
        <f>IF(R245&lt;=Input!$G$64,AI244*(1+Input!$G$66),0)</f>
        <v>0</v>
      </c>
      <c r="AJ245" s="121">
        <f>IF(R245&lt;=Input!$G$64,Calculations!AJ244*(1+Input!$G$66),0)</f>
        <v>0</v>
      </c>
      <c r="AK245" s="125">
        <v>36</v>
      </c>
      <c r="AL245" s="127">
        <f t="shared" si="98"/>
        <v>0</v>
      </c>
      <c r="AM245" s="127">
        <f t="shared" si="99"/>
        <v>0</v>
      </c>
      <c r="AN245" s="121">
        <f t="shared" si="100"/>
        <v>0</v>
      </c>
      <c r="AO245" s="121">
        <f t="shared" si="101"/>
        <v>0</v>
      </c>
      <c r="AP245" s="121">
        <f t="shared" si="102"/>
        <v>0</v>
      </c>
      <c r="AQ245" s="121">
        <f t="shared" si="103"/>
        <v>0</v>
      </c>
      <c r="AR245" s="121">
        <f t="shared" si="104"/>
        <v>0</v>
      </c>
      <c r="AS245" s="121">
        <f t="shared" si="105"/>
        <v>0</v>
      </c>
      <c r="AT245" s="121">
        <f t="shared" si="106"/>
        <v>0</v>
      </c>
      <c r="AU245" s="48">
        <f t="shared" si="92"/>
        <v>0</v>
      </c>
      <c r="AW245" s="91" t="s">
        <v>1152</v>
      </c>
      <c r="AX245" s="92" t="e">
        <f>AN245+AS245+AT245+AU245+BD245+BE245+Input!G112</f>
        <v>#VALUE!</v>
      </c>
      <c r="AY245" s="92" t="str">
        <f>Input!$H112</f>
        <v xml:space="preserve"> - </v>
      </c>
      <c r="AZ245" s="27" t="e">
        <f t="shared" si="107"/>
        <v>#VALUE!</v>
      </c>
      <c r="BB245" s="272" t="str">
        <f t="shared" si="93"/>
        <v>Year 36</v>
      </c>
      <c r="BD245">
        <f>Input!E167</f>
        <v>0</v>
      </c>
      <c r="BE245">
        <f>Input!F167</f>
        <v>0</v>
      </c>
    </row>
    <row r="246" spans="18:57" ht="16.8" x14ac:dyDescent="0.4">
      <c r="R246">
        <v>37</v>
      </c>
      <c r="S246" s="76">
        <v>0</v>
      </c>
      <c r="T246">
        <v>0</v>
      </c>
      <c r="U246">
        <v>0</v>
      </c>
      <c r="V246">
        <v>0</v>
      </c>
      <c r="W246">
        <v>0</v>
      </c>
      <c r="X246">
        <v>0</v>
      </c>
      <c r="Y246">
        <v>0</v>
      </c>
      <c r="Z246">
        <v>0</v>
      </c>
      <c r="AA246">
        <v>0</v>
      </c>
      <c r="AB246" s="98">
        <f>IF(R246&lt;=Input!$G$64,$AU$165,0)</f>
        <v>0</v>
      </c>
      <c r="AC246" s="99">
        <f>IF(R246&lt;=Input!$G$64,$BE$172,0)</f>
        <v>0</v>
      </c>
      <c r="AD246" s="48">
        <f t="shared" si="95"/>
        <v>0</v>
      </c>
      <c r="AE246" s="48">
        <f>IF(R246&lt;=Input!$G$64,Calculations!AE245*(1+Input!$G$66),0)</f>
        <v>0</v>
      </c>
      <c r="AF246" s="48">
        <f>IF(R246&lt;=Input!$G$64,AF245*(1+Input!$G$66),0)</f>
        <v>0</v>
      </c>
      <c r="AG246" s="48">
        <f t="shared" si="96"/>
        <v>0</v>
      </c>
      <c r="AH246" s="48">
        <f t="shared" si="97"/>
        <v>0</v>
      </c>
      <c r="AI246" s="84">
        <f>IF(R246&lt;=Input!$G$64,AI245*(1+Input!$G$66),0)</f>
        <v>0</v>
      </c>
      <c r="AJ246" s="121">
        <f>IF(R246&lt;=Input!$G$64,Calculations!AJ245*(1+Input!$G$66),0)</f>
        <v>0</v>
      </c>
      <c r="AK246" s="125">
        <v>37</v>
      </c>
      <c r="AL246" s="127">
        <f t="shared" si="98"/>
        <v>0</v>
      </c>
      <c r="AM246" s="127">
        <f t="shared" si="99"/>
        <v>0</v>
      </c>
      <c r="AN246" s="121">
        <f t="shared" si="100"/>
        <v>0</v>
      </c>
      <c r="AO246" s="121">
        <f t="shared" si="101"/>
        <v>0</v>
      </c>
      <c r="AP246" s="121">
        <f t="shared" si="102"/>
        <v>0</v>
      </c>
      <c r="AQ246" s="121">
        <f t="shared" si="103"/>
        <v>0</v>
      </c>
      <c r="AR246" s="121">
        <f t="shared" si="104"/>
        <v>0</v>
      </c>
      <c r="AS246" s="121">
        <f t="shared" si="105"/>
        <v>0</v>
      </c>
      <c r="AT246" s="121">
        <f t="shared" si="106"/>
        <v>0</v>
      </c>
      <c r="AU246" s="48">
        <f t="shared" si="92"/>
        <v>0</v>
      </c>
      <c r="AW246" s="91" t="s">
        <v>1153</v>
      </c>
      <c r="AX246" s="92" t="e">
        <f>AN246+AS246+AT246+AU246+BD246+BE246+Input!G113</f>
        <v>#VALUE!</v>
      </c>
      <c r="AY246" s="92" t="str">
        <f>Input!$H113</f>
        <v xml:space="preserve"> - </v>
      </c>
      <c r="AZ246" s="27" t="e">
        <f t="shared" si="107"/>
        <v>#VALUE!</v>
      </c>
      <c r="BB246" s="272" t="str">
        <f t="shared" si="93"/>
        <v>Year 37</v>
      </c>
      <c r="BD246">
        <f>Input!E168</f>
        <v>0</v>
      </c>
      <c r="BE246">
        <f>Input!F168</f>
        <v>0</v>
      </c>
    </row>
    <row r="247" spans="18:57" ht="16.8" x14ac:dyDescent="0.4">
      <c r="R247">
        <v>38</v>
      </c>
      <c r="S247" s="76">
        <v>0</v>
      </c>
      <c r="T247">
        <v>0</v>
      </c>
      <c r="U247">
        <v>0</v>
      </c>
      <c r="V247">
        <v>0</v>
      </c>
      <c r="W247">
        <v>0</v>
      </c>
      <c r="X247">
        <v>0</v>
      </c>
      <c r="Y247">
        <v>0</v>
      </c>
      <c r="Z247">
        <v>0</v>
      </c>
      <c r="AA247">
        <v>0</v>
      </c>
      <c r="AB247" s="98">
        <f>IF(R247&lt;=Input!$G$64,$AU$165,0)</f>
        <v>0</v>
      </c>
      <c r="AC247" s="99">
        <f>IF(R247&lt;=Input!$G$64,$BE$172,0)</f>
        <v>0</v>
      </c>
      <c r="AD247" s="48">
        <f t="shared" si="95"/>
        <v>0</v>
      </c>
      <c r="AE247" s="48">
        <f>IF(R247&lt;=Input!$G$64,Calculations!AE246*(1+Input!$G$66),0)</f>
        <v>0</v>
      </c>
      <c r="AF247" s="48">
        <f>IF(R247&lt;=Input!$G$64,AF246*(1+Input!$G$66),0)</f>
        <v>0</v>
      </c>
      <c r="AG247" s="48">
        <f t="shared" si="96"/>
        <v>0</v>
      </c>
      <c r="AH247" s="48">
        <f t="shared" si="97"/>
        <v>0</v>
      </c>
      <c r="AI247" s="84">
        <f>IF(R247&lt;=Input!$G$64,AI246*(1+Input!$G$66),0)</f>
        <v>0</v>
      </c>
      <c r="AJ247" s="121">
        <f>IF(R247&lt;=Input!$G$64,Calculations!AJ246*(1+Input!$G$66),0)</f>
        <v>0</v>
      </c>
      <c r="AK247" s="125">
        <v>38</v>
      </c>
      <c r="AL247" s="127">
        <f t="shared" si="98"/>
        <v>0</v>
      </c>
      <c r="AM247" s="127">
        <f t="shared" si="99"/>
        <v>0</v>
      </c>
      <c r="AN247" s="121">
        <f t="shared" si="100"/>
        <v>0</v>
      </c>
      <c r="AO247" s="121">
        <f t="shared" si="101"/>
        <v>0</v>
      </c>
      <c r="AP247" s="121">
        <f t="shared" si="102"/>
        <v>0</v>
      </c>
      <c r="AQ247" s="121">
        <f t="shared" si="103"/>
        <v>0</v>
      </c>
      <c r="AR247" s="121">
        <f t="shared" si="104"/>
        <v>0</v>
      </c>
      <c r="AS247" s="121">
        <f t="shared" si="105"/>
        <v>0</v>
      </c>
      <c r="AT247" s="121">
        <f t="shared" si="106"/>
        <v>0</v>
      </c>
      <c r="AU247" s="48">
        <f t="shared" si="92"/>
        <v>0</v>
      </c>
      <c r="AW247" s="91" t="s">
        <v>1154</v>
      </c>
      <c r="AX247" s="92" t="e">
        <f>AN247+AS247+AT247+AU247+BD247+BE247+Input!G114</f>
        <v>#VALUE!</v>
      </c>
      <c r="AY247" s="92" t="str">
        <f>Input!$H114</f>
        <v xml:space="preserve"> - </v>
      </c>
      <c r="AZ247" s="27" t="e">
        <f t="shared" si="107"/>
        <v>#VALUE!</v>
      </c>
      <c r="BB247" s="272" t="str">
        <f t="shared" si="93"/>
        <v>Year 38</v>
      </c>
      <c r="BD247">
        <f>Input!E169</f>
        <v>0</v>
      </c>
      <c r="BE247">
        <f>Input!F169</f>
        <v>0</v>
      </c>
    </row>
    <row r="248" spans="18:57" ht="16.8" x14ac:dyDescent="0.4">
      <c r="R248">
        <v>39</v>
      </c>
      <c r="S248" s="76">
        <v>0</v>
      </c>
      <c r="T248">
        <v>0</v>
      </c>
      <c r="U248">
        <v>0</v>
      </c>
      <c r="V248">
        <v>0</v>
      </c>
      <c r="W248">
        <v>0</v>
      </c>
      <c r="X248">
        <v>0</v>
      </c>
      <c r="Y248">
        <v>0</v>
      </c>
      <c r="Z248">
        <v>0</v>
      </c>
      <c r="AA248">
        <v>0</v>
      </c>
      <c r="AB248" s="98">
        <f>IF(R248&lt;=Input!$G$64,$AU$165,0)</f>
        <v>0</v>
      </c>
      <c r="AC248" s="99">
        <f>IF(R248&lt;=Input!$G$64,$BE$172,0)</f>
        <v>0</v>
      </c>
      <c r="AD248" s="48">
        <f t="shared" si="95"/>
        <v>0</v>
      </c>
      <c r="AE248" s="48">
        <f>IF(R248&lt;=Input!$G$64,Calculations!AE247*(1+Input!$G$66),0)</f>
        <v>0</v>
      </c>
      <c r="AF248" s="48">
        <f>IF(R248&lt;=Input!$G$64,AF247*(1+Input!$G$66),0)</f>
        <v>0</v>
      </c>
      <c r="AG248" s="48">
        <f t="shared" si="96"/>
        <v>0</v>
      </c>
      <c r="AH248" s="48">
        <f t="shared" si="97"/>
        <v>0</v>
      </c>
      <c r="AI248" s="84">
        <f>IF(R248&lt;=Input!$G$64,AI247*(1+Input!$G$66),0)</f>
        <v>0</v>
      </c>
      <c r="AJ248" s="121">
        <f>IF(R248&lt;=Input!$G$64,Calculations!AJ247*(1+Input!$G$66),0)</f>
        <v>0</v>
      </c>
      <c r="AK248" s="125">
        <v>39</v>
      </c>
      <c r="AL248" s="127">
        <f t="shared" si="98"/>
        <v>0</v>
      </c>
      <c r="AM248" s="127">
        <f t="shared" si="99"/>
        <v>0</v>
      </c>
      <c r="AN248" s="121">
        <f t="shared" si="100"/>
        <v>0</v>
      </c>
      <c r="AO248" s="121">
        <f t="shared" si="101"/>
        <v>0</v>
      </c>
      <c r="AP248" s="121">
        <f t="shared" si="102"/>
        <v>0</v>
      </c>
      <c r="AQ248" s="121">
        <f t="shared" si="103"/>
        <v>0</v>
      </c>
      <c r="AR248" s="121">
        <f t="shared" si="104"/>
        <v>0</v>
      </c>
      <c r="AS248" s="121">
        <f t="shared" si="105"/>
        <v>0</v>
      </c>
      <c r="AT248" s="121">
        <f t="shared" si="106"/>
        <v>0</v>
      </c>
      <c r="AU248" s="48">
        <f t="shared" si="92"/>
        <v>0</v>
      </c>
      <c r="AW248" s="91" t="s">
        <v>1155</v>
      </c>
      <c r="AX248" s="92" t="e">
        <f>AN248+AS248+AT248+AU248+BD248+BE248+Input!G115</f>
        <v>#VALUE!</v>
      </c>
      <c r="AY248" s="92" t="str">
        <f>Input!$H115</f>
        <v xml:space="preserve"> - </v>
      </c>
      <c r="AZ248" s="27" t="e">
        <f t="shared" si="107"/>
        <v>#VALUE!</v>
      </c>
      <c r="BB248" s="272" t="str">
        <f t="shared" si="93"/>
        <v>Year 39</v>
      </c>
      <c r="BD248">
        <f>Input!E170</f>
        <v>0</v>
      </c>
      <c r="BE248">
        <f>Input!F170</f>
        <v>0</v>
      </c>
    </row>
    <row r="249" spans="18:57" ht="16.8" x14ac:dyDescent="0.4">
      <c r="R249">
        <v>40</v>
      </c>
      <c r="S249" s="76">
        <v>0</v>
      </c>
      <c r="T249">
        <v>0</v>
      </c>
      <c r="U249">
        <v>0</v>
      </c>
      <c r="V249">
        <v>0</v>
      </c>
      <c r="W249">
        <v>0</v>
      </c>
      <c r="X249">
        <v>0</v>
      </c>
      <c r="Y249">
        <v>0</v>
      </c>
      <c r="Z249">
        <v>0</v>
      </c>
      <c r="AA249">
        <v>0</v>
      </c>
      <c r="AB249" s="98">
        <f>IF(R249&lt;=Input!$G$64,$AU$165,0)</f>
        <v>0</v>
      </c>
      <c r="AC249" s="99">
        <f>IF(R249&lt;=Input!$G$64,$BE$172,0)</f>
        <v>0</v>
      </c>
      <c r="AD249" s="48">
        <f t="shared" si="95"/>
        <v>0</v>
      </c>
      <c r="AE249" s="48">
        <f>IF(R249&lt;=Input!$G$64,Calculations!AE248*(1+Input!$G$66),0)</f>
        <v>0</v>
      </c>
      <c r="AF249" s="48">
        <f>IF(R249&lt;=Input!$G$64,AF248*(1+Input!$G$66),0)</f>
        <v>0</v>
      </c>
      <c r="AG249" s="48">
        <f t="shared" si="96"/>
        <v>0</v>
      </c>
      <c r="AH249" s="48">
        <f t="shared" si="97"/>
        <v>0</v>
      </c>
      <c r="AI249" s="84">
        <f>IF(R249&lt;=Input!$G$64,AI248*(1+Input!$G$66),0)</f>
        <v>0</v>
      </c>
      <c r="AJ249" s="121">
        <f>IF(R249&lt;=Input!$G$64,Calculations!AJ248*(1+Input!$G$66),0)</f>
        <v>0</v>
      </c>
      <c r="AK249" s="125">
        <v>40</v>
      </c>
      <c r="AL249" s="127">
        <f t="shared" si="98"/>
        <v>0</v>
      </c>
      <c r="AM249" s="127">
        <f t="shared" si="99"/>
        <v>0</v>
      </c>
      <c r="AN249" s="121">
        <f t="shared" si="100"/>
        <v>0</v>
      </c>
      <c r="AO249" s="121">
        <f t="shared" si="101"/>
        <v>0</v>
      </c>
      <c r="AP249" s="121">
        <f t="shared" si="102"/>
        <v>0</v>
      </c>
      <c r="AQ249" s="121">
        <f t="shared" si="103"/>
        <v>0</v>
      </c>
      <c r="AR249" s="121">
        <f t="shared" si="104"/>
        <v>0</v>
      </c>
      <c r="AS249" s="121">
        <f t="shared" si="105"/>
        <v>0</v>
      </c>
      <c r="AT249" s="121">
        <f t="shared" si="106"/>
        <v>0</v>
      </c>
      <c r="AU249" s="48">
        <f t="shared" si="92"/>
        <v>0</v>
      </c>
      <c r="AW249" s="91" t="s">
        <v>1156</v>
      </c>
      <c r="AX249" s="92" t="e">
        <f>AN249+AS249+AT249+AU249+BD249+BE249+Input!G116</f>
        <v>#VALUE!</v>
      </c>
      <c r="AY249" s="92" t="str">
        <f>Input!$H116</f>
        <v xml:space="preserve"> - </v>
      </c>
      <c r="AZ249" s="27" t="e">
        <f t="shared" si="107"/>
        <v>#VALUE!</v>
      </c>
      <c r="BB249" s="272" t="str">
        <f t="shared" si="93"/>
        <v>Year 40</v>
      </c>
      <c r="BD249">
        <f>Input!E171</f>
        <v>0</v>
      </c>
      <c r="BE249">
        <f>Input!F171</f>
        <v>0</v>
      </c>
    </row>
    <row r="250" spans="18:57" ht="16.8" x14ac:dyDescent="0.4">
      <c r="R250">
        <v>41</v>
      </c>
      <c r="S250" s="76">
        <v>0</v>
      </c>
      <c r="T250">
        <v>0</v>
      </c>
      <c r="U250">
        <v>0</v>
      </c>
      <c r="V250">
        <v>0</v>
      </c>
      <c r="W250">
        <v>0</v>
      </c>
      <c r="X250">
        <v>0</v>
      </c>
      <c r="Y250">
        <v>0</v>
      </c>
      <c r="Z250">
        <v>0</v>
      </c>
      <c r="AA250">
        <v>0</v>
      </c>
      <c r="AB250" s="98">
        <f>IF(R250&lt;=Input!$G$64,$AU$165,0)</f>
        <v>0</v>
      </c>
      <c r="AC250" s="99">
        <f>IF(R250&lt;=Input!$G$64,$BE$172,0)</f>
        <v>0</v>
      </c>
      <c r="AD250" s="48">
        <f t="shared" si="95"/>
        <v>0</v>
      </c>
      <c r="AE250" s="48">
        <f>IF(R250&lt;=Input!$G$64,Calculations!AE249*(1+Input!$G$66),0)</f>
        <v>0</v>
      </c>
      <c r="AF250" s="48">
        <f>IF(R250&lt;=Input!$G$64,AF249*(1+Input!$G$66),0)</f>
        <v>0</v>
      </c>
      <c r="AG250" s="48">
        <f t="shared" si="96"/>
        <v>0</v>
      </c>
      <c r="AH250" s="48">
        <f t="shared" si="97"/>
        <v>0</v>
      </c>
      <c r="AI250" s="84">
        <f>IF(R250&lt;=Input!$G$64,AI249*(1+Input!$G$66),0)</f>
        <v>0</v>
      </c>
      <c r="AJ250" s="121">
        <f>IF(R250&lt;=Input!$G$64,Calculations!AJ249*(1+Input!$G$66),0)</f>
        <v>0</v>
      </c>
      <c r="AK250" s="125">
        <v>41</v>
      </c>
      <c r="AL250" s="127">
        <f t="shared" si="98"/>
        <v>0</v>
      </c>
      <c r="AM250" s="127">
        <f t="shared" si="99"/>
        <v>0</v>
      </c>
      <c r="AN250" s="121">
        <f t="shared" si="100"/>
        <v>0</v>
      </c>
      <c r="AO250" s="121">
        <f t="shared" si="101"/>
        <v>0</v>
      </c>
      <c r="AP250" s="121">
        <f t="shared" si="102"/>
        <v>0</v>
      </c>
      <c r="AQ250" s="121">
        <f t="shared" si="103"/>
        <v>0</v>
      </c>
      <c r="AR250" s="121">
        <f t="shared" si="104"/>
        <v>0</v>
      </c>
      <c r="AS250" s="121">
        <f t="shared" si="105"/>
        <v>0</v>
      </c>
      <c r="AT250" s="121">
        <f t="shared" si="106"/>
        <v>0</v>
      </c>
      <c r="AU250" s="48">
        <f t="shared" si="92"/>
        <v>0</v>
      </c>
      <c r="AW250" s="91" t="s">
        <v>1157</v>
      </c>
      <c r="AX250" s="92" t="e">
        <f>AN250+AS250+AT250+AU250+BD250+BE250+Input!G117</f>
        <v>#VALUE!</v>
      </c>
      <c r="AY250" s="92" t="str">
        <f>Input!$H117</f>
        <v xml:space="preserve"> - </v>
      </c>
      <c r="AZ250" s="27" t="e">
        <f t="shared" si="107"/>
        <v>#VALUE!</v>
      </c>
      <c r="BB250" s="272" t="str">
        <f t="shared" si="93"/>
        <v>Year 41</v>
      </c>
      <c r="BD250">
        <f>Input!E172</f>
        <v>0</v>
      </c>
      <c r="BE250">
        <f>Input!F172</f>
        <v>0</v>
      </c>
    </row>
    <row r="251" spans="18:57" ht="16.8" x14ac:dyDescent="0.4">
      <c r="R251">
        <v>42</v>
      </c>
      <c r="S251" s="76">
        <v>0</v>
      </c>
      <c r="T251">
        <v>0</v>
      </c>
      <c r="U251">
        <v>0</v>
      </c>
      <c r="V251">
        <v>0</v>
      </c>
      <c r="W251">
        <v>0</v>
      </c>
      <c r="X251">
        <v>0</v>
      </c>
      <c r="Y251">
        <v>0</v>
      </c>
      <c r="Z251">
        <v>0</v>
      </c>
      <c r="AA251">
        <v>0</v>
      </c>
      <c r="AB251" s="98">
        <f>IF(R251&lt;=Input!$G$64,$AU$165,0)</f>
        <v>0</v>
      </c>
      <c r="AC251" s="99">
        <f>IF(R251&lt;=Input!$G$64,$BE$172,0)</f>
        <v>0</v>
      </c>
      <c r="AD251" s="48">
        <f t="shared" si="95"/>
        <v>0</v>
      </c>
      <c r="AE251" s="48">
        <f>IF(R251&lt;=Input!$G$64,Calculations!AE250*(1+Input!$G$66),0)</f>
        <v>0</v>
      </c>
      <c r="AF251" s="48">
        <f>IF(R251&lt;=Input!$G$64,AF250*(1+Input!$G$66),0)</f>
        <v>0</v>
      </c>
      <c r="AG251" s="48">
        <f t="shared" si="96"/>
        <v>0</v>
      </c>
      <c r="AH251" s="48">
        <f t="shared" si="97"/>
        <v>0</v>
      </c>
      <c r="AI251" s="84">
        <f>IF(R251&lt;=Input!$G$64,AI250*(1+Input!$G$66),0)</f>
        <v>0</v>
      </c>
      <c r="AJ251" s="121">
        <f>IF(R251&lt;=Input!$G$64,Calculations!AJ250*(1+Input!$G$66),0)</f>
        <v>0</v>
      </c>
      <c r="AK251" s="125">
        <v>42</v>
      </c>
      <c r="AL251" s="127">
        <f t="shared" si="98"/>
        <v>0</v>
      </c>
      <c r="AM251" s="127">
        <f t="shared" si="99"/>
        <v>0</v>
      </c>
      <c r="AN251" s="121">
        <f t="shared" si="100"/>
        <v>0</v>
      </c>
      <c r="AO251" s="121">
        <f t="shared" si="101"/>
        <v>0</v>
      </c>
      <c r="AP251" s="121">
        <f t="shared" si="102"/>
        <v>0</v>
      </c>
      <c r="AQ251" s="121">
        <f t="shared" si="103"/>
        <v>0</v>
      </c>
      <c r="AR251" s="121">
        <f t="shared" si="104"/>
        <v>0</v>
      </c>
      <c r="AS251" s="121">
        <f t="shared" si="105"/>
        <v>0</v>
      </c>
      <c r="AT251" s="121">
        <f t="shared" si="106"/>
        <v>0</v>
      </c>
      <c r="AU251" s="48">
        <f t="shared" si="92"/>
        <v>0</v>
      </c>
      <c r="AW251" s="91" t="s">
        <v>1158</v>
      </c>
      <c r="AX251" s="92" t="e">
        <f>AN251+AS251+AT251+AU251+BD251+BE251+Input!G118</f>
        <v>#VALUE!</v>
      </c>
      <c r="AY251" s="92" t="str">
        <f>Input!$H118</f>
        <v xml:space="preserve"> - </v>
      </c>
      <c r="AZ251" s="27" t="e">
        <f t="shared" si="107"/>
        <v>#VALUE!</v>
      </c>
      <c r="BB251" s="272" t="str">
        <f t="shared" si="93"/>
        <v>Year 42</v>
      </c>
      <c r="BD251">
        <f>Input!E173</f>
        <v>0</v>
      </c>
      <c r="BE251">
        <f>Input!F173</f>
        <v>0</v>
      </c>
    </row>
    <row r="252" spans="18:57" ht="16.8" x14ac:dyDescent="0.4">
      <c r="R252">
        <v>43</v>
      </c>
      <c r="S252" s="76">
        <v>0</v>
      </c>
      <c r="T252">
        <v>0</v>
      </c>
      <c r="U252">
        <v>0</v>
      </c>
      <c r="V252">
        <v>0</v>
      </c>
      <c r="W252">
        <v>0</v>
      </c>
      <c r="X252">
        <v>0</v>
      </c>
      <c r="Y252">
        <v>0</v>
      </c>
      <c r="Z252">
        <v>0</v>
      </c>
      <c r="AA252">
        <v>0</v>
      </c>
      <c r="AB252" s="98">
        <f>IF(R252&lt;=Input!$G$64,$AU$165,0)</f>
        <v>0</v>
      </c>
      <c r="AC252" s="99">
        <f>IF(R252&lt;=Input!$G$64,$BE$172,0)</f>
        <v>0</v>
      </c>
      <c r="AD252" s="48">
        <f t="shared" si="95"/>
        <v>0</v>
      </c>
      <c r="AE252" s="48">
        <f>IF(R252&lt;=Input!$G$64,Calculations!AE251*(1+Input!$G$66),0)</f>
        <v>0</v>
      </c>
      <c r="AF252" s="48">
        <f>IF(R252&lt;=Input!$G$64,AF251*(1+Input!$G$66),0)</f>
        <v>0</v>
      </c>
      <c r="AG252" s="48">
        <f t="shared" si="96"/>
        <v>0</v>
      </c>
      <c r="AH252" s="48">
        <f t="shared" si="97"/>
        <v>0</v>
      </c>
      <c r="AI252" s="84">
        <f>IF(R252&lt;=Input!$G$64,AI251*(1+Input!$G$66),0)</f>
        <v>0</v>
      </c>
      <c r="AJ252" s="121">
        <f>IF(R252&lt;=Input!$G$64,Calculations!AJ251*(1+Input!$G$66),0)</f>
        <v>0</v>
      </c>
      <c r="AK252" s="125">
        <v>43</v>
      </c>
      <c r="AL252" s="127">
        <f t="shared" si="98"/>
        <v>0</v>
      </c>
      <c r="AM252" s="127">
        <f t="shared" si="99"/>
        <v>0</v>
      </c>
      <c r="AN252" s="121">
        <f t="shared" si="100"/>
        <v>0</v>
      </c>
      <c r="AO252" s="121">
        <f t="shared" si="101"/>
        <v>0</v>
      </c>
      <c r="AP252" s="121">
        <f t="shared" si="102"/>
        <v>0</v>
      </c>
      <c r="AQ252" s="121">
        <f t="shared" si="103"/>
        <v>0</v>
      </c>
      <c r="AR252" s="121">
        <f t="shared" si="104"/>
        <v>0</v>
      </c>
      <c r="AS252" s="121">
        <f t="shared" si="105"/>
        <v>0</v>
      </c>
      <c r="AT252" s="121">
        <f t="shared" si="106"/>
        <v>0</v>
      </c>
      <c r="AU252" s="48">
        <f t="shared" si="92"/>
        <v>0</v>
      </c>
      <c r="AW252" s="91" t="s">
        <v>1159</v>
      </c>
      <c r="AX252" s="92" t="e">
        <f>AN252+AS252+AT252+AU252+BD252+BE252+Input!G119</f>
        <v>#VALUE!</v>
      </c>
      <c r="AY252" s="92" t="str">
        <f>Input!$H119</f>
        <v xml:space="preserve"> - </v>
      </c>
      <c r="AZ252" s="27" t="e">
        <f t="shared" si="107"/>
        <v>#VALUE!</v>
      </c>
      <c r="BB252" s="272" t="str">
        <f t="shared" si="93"/>
        <v>Year 43</v>
      </c>
      <c r="BD252">
        <f>Input!E174</f>
        <v>0</v>
      </c>
      <c r="BE252">
        <f>Input!F174</f>
        <v>0</v>
      </c>
    </row>
    <row r="253" spans="18:57" ht="16.8" x14ac:dyDescent="0.4">
      <c r="R253">
        <v>44</v>
      </c>
      <c r="S253" s="76">
        <v>0</v>
      </c>
      <c r="T253">
        <v>0</v>
      </c>
      <c r="U253">
        <v>0</v>
      </c>
      <c r="V253">
        <v>0</v>
      </c>
      <c r="W253">
        <v>0</v>
      </c>
      <c r="X253">
        <v>0</v>
      </c>
      <c r="Y253">
        <v>0</v>
      </c>
      <c r="Z253">
        <v>0</v>
      </c>
      <c r="AA253">
        <v>0</v>
      </c>
      <c r="AB253" s="98">
        <f>IF(R253&lt;=Input!$G$64,$AU$165,0)</f>
        <v>0</v>
      </c>
      <c r="AC253" s="99">
        <f>IF(R253&lt;=Input!$G$64,$BE$172,0)</f>
        <v>0</v>
      </c>
      <c r="AD253" s="48">
        <f t="shared" si="95"/>
        <v>0</v>
      </c>
      <c r="AE253" s="48">
        <f>IF(R253&lt;=Input!$G$64,Calculations!AE252*(1+Input!$G$66),0)</f>
        <v>0</v>
      </c>
      <c r="AF253" s="48">
        <f>IF(R253&lt;=Input!$G$64,AF252*(1+Input!$G$66),0)</f>
        <v>0</v>
      </c>
      <c r="AG253" s="48">
        <f t="shared" si="96"/>
        <v>0</v>
      </c>
      <c r="AH253" s="48">
        <f t="shared" si="97"/>
        <v>0</v>
      </c>
      <c r="AI253" s="84">
        <f>IF(R253&lt;=Input!$G$64,AI252*(1+Input!$G$66),0)</f>
        <v>0</v>
      </c>
      <c r="AJ253" s="121">
        <f>IF(R253&lt;=Input!$G$64,Calculations!AJ252*(1+Input!$G$66),0)</f>
        <v>0</v>
      </c>
      <c r="AK253" s="125">
        <v>44</v>
      </c>
      <c r="AL253" s="127">
        <f t="shared" si="98"/>
        <v>0</v>
      </c>
      <c r="AM253" s="127">
        <f t="shared" si="99"/>
        <v>0</v>
      </c>
      <c r="AN253" s="121">
        <f t="shared" si="100"/>
        <v>0</v>
      </c>
      <c r="AO253" s="121">
        <f t="shared" si="101"/>
        <v>0</v>
      </c>
      <c r="AP253" s="121">
        <f t="shared" si="102"/>
        <v>0</v>
      </c>
      <c r="AQ253" s="121">
        <f t="shared" si="103"/>
        <v>0</v>
      </c>
      <c r="AR253" s="121">
        <f t="shared" si="104"/>
        <v>0</v>
      </c>
      <c r="AS253" s="121">
        <f t="shared" si="105"/>
        <v>0</v>
      </c>
      <c r="AT253" s="121">
        <f t="shared" si="106"/>
        <v>0</v>
      </c>
      <c r="AU253" s="48">
        <f t="shared" si="92"/>
        <v>0</v>
      </c>
      <c r="AW253" s="91" t="s">
        <v>1160</v>
      </c>
      <c r="AX253" s="92" t="e">
        <f>AN253+AS253+AT253+AU253+BD253+BE253+Input!G120</f>
        <v>#VALUE!</v>
      </c>
      <c r="AY253" s="92" t="str">
        <f>Input!$H120</f>
        <v xml:space="preserve"> - </v>
      </c>
      <c r="AZ253" s="27" t="e">
        <f t="shared" si="107"/>
        <v>#VALUE!</v>
      </c>
      <c r="BB253" s="272" t="str">
        <f t="shared" si="93"/>
        <v>Year 44</v>
      </c>
      <c r="BD253">
        <f>Input!E175</f>
        <v>0</v>
      </c>
      <c r="BE253">
        <f>Input!F175</f>
        <v>0</v>
      </c>
    </row>
    <row r="254" spans="18:57" ht="16.8" x14ac:dyDescent="0.4">
      <c r="R254">
        <v>45</v>
      </c>
      <c r="S254" s="76">
        <v>0</v>
      </c>
      <c r="T254">
        <v>0</v>
      </c>
      <c r="U254">
        <v>0</v>
      </c>
      <c r="V254">
        <v>0</v>
      </c>
      <c r="W254">
        <v>0</v>
      </c>
      <c r="X254">
        <v>0</v>
      </c>
      <c r="Y254">
        <v>0</v>
      </c>
      <c r="Z254">
        <v>0</v>
      </c>
      <c r="AA254">
        <v>0</v>
      </c>
      <c r="AB254" s="98">
        <f>IF(R254&lt;=Input!$G$64,$AU$165,0)</f>
        <v>0</v>
      </c>
      <c r="AC254" s="99">
        <f>IF(R254&lt;=Input!$G$64,$BE$172,0)</f>
        <v>0</v>
      </c>
      <c r="AD254" s="48">
        <f t="shared" si="95"/>
        <v>0</v>
      </c>
      <c r="AE254" s="48">
        <f>IF(R254&lt;=Input!$G$64,Calculations!AE253*(1+Input!$G$66),0)</f>
        <v>0</v>
      </c>
      <c r="AF254" s="48">
        <f>IF(R254&lt;=Input!$G$64,AF253*(1+Input!$G$66),0)</f>
        <v>0</v>
      </c>
      <c r="AG254" s="48">
        <f t="shared" si="96"/>
        <v>0</v>
      </c>
      <c r="AH254" s="48">
        <f t="shared" si="97"/>
        <v>0</v>
      </c>
      <c r="AI254" s="84">
        <f>IF(R254&lt;=Input!$G$64,AI253*(1+Input!$G$66),0)</f>
        <v>0</v>
      </c>
      <c r="AJ254" s="121">
        <f>IF(R254&lt;=Input!$G$64,Calculations!AJ253*(1+Input!$G$66),0)</f>
        <v>0</v>
      </c>
      <c r="AK254" s="125">
        <v>45</v>
      </c>
      <c r="AL254" s="127">
        <f t="shared" si="98"/>
        <v>0</v>
      </c>
      <c r="AM254" s="127">
        <f t="shared" si="99"/>
        <v>0</v>
      </c>
      <c r="AN254" s="121">
        <f t="shared" si="100"/>
        <v>0</v>
      </c>
      <c r="AO254" s="121">
        <f t="shared" si="101"/>
        <v>0</v>
      </c>
      <c r="AP254" s="121">
        <f t="shared" si="102"/>
        <v>0</v>
      </c>
      <c r="AQ254" s="121">
        <f t="shared" si="103"/>
        <v>0</v>
      </c>
      <c r="AR254" s="121">
        <f t="shared" si="104"/>
        <v>0</v>
      </c>
      <c r="AS254" s="121">
        <f t="shared" si="105"/>
        <v>0</v>
      </c>
      <c r="AT254" s="121">
        <f t="shared" si="106"/>
        <v>0</v>
      </c>
      <c r="AU254" s="48">
        <f t="shared" si="92"/>
        <v>0</v>
      </c>
      <c r="AW254" s="91" t="s">
        <v>1161</v>
      </c>
      <c r="AX254" s="92" t="e">
        <f>AN254+AS254+AT254+AU254+BD254+BE254+Input!G121</f>
        <v>#VALUE!</v>
      </c>
      <c r="AY254" s="92" t="str">
        <f>Input!$H121</f>
        <v xml:space="preserve"> - </v>
      </c>
      <c r="AZ254" s="27" t="e">
        <f t="shared" si="107"/>
        <v>#VALUE!</v>
      </c>
      <c r="BB254" s="272" t="str">
        <f t="shared" si="93"/>
        <v>Year 45</v>
      </c>
      <c r="BD254">
        <f>Input!E176</f>
        <v>0</v>
      </c>
      <c r="BE254">
        <f>Input!F176</f>
        <v>0</v>
      </c>
    </row>
    <row r="255" spans="18:57" ht="16.8" x14ac:dyDescent="0.4">
      <c r="R255">
        <v>46</v>
      </c>
      <c r="S255" s="76">
        <v>0</v>
      </c>
      <c r="T255">
        <v>0</v>
      </c>
      <c r="U255">
        <v>0</v>
      </c>
      <c r="V255">
        <v>0</v>
      </c>
      <c r="W255">
        <v>0</v>
      </c>
      <c r="X255">
        <v>0</v>
      </c>
      <c r="Y255">
        <v>0</v>
      </c>
      <c r="Z255">
        <v>0</v>
      </c>
      <c r="AA255">
        <v>0</v>
      </c>
      <c r="AB255" s="98">
        <f>IF(R255&lt;=Input!$G$64,$AU$165,0)</f>
        <v>0</v>
      </c>
      <c r="AC255" s="99">
        <f>IF(R255&lt;=Input!$G$64,$BE$172,0)</f>
        <v>0</v>
      </c>
      <c r="AD255" s="48">
        <f t="shared" si="95"/>
        <v>0</v>
      </c>
      <c r="AE255" s="48">
        <f>IF(R255&lt;=Input!$G$64,Calculations!AE254*(1+Input!$G$66),0)</f>
        <v>0</v>
      </c>
      <c r="AF255" s="48">
        <f>IF(R255&lt;=Input!$G$64,AF254*(1+Input!$G$66),0)</f>
        <v>0</v>
      </c>
      <c r="AG255" s="48">
        <f t="shared" si="96"/>
        <v>0</v>
      </c>
      <c r="AH255" s="48">
        <f t="shared" si="97"/>
        <v>0</v>
      </c>
      <c r="AI255" s="84">
        <f>IF(R255&lt;=Input!$G$64,AI254*(1+Input!$G$66),0)</f>
        <v>0</v>
      </c>
      <c r="AJ255" s="121">
        <f>IF(R255&lt;=Input!$G$64,Calculations!AJ254*(1+Input!$G$66),0)</f>
        <v>0</v>
      </c>
      <c r="AK255" s="125">
        <v>46</v>
      </c>
      <c r="AL255" s="127">
        <f t="shared" si="98"/>
        <v>0</v>
      </c>
      <c r="AM255" s="127">
        <f t="shared" si="99"/>
        <v>0</v>
      </c>
      <c r="AN255" s="121">
        <f t="shared" si="100"/>
        <v>0</v>
      </c>
      <c r="AO255" s="121">
        <f t="shared" si="101"/>
        <v>0</v>
      </c>
      <c r="AP255" s="121">
        <f t="shared" si="102"/>
        <v>0</v>
      </c>
      <c r="AQ255" s="121">
        <f t="shared" si="103"/>
        <v>0</v>
      </c>
      <c r="AR255" s="121">
        <f t="shared" si="104"/>
        <v>0</v>
      </c>
      <c r="AS255" s="121">
        <f t="shared" si="105"/>
        <v>0</v>
      </c>
      <c r="AT255" s="121">
        <f t="shared" si="106"/>
        <v>0</v>
      </c>
      <c r="AU255" s="48">
        <f t="shared" si="92"/>
        <v>0</v>
      </c>
      <c r="AW255" s="91" t="s">
        <v>1162</v>
      </c>
      <c r="AX255" s="92" t="e">
        <f>AN255+AS255+AT255+AU255+BD255+BE255+Input!G122</f>
        <v>#VALUE!</v>
      </c>
      <c r="AY255" s="92" t="str">
        <f>Input!$H122</f>
        <v xml:space="preserve"> - </v>
      </c>
      <c r="AZ255" s="27" t="e">
        <f t="shared" si="107"/>
        <v>#VALUE!</v>
      </c>
      <c r="BB255" s="272" t="str">
        <f t="shared" si="93"/>
        <v>Year 46</v>
      </c>
      <c r="BD255">
        <f>Input!E177</f>
        <v>0</v>
      </c>
      <c r="BE255">
        <f>Input!F177</f>
        <v>0</v>
      </c>
    </row>
    <row r="256" spans="18:57" ht="16.8" x14ac:dyDescent="0.4">
      <c r="R256">
        <v>47</v>
      </c>
      <c r="S256" s="76">
        <v>0</v>
      </c>
      <c r="T256">
        <v>0</v>
      </c>
      <c r="U256">
        <v>0</v>
      </c>
      <c r="V256">
        <v>0</v>
      </c>
      <c r="W256">
        <v>0</v>
      </c>
      <c r="X256">
        <v>0</v>
      </c>
      <c r="Y256">
        <v>0</v>
      </c>
      <c r="Z256">
        <v>0</v>
      </c>
      <c r="AA256">
        <v>0</v>
      </c>
      <c r="AB256" s="98">
        <f>IF(R256&lt;=Input!$G$64,$AU$165,0)</f>
        <v>0</v>
      </c>
      <c r="AC256" s="99">
        <f>IF(R256&lt;=Input!$G$64,$BE$172,0)</f>
        <v>0</v>
      </c>
      <c r="AD256" s="48">
        <f t="shared" si="95"/>
        <v>0</v>
      </c>
      <c r="AE256" s="48">
        <f>IF(R256&lt;=Input!$G$64,Calculations!AE255*(1+Input!$G$66),0)</f>
        <v>0</v>
      </c>
      <c r="AF256" s="48">
        <f>IF(R256&lt;=Input!$G$64,AF255*(1+Input!$G$66),0)</f>
        <v>0</v>
      </c>
      <c r="AG256" s="48">
        <f t="shared" si="96"/>
        <v>0</v>
      </c>
      <c r="AH256" s="48">
        <f t="shared" si="97"/>
        <v>0</v>
      </c>
      <c r="AI256" s="84">
        <f>IF(R256&lt;=Input!$G$64,AI255*(1+Input!$G$66),0)</f>
        <v>0</v>
      </c>
      <c r="AJ256" s="121">
        <f>IF(R256&lt;=Input!$G$64,Calculations!AJ255*(1+Input!$G$66),0)</f>
        <v>0</v>
      </c>
      <c r="AK256" s="125">
        <v>47</v>
      </c>
      <c r="AL256" s="127">
        <f t="shared" si="98"/>
        <v>0</v>
      </c>
      <c r="AM256" s="127">
        <f t="shared" si="99"/>
        <v>0</v>
      </c>
      <c r="AN256" s="121">
        <f t="shared" si="100"/>
        <v>0</v>
      </c>
      <c r="AO256" s="121">
        <f t="shared" si="101"/>
        <v>0</v>
      </c>
      <c r="AP256" s="121">
        <f t="shared" si="102"/>
        <v>0</v>
      </c>
      <c r="AQ256" s="121">
        <f t="shared" si="103"/>
        <v>0</v>
      </c>
      <c r="AR256" s="121">
        <f t="shared" si="104"/>
        <v>0</v>
      </c>
      <c r="AS256" s="121">
        <f t="shared" si="105"/>
        <v>0</v>
      </c>
      <c r="AT256" s="121">
        <f t="shared" si="106"/>
        <v>0</v>
      </c>
      <c r="AU256" s="48">
        <f t="shared" si="92"/>
        <v>0</v>
      </c>
      <c r="AW256" s="91" t="s">
        <v>1163</v>
      </c>
      <c r="AX256" s="92" t="e">
        <f>AN256+AS256+AT256+AU256+BD256+BE256+Input!G123</f>
        <v>#VALUE!</v>
      </c>
      <c r="AY256" s="92" t="str">
        <f>Input!$H123</f>
        <v xml:space="preserve"> - </v>
      </c>
      <c r="AZ256" s="27" t="e">
        <f t="shared" si="107"/>
        <v>#VALUE!</v>
      </c>
      <c r="BB256" s="272" t="str">
        <f t="shared" si="93"/>
        <v>Year 47</v>
      </c>
      <c r="BD256">
        <f>Input!E178</f>
        <v>0</v>
      </c>
      <c r="BE256">
        <f>Input!F178</f>
        <v>0</v>
      </c>
    </row>
    <row r="257" spans="18:57" ht="16.8" x14ac:dyDescent="0.4">
      <c r="R257">
        <v>48</v>
      </c>
      <c r="S257" s="76">
        <v>0</v>
      </c>
      <c r="T257">
        <v>0</v>
      </c>
      <c r="U257">
        <v>0</v>
      </c>
      <c r="V257">
        <v>0</v>
      </c>
      <c r="W257">
        <v>0</v>
      </c>
      <c r="X257">
        <v>0</v>
      </c>
      <c r="Y257">
        <v>0</v>
      </c>
      <c r="Z257">
        <v>0</v>
      </c>
      <c r="AA257">
        <v>0</v>
      </c>
      <c r="AB257" s="98">
        <f>IF(R257&lt;=Input!$G$64,$AU$165,0)</f>
        <v>0</v>
      </c>
      <c r="AC257" s="99">
        <f>IF(R257&lt;=Input!$G$64,$BE$172,0)</f>
        <v>0</v>
      </c>
      <c r="AD257" s="48">
        <f t="shared" si="95"/>
        <v>0</v>
      </c>
      <c r="AE257" s="48">
        <f>IF(R257&lt;=Input!$G$64,Calculations!AE256*(1+Input!$G$66),0)</f>
        <v>0</v>
      </c>
      <c r="AF257" s="48">
        <f>IF(R257&lt;=Input!$G$64,AF256*(1+Input!$G$66),0)</f>
        <v>0</v>
      </c>
      <c r="AG257" s="48">
        <f t="shared" si="96"/>
        <v>0</v>
      </c>
      <c r="AH257" s="48">
        <f t="shared" si="97"/>
        <v>0</v>
      </c>
      <c r="AI257" s="84">
        <f>IF(R257&lt;=Input!$G$64,AI256*(1+Input!$G$66),0)</f>
        <v>0</v>
      </c>
      <c r="AJ257" s="121">
        <f>IF(R257&lt;=Input!$G$64,Calculations!AJ256*(1+Input!$G$66),0)</f>
        <v>0</v>
      </c>
      <c r="AK257" s="125">
        <v>48</v>
      </c>
      <c r="AL257" s="127">
        <f t="shared" si="98"/>
        <v>0</v>
      </c>
      <c r="AM257" s="127">
        <f t="shared" si="99"/>
        <v>0</v>
      </c>
      <c r="AN257" s="121">
        <f t="shared" si="100"/>
        <v>0</v>
      </c>
      <c r="AO257" s="121">
        <f t="shared" si="101"/>
        <v>0</v>
      </c>
      <c r="AP257" s="121">
        <f t="shared" si="102"/>
        <v>0</v>
      </c>
      <c r="AQ257" s="121">
        <f t="shared" si="103"/>
        <v>0</v>
      </c>
      <c r="AR257" s="121">
        <f t="shared" si="104"/>
        <v>0</v>
      </c>
      <c r="AS257" s="121">
        <f t="shared" si="105"/>
        <v>0</v>
      </c>
      <c r="AT257" s="121">
        <f t="shared" si="106"/>
        <v>0</v>
      </c>
      <c r="AU257" s="48">
        <f t="shared" si="92"/>
        <v>0</v>
      </c>
      <c r="AW257" s="91" t="s">
        <v>1164</v>
      </c>
      <c r="AX257" s="92" t="e">
        <f>AN257+AS257+AT257+AU257+BD257+BE257+Input!G124</f>
        <v>#VALUE!</v>
      </c>
      <c r="AY257" s="92" t="str">
        <f>Input!$H124</f>
        <v xml:space="preserve"> - </v>
      </c>
      <c r="AZ257" s="27" t="e">
        <f t="shared" si="107"/>
        <v>#VALUE!</v>
      </c>
      <c r="BB257" s="272" t="str">
        <f t="shared" si="93"/>
        <v>Year 48</v>
      </c>
      <c r="BD257">
        <f>Input!E179</f>
        <v>0</v>
      </c>
      <c r="BE257">
        <f>Input!F179</f>
        <v>0</v>
      </c>
    </row>
    <row r="258" spans="18:57" ht="16.8" x14ac:dyDescent="0.4">
      <c r="R258">
        <v>49</v>
      </c>
      <c r="S258" s="76">
        <v>0</v>
      </c>
      <c r="T258">
        <v>0</v>
      </c>
      <c r="U258">
        <v>0</v>
      </c>
      <c r="V258">
        <v>0</v>
      </c>
      <c r="W258">
        <v>0</v>
      </c>
      <c r="X258">
        <v>0</v>
      </c>
      <c r="Y258">
        <v>0</v>
      </c>
      <c r="Z258">
        <v>0</v>
      </c>
      <c r="AA258">
        <v>0</v>
      </c>
      <c r="AB258" s="98">
        <f>IF(R258&lt;=Input!$G$64,$AU$165,0)</f>
        <v>0</v>
      </c>
      <c r="AC258" s="99">
        <f>IF(R258&lt;=Input!$G$64,$BE$172,0)</f>
        <v>0</v>
      </c>
      <c r="AD258" s="48">
        <f t="shared" si="95"/>
        <v>0</v>
      </c>
      <c r="AE258" s="48">
        <f>IF(R258&lt;=Input!$G$64,Calculations!AE257*(1+Input!$G$66),0)</f>
        <v>0</v>
      </c>
      <c r="AF258" s="48">
        <f>IF(R258&lt;=Input!$G$64,AF257*(1+Input!$G$66),0)</f>
        <v>0</v>
      </c>
      <c r="AG258" s="48">
        <f t="shared" si="96"/>
        <v>0</v>
      </c>
      <c r="AH258" s="48">
        <f t="shared" si="97"/>
        <v>0</v>
      </c>
      <c r="AI258" s="84">
        <f>IF(R258&lt;=Input!$G$64,AI257*(1+Input!$G$66),0)</f>
        <v>0</v>
      </c>
      <c r="AJ258" s="121">
        <f>IF(R258&lt;=Input!$G$64,Calculations!AJ257*(1+Input!$G$66),0)</f>
        <v>0</v>
      </c>
      <c r="AK258" s="125">
        <v>49</v>
      </c>
      <c r="AL258" s="127">
        <f t="shared" si="98"/>
        <v>0</v>
      </c>
      <c r="AM258" s="127">
        <f t="shared" si="99"/>
        <v>0</v>
      </c>
      <c r="AN258" s="121">
        <f t="shared" si="100"/>
        <v>0</v>
      </c>
      <c r="AO258" s="121">
        <f t="shared" si="101"/>
        <v>0</v>
      </c>
      <c r="AP258" s="121">
        <f t="shared" si="102"/>
        <v>0</v>
      </c>
      <c r="AQ258" s="121">
        <f t="shared" si="103"/>
        <v>0</v>
      </c>
      <c r="AR258" s="121">
        <f t="shared" si="104"/>
        <v>0</v>
      </c>
      <c r="AS258" s="121">
        <f t="shared" si="105"/>
        <v>0</v>
      </c>
      <c r="AT258" s="121">
        <f t="shared" si="106"/>
        <v>0</v>
      </c>
      <c r="AU258" s="48">
        <f t="shared" si="92"/>
        <v>0</v>
      </c>
      <c r="AW258" s="91" t="s">
        <v>1165</v>
      </c>
      <c r="AX258" s="92" t="e">
        <f>AN258+AS258+AT258+AU258+BD258+BE258+Input!G125</f>
        <v>#VALUE!</v>
      </c>
      <c r="AY258" s="92" t="str">
        <f>Input!$H125</f>
        <v xml:space="preserve"> - </v>
      </c>
      <c r="AZ258" s="27" t="e">
        <f t="shared" si="107"/>
        <v>#VALUE!</v>
      </c>
      <c r="BB258" s="272" t="str">
        <f t="shared" si="93"/>
        <v>Year 49</v>
      </c>
      <c r="BD258">
        <f>Input!E180</f>
        <v>0</v>
      </c>
      <c r="BE258">
        <f>Input!F180</f>
        <v>0</v>
      </c>
    </row>
    <row r="259" spans="18:57" ht="16.8" x14ac:dyDescent="0.4">
      <c r="R259">
        <v>50</v>
      </c>
      <c r="S259" s="78">
        <v>0</v>
      </c>
      <c r="T259" s="79">
        <v>0</v>
      </c>
      <c r="U259" s="79">
        <v>0</v>
      </c>
      <c r="V259" s="79">
        <v>0</v>
      </c>
      <c r="W259" s="79">
        <v>0</v>
      </c>
      <c r="X259" s="79">
        <v>0</v>
      </c>
      <c r="Y259" s="79">
        <v>0</v>
      </c>
      <c r="Z259" s="79">
        <v>0</v>
      </c>
      <c r="AA259" s="79">
        <v>0</v>
      </c>
      <c r="AB259" s="101">
        <f>IF(R259&lt;=Input!$G$64,$AU$165,0)</f>
        <v>0</v>
      </c>
      <c r="AC259" s="102">
        <f>IF(R259&lt;=Input!$G$64,$BE$172,0)</f>
        <v>0</v>
      </c>
      <c r="AD259" s="86">
        <f t="shared" si="95"/>
        <v>0</v>
      </c>
      <c r="AE259" s="86">
        <f>IF(R259&lt;=Input!$G$64,Calculations!AE258*(1+Input!$G$66),0)</f>
        <v>0</v>
      </c>
      <c r="AF259" s="86">
        <f>IF(R259&lt;=Input!$G$64,AF258*(1+Input!$G$66),0)</f>
        <v>0</v>
      </c>
      <c r="AG259" s="86">
        <f t="shared" si="96"/>
        <v>0</v>
      </c>
      <c r="AH259" s="86">
        <f t="shared" si="97"/>
        <v>0</v>
      </c>
      <c r="AI259" s="87">
        <f>IF(R259&lt;=Input!$G$64,AI258*(1+Input!$G$66),0)</f>
        <v>0</v>
      </c>
      <c r="AJ259" s="122">
        <f>IF(R259&lt;=Input!$G$64,Calculations!AJ258*(1+Input!$G$66),0)</f>
        <v>0</v>
      </c>
      <c r="AK259" s="125">
        <v>50</v>
      </c>
      <c r="AL259" s="128">
        <f t="shared" si="98"/>
        <v>0</v>
      </c>
      <c r="AM259" s="128">
        <f t="shared" si="99"/>
        <v>0</v>
      </c>
      <c r="AN259" s="122">
        <f t="shared" si="100"/>
        <v>0</v>
      </c>
      <c r="AO259" s="122">
        <f t="shared" si="101"/>
        <v>0</v>
      </c>
      <c r="AP259" s="122">
        <f t="shared" si="102"/>
        <v>0</v>
      </c>
      <c r="AQ259" s="122">
        <f t="shared" si="103"/>
        <v>0</v>
      </c>
      <c r="AR259" s="122">
        <f t="shared" si="104"/>
        <v>0</v>
      </c>
      <c r="AS259" s="122">
        <f t="shared" si="105"/>
        <v>0</v>
      </c>
      <c r="AT259" s="122">
        <f t="shared" si="106"/>
        <v>0</v>
      </c>
      <c r="AU259" s="48">
        <f t="shared" si="92"/>
        <v>0</v>
      </c>
      <c r="AW259" s="91" t="s">
        <v>1166</v>
      </c>
      <c r="AX259" s="92" t="e">
        <f>AN259+AS259+AT259+AU259+BD259+BE259+Input!G126</f>
        <v>#VALUE!</v>
      </c>
      <c r="AY259" s="92" t="str">
        <f>Input!$H126</f>
        <v xml:space="preserve"> - </v>
      </c>
      <c r="AZ259" s="27" t="e">
        <f t="shared" si="107"/>
        <v>#VALUE!</v>
      </c>
      <c r="BB259" s="272" t="str">
        <f t="shared" si="93"/>
        <v>Year 50</v>
      </c>
      <c r="BD259">
        <f>Input!E181</f>
        <v>0</v>
      </c>
      <c r="BE259">
        <f>Input!F181</f>
        <v>0</v>
      </c>
    </row>
    <row r="260" spans="18:57" ht="16.8" x14ac:dyDescent="0.4">
      <c r="R260" t="s">
        <v>17</v>
      </c>
      <c r="S260" s="61">
        <f>SUM(S209:S259)</f>
        <v>2346.6750188037813</v>
      </c>
      <c r="T260" s="65">
        <f t="shared" ref="T260:Z260" si="108">SUM(T209:T259)</f>
        <v>150983285.59772593</v>
      </c>
      <c r="U260" s="65">
        <f t="shared" si="108"/>
        <v>427131660.0483278</v>
      </c>
      <c r="V260" s="61">
        <f t="shared" si="108"/>
        <v>2.0118194004778003</v>
      </c>
      <c r="W260" s="65">
        <f t="shared" si="108"/>
        <v>83583.504412829992</v>
      </c>
      <c r="X260" s="65">
        <f t="shared" si="108"/>
        <v>638541.82391858636</v>
      </c>
      <c r="Y260" s="61">
        <f t="shared" si="108"/>
        <v>2.0118194004778003</v>
      </c>
      <c r="Z260" s="65">
        <f t="shared" si="108"/>
        <v>83583.504412829992</v>
      </c>
      <c r="AA260" s="65">
        <f t="shared" ref="AA260" si="109">SUM(AA209:AA259)</f>
        <v>638541.82391858636</v>
      </c>
      <c r="AB260" s="94">
        <f>AB212</f>
        <v>1</v>
      </c>
      <c r="AC260" s="94">
        <f>AC212</f>
        <v>1.0118194004778001</v>
      </c>
      <c r="AD260" s="65">
        <f>SUM(AD209:AD259)</f>
        <v>1789716.106203465</v>
      </c>
      <c r="AE260" s="65">
        <f t="shared" ref="AE260" si="110">SUM(AE209:AE259)</f>
        <v>504977.36347464612</v>
      </c>
      <c r="AF260" s="65">
        <f>SUM(AF209:AF259)</f>
        <v>1284738.7427288191</v>
      </c>
      <c r="AG260" s="48">
        <f>SUM(AG209:AG259)</f>
        <v>10631286.092695421</v>
      </c>
      <c r="AH260" s="48">
        <f t="shared" ref="AH260" si="111">SUM(AH209:AH259)</f>
        <v>3041370.9079867727</v>
      </c>
      <c r="AI260" s="48">
        <f>SUM(AI209:AI259)</f>
        <v>12528.012743424253</v>
      </c>
      <c r="AJ260" s="48">
        <f>SUM(AJ212:AJ259)</f>
        <v>12528.012743424253</v>
      </c>
      <c r="AK260" s="125" t="s">
        <v>17</v>
      </c>
      <c r="AL260" s="70">
        <f>AL212</f>
        <v>1</v>
      </c>
      <c r="AM260" s="70">
        <f>AM212</f>
        <v>1.0118194004778001</v>
      </c>
      <c r="AN260" s="48">
        <f>SUM(AN210:AN259)</f>
        <v>1956883.1150291252</v>
      </c>
      <c r="AO260" s="48">
        <f t="shared" ref="AO260:AU260" si="112">SUM(AO210:AO259)</f>
        <v>552144.3723003061</v>
      </c>
      <c r="AP260" s="48">
        <f t="shared" si="112"/>
        <v>1404738.7427288187</v>
      </c>
      <c r="AQ260" s="48">
        <f t="shared" si="112"/>
        <v>11624292.910886111</v>
      </c>
      <c r="AR260" s="48">
        <f t="shared" si="112"/>
        <v>3325447.7376332567</v>
      </c>
      <c r="AS260" s="48">
        <f t="shared" si="112"/>
        <v>13698.181805203872</v>
      </c>
      <c r="AT260" s="48">
        <f t="shared" si="112"/>
        <v>13698.181805203872</v>
      </c>
      <c r="AU260" s="48">
        <f t="shared" si="112"/>
        <v>88059.740176310646</v>
      </c>
      <c r="AW260" s="91" t="s">
        <v>57</v>
      </c>
      <c r="AY260" s="48">
        <f>SUM(AY210:AY259)</f>
        <v>-15879547.12154673</v>
      </c>
      <c r="BB260" t="s">
        <v>17</v>
      </c>
      <c r="BC260" s="129"/>
      <c r="BD260" s="129">
        <f>SUM(BD210:BD259)</f>
        <v>201694.0765923376</v>
      </c>
      <c r="BE260" s="129">
        <f>SUM(BE210:BE259)</f>
        <v>0</v>
      </c>
    </row>
    <row r="261" spans="18:57" ht="28.8" x14ac:dyDescent="0.4">
      <c r="AB261" s="96" t="s">
        <v>83</v>
      </c>
      <c r="AC261" s="96" t="s">
        <v>84</v>
      </c>
      <c r="AD261" s="96" t="s">
        <v>97</v>
      </c>
      <c r="AE261" s="96" t="s">
        <v>87</v>
      </c>
      <c r="AF261" s="96" t="s">
        <v>86</v>
      </c>
      <c r="AG261" s="96" t="s">
        <v>1173</v>
      </c>
      <c r="AH261" s="96" t="s">
        <v>81</v>
      </c>
      <c r="AI261" s="95" t="s">
        <v>1172</v>
      </c>
      <c r="AL261" s="124" t="s">
        <v>83</v>
      </c>
      <c r="AM261" s="124" t="s">
        <v>84</v>
      </c>
      <c r="AN261" s="124" t="s">
        <v>97</v>
      </c>
      <c r="AO261" s="124" t="s">
        <v>87</v>
      </c>
      <c r="AP261" s="124" t="s">
        <v>86</v>
      </c>
      <c r="AQ261" s="124" t="s">
        <v>1173</v>
      </c>
      <c r="AR261" s="124" t="s">
        <v>81</v>
      </c>
      <c r="AS261" s="124" t="s">
        <v>1185</v>
      </c>
      <c r="AT261" s="124" t="s">
        <v>1184</v>
      </c>
      <c r="AW261" s="91" t="s">
        <v>1175</v>
      </c>
      <c r="AY261" s="97">
        <f>NPV(J7,AY210:AY259)</f>
        <v>-12942113.647058826</v>
      </c>
      <c r="AZ261" s="11" t="s">
        <v>1186</v>
      </c>
      <c r="BB261" t="s">
        <v>1175</v>
      </c>
      <c r="BC261" s="129"/>
      <c r="BD261" s="129">
        <f t="shared" ref="BD261:BE261" si="113">NPV($J$7,BD210:BD259)</f>
        <v>163823.92726867503</v>
      </c>
      <c r="BE261" s="129">
        <f t="shared" si="113"/>
        <v>0</v>
      </c>
    </row>
    <row r="262" spans="18:57" ht="16.8" x14ac:dyDescent="0.4">
      <c r="AK262" t="s">
        <v>1175</v>
      </c>
      <c r="AN262" s="129">
        <f>NPV($J$7,AN210:AN259)</f>
        <v>1580009.3213801021</v>
      </c>
      <c r="AO262" s="129">
        <f t="shared" ref="AO262:AU262" si="114">NPV($J$7,AO210:AO259)</f>
        <v>445807.54378324968</v>
      </c>
      <c r="AP262" s="129">
        <f t="shared" si="114"/>
        <v>1134201.7775968518</v>
      </c>
      <c r="AQ262" s="129">
        <f t="shared" si="114"/>
        <v>9385584.1529806107</v>
      </c>
      <c r="AR262" s="129">
        <f t="shared" si="114"/>
        <v>2685003.7096593347</v>
      </c>
      <c r="AS262" s="129">
        <f t="shared" si="114"/>
        <v>11060.065249660713</v>
      </c>
      <c r="AT262" s="129">
        <f t="shared" si="114"/>
        <v>11060.065249660713</v>
      </c>
      <c r="AU262" s="129">
        <f t="shared" si="114"/>
        <v>71100.419462104561</v>
      </c>
      <c r="AW262" s="91" t="s">
        <v>1176</v>
      </c>
      <c r="AX262" s="48">
        <f>SUMIF(AX209:AX259,"&lt;&gt;#VALUE!")</f>
        <v>167510754.09916183</v>
      </c>
    </row>
    <row r="264" spans="18:57" ht="16.8" x14ac:dyDescent="0.4">
      <c r="AW264" s="91" t="s">
        <v>1187</v>
      </c>
      <c r="AY264" s="97">
        <f>AY261+AY209</f>
        <v>-20402676.647058826</v>
      </c>
    </row>
  </sheetData>
  <mergeCells count="17">
    <mergeCell ref="AB207:AH207"/>
    <mergeCell ref="P207:P214"/>
    <mergeCell ref="BB208:BE208"/>
    <mergeCell ref="AL207:AT207"/>
    <mergeCell ref="P216:P223"/>
    <mergeCell ref="S207:U207"/>
    <mergeCell ref="V207:X207"/>
    <mergeCell ref="Y207:AA207"/>
    <mergeCell ref="B21:E21"/>
    <mergeCell ref="B151:E151"/>
    <mergeCell ref="B177:E177"/>
    <mergeCell ref="O207:O214"/>
    <mergeCell ref="O216:O223"/>
    <mergeCell ref="B46:E46"/>
    <mergeCell ref="B72:E72"/>
    <mergeCell ref="B98:E98"/>
    <mergeCell ref="B124:E124"/>
  </mergeCells>
  <pageMargins left="0.7" right="0.7" top="0.75" bottom="0.75" header="0.3" footer="0.3"/>
  <pageSetup orientation="portrait" r:id="rId1"/>
  <ignoredErrors>
    <ignoredError sqref="C217"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6FCE2-EB21-407B-98C2-625AD2A67E56}">
  <sheetPr>
    <tabColor theme="1"/>
  </sheetPr>
  <dimension ref="A1:BL994"/>
  <sheetViews>
    <sheetView topLeftCell="Q1" zoomScale="115" zoomScaleNormal="115" workbookViewId="0">
      <pane ySplit="2" topLeftCell="A3" activePane="bottomLeft" state="frozen"/>
      <selection pane="bottomLeft" activeCell="X1" sqref="X1"/>
    </sheetView>
  </sheetViews>
  <sheetFormatPr defaultRowHeight="14.4" x14ac:dyDescent="0.3"/>
  <cols>
    <col min="2" max="2" width="48.33203125" customWidth="1"/>
    <col min="16" max="16" width="23.6640625" customWidth="1"/>
    <col min="17" max="17" width="24.6640625" customWidth="1"/>
    <col min="24" max="24" width="45.6640625" customWidth="1"/>
  </cols>
  <sheetData>
    <row r="1" spans="1:64" x14ac:dyDescent="0.3">
      <c r="B1" t="s">
        <v>1224</v>
      </c>
      <c r="W1" s="11" t="s">
        <v>1264</v>
      </c>
      <c r="AS1" t="s">
        <v>1225</v>
      </c>
    </row>
    <row r="2" spans="1:64" ht="39.6" x14ac:dyDescent="0.3">
      <c r="A2" s="4" t="s">
        <v>30</v>
      </c>
      <c r="B2" s="5" t="s">
        <v>31</v>
      </c>
      <c r="C2" s="6" t="s">
        <v>80</v>
      </c>
      <c r="D2" s="6" t="s">
        <v>81</v>
      </c>
      <c r="E2" s="6" t="s">
        <v>82</v>
      </c>
      <c r="F2" s="6" t="s">
        <v>83</v>
      </c>
      <c r="G2" s="6" t="s">
        <v>84</v>
      </c>
      <c r="H2" s="6" t="s">
        <v>85</v>
      </c>
      <c r="I2" s="6" t="s">
        <v>86</v>
      </c>
      <c r="J2" s="6" t="s">
        <v>87</v>
      </c>
      <c r="K2" s="6" t="s">
        <v>88</v>
      </c>
      <c r="L2" s="6" t="s">
        <v>89</v>
      </c>
      <c r="M2" s="6" t="s">
        <v>90</v>
      </c>
      <c r="N2" s="6" t="s">
        <v>91</v>
      </c>
      <c r="O2" s="6" t="s">
        <v>92</v>
      </c>
      <c r="P2" s="6" t="s">
        <v>93</v>
      </c>
      <c r="Q2" s="6" t="s">
        <v>94</v>
      </c>
      <c r="R2" s="6" t="s">
        <v>95</v>
      </c>
      <c r="S2" s="6" t="s">
        <v>96</v>
      </c>
      <c r="T2" s="6" t="s">
        <v>97</v>
      </c>
      <c r="W2" s="314" t="s">
        <v>30</v>
      </c>
      <c r="X2" s="314" t="s">
        <v>31</v>
      </c>
      <c r="Y2" s="315" t="s">
        <v>80</v>
      </c>
      <c r="Z2" s="315" t="s">
        <v>81</v>
      </c>
      <c r="AA2" s="315" t="s">
        <v>82</v>
      </c>
      <c r="AB2" s="315" t="s">
        <v>83</v>
      </c>
      <c r="AC2" s="315" t="s">
        <v>84</v>
      </c>
      <c r="AD2" s="315" t="s">
        <v>85</v>
      </c>
      <c r="AE2" s="315" t="s">
        <v>86</v>
      </c>
      <c r="AF2" s="315" t="s">
        <v>87</v>
      </c>
      <c r="AG2" s="315" t="s">
        <v>88</v>
      </c>
      <c r="AH2" s="315" t="s">
        <v>89</v>
      </c>
      <c r="AI2" s="315" t="s">
        <v>90</v>
      </c>
      <c r="AJ2" s="315" t="s">
        <v>91</v>
      </c>
      <c r="AK2" s="315" t="s">
        <v>92</v>
      </c>
      <c r="AL2" s="315" t="s">
        <v>93</v>
      </c>
      <c r="AM2" s="315" t="s">
        <v>94</v>
      </c>
      <c r="AN2" s="315" t="s">
        <v>95</v>
      </c>
      <c r="AO2" s="315" t="s">
        <v>96</v>
      </c>
      <c r="AP2" s="315" t="s">
        <v>97</v>
      </c>
      <c r="AS2" s="4" t="s">
        <v>30</v>
      </c>
      <c r="AT2" s="5" t="s">
        <v>31</v>
      </c>
      <c r="AU2" s="6" t="s">
        <v>80</v>
      </c>
      <c r="AV2" s="6" t="s">
        <v>81</v>
      </c>
      <c r="AW2" s="6" t="s">
        <v>82</v>
      </c>
      <c r="AX2" s="6" t="s">
        <v>83</v>
      </c>
      <c r="AY2" s="6" t="s">
        <v>84</v>
      </c>
      <c r="AZ2" s="6" t="s">
        <v>85</v>
      </c>
      <c r="BA2" s="6" t="s">
        <v>86</v>
      </c>
      <c r="BB2" s="6" t="s">
        <v>87</v>
      </c>
      <c r="BC2" s="6" t="s">
        <v>88</v>
      </c>
      <c r="BD2" s="6" t="s">
        <v>89</v>
      </c>
      <c r="BE2" s="6" t="s">
        <v>90</v>
      </c>
      <c r="BF2" s="6" t="s">
        <v>91</v>
      </c>
      <c r="BG2" s="6" t="s">
        <v>92</v>
      </c>
      <c r="BH2" s="6" t="s">
        <v>93</v>
      </c>
      <c r="BI2" s="6" t="s">
        <v>94</v>
      </c>
      <c r="BJ2" s="6" t="s">
        <v>95</v>
      </c>
      <c r="BK2" s="6" t="s">
        <v>96</v>
      </c>
      <c r="BL2" s="6" t="s">
        <v>97</v>
      </c>
    </row>
    <row r="3" spans="1:64" x14ac:dyDescent="0.3">
      <c r="A3" s="7">
        <v>111000</v>
      </c>
      <c r="B3" s="7" t="str">
        <f>IF(C3=0,"***SECTOR NOT AVAILABLE",AT3)</f>
        <v>Crop Production</v>
      </c>
      <c r="C3" s="8">
        <f>IF(Y3=0,VLOOKUP(A3,$AS$2:$BL$994,3,FALSE),Y3)</f>
        <v>0.114791012949</v>
      </c>
      <c r="D3" s="8">
        <f>IF(Z3=0,VLOOKUP(A3,$AS$2:$BL$994,4,FALSE),Z3)</f>
        <v>1.63980683101E-2</v>
      </c>
      <c r="E3" s="8">
        <f>IF(AA3=0,VLOOKUP(A3,$AS$2:$BL$994,5,FALSE),AA3)</f>
        <v>0.13192520911399999</v>
      </c>
      <c r="F3" s="8">
        <f>IF(AB3=0,VLOOKUP($A3,$AS$2:$BL$994,6,FALSE),AB3)</f>
        <v>0.30420461169700003</v>
      </c>
      <c r="G3" s="8">
        <f>IF(AC3=0,VLOOKUP($A3,$AS$2:$BL$994,7,FALSE),AC3)</f>
        <v>3.7916307226900002E-2</v>
      </c>
      <c r="H3" s="8">
        <f>IF(AD3=0,VLOOKUP($A3,$AS$2:$BL$994,8,FALSE),AD3)</f>
        <v>0.13517077047600001</v>
      </c>
      <c r="I3" s="8">
        <f>IF(AE3=0,VLOOKUP($A3,$AS$2:$BL$994,9,FALSE),AE3)</f>
        <v>0.227580881575</v>
      </c>
      <c r="J3" s="8">
        <f>IF(AF3=0,VLOOKUP($A3,$AS$2:$BL$994,10,FALSE),AF3)</f>
        <v>2.5644719603899999E-2</v>
      </c>
      <c r="K3" s="8">
        <f>IF(AG3=0,VLOOKUP($A3,$AS$2:$BL$994,11,FALSE),AG3)</f>
        <v>9.1741224765099993E-2</v>
      </c>
      <c r="L3" s="8">
        <f>IF(AH3=0,VLOOKUP($A3,$AS$2:$BL$994,12,FALSE),AH3)</f>
        <v>-0.23610572196400001</v>
      </c>
      <c r="M3" s="8">
        <f>IF(AI3=0,VLOOKUP($A3,$AS$2:$BL$994,13,FALSE),AI3)</f>
        <v>-3.71589750932E-2</v>
      </c>
      <c r="N3" s="8">
        <f>IF(AJ3=0,VLOOKUP($A3,$AS$2:$BL$994,14,FALSE),AJ3)</f>
        <v>-0.45054305710300002</v>
      </c>
      <c r="O3" s="8">
        <f>IF(AK3=0,VLOOKUP($A3,$AS$2:$BL$994,15,FALSE),AK3)</f>
        <v>-0.21638257443200001</v>
      </c>
      <c r="P3" s="8">
        <f>IF(AL3=0,VLOOKUP($A3,$AS$2:$BL$994,16,FALSE),AL3)</f>
        <v>3.6229761962299999E-6</v>
      </c>
      <c r="Q3" s="8">
        <f>IF(AM3=0,VLOOKUP($A3,$AS$2:$BL$994,17,FALSE),AM3)</f>
        <v>0.203430918711</v>
      </c>
      <c r="R3" s="8">
        <f>IF(AN3=0,VLOOKUP($A3,$AS$2:$BL$994,18,FALSE),AN3)</f>
        <v>1.2631142903699999</v>
      </c>
      <c r="S3" s="8">
        <f>IF(AO3=0,VLOOKUP($A3,$AS$2:$BL$994,19,FALSE),AO3)</f>
        <v>1.4772916894000001</v>
      </c>
      <c r="T3" s="8">
        <f>IF(AP3=0,VLOOKUP($A3,$AS$2:$BL$994,20,FALSE),AP3)</f>
        <v>1.3449668259400001</v>
      </c>
      <c r="W3" s="7">
        <v>111000</v>
      </c>
      <c r="X3" s="7" t="s">
        <v>98</v>
      </c>
      <c r="Y3" s="8">
        <v>0.114791012949</v>
      </c>
      <c r="Z3" s="8">
        <v>1.63980683101E-2</v>
      </c>
      <c r="AA3" s="8">
        <v>0.13192520911399999</v>
      </c>
      <c r="AB3" s="8">
        <v>0.30420461169700003</v>
      </c>
      <c r="AC3" s="8">
        <v>3.7916307226900002E-2</v>
      </c>
      <c r="AD3" s="8">
        <v>0.13517077047600001</v>
      </c>
      <c r="AE3" s="8">
        <v>0.227580881575</v>
      </c>
      <c r="AF3" s="8">
        <v>2.5644719603899999E-2</v>
      </c>
      <c r="AG3" s="8">
        <v>9.1741224765099993E-2</v>
      </c>
      <c r="AH3" s="8">
        <v>-0.23610572196400001</v>
      </c>
      <c r="AI3" s="8">
        <v>-3.71589750932E-2</v>
      </c>
      <c r="AJ3" s="8">
        <v>-0.45054305710300002</v>
      </c>
      <c r="AK3" s="8">
        <v>-0.21638257443200001</v>
      </c>
      <c r="AL3" s="8">
        <v>3.6229761962299999E-6</v>
      </c>
      <c r="AM3" s="8">
        <v>0.203430918711</v>
      </c>
      <c r="AN3" s="8">
        <v>1.2631142903699999</v>
      </c>
      <c r="AO3" s="8">
        <v>1.4772916894000001</v>
      </c>
      <c r="AP3" s="8">
        <v>1.3449668259400001</v>
      </c>
      <c r="AS3" s="7">
        <v>111000</v>
      </c>
      <c r="AT3" s="7" t="s">
        <v>98</v>
      </c>
      <c r="AU3" s="8">
        <v>0.13946497789850004</v>
      </c>
      <c r="AV3" s="8">
        <v>3.2676557448133872E-2</v>
      </c>
      <c r="AW3" s="8">
        <v>0.20674053181509677</v>
      </c>
      <c r="AX3" s="8">
        <v>0.20249736254250653</v>
      </c>
      <c r="AY3" s="8">
        <v>4.3716522351259675E-2</v>
      </c>
      <c r="AZ3" s="8">
        <v>0.16067991369560486</v>
      </c>
      <c r="BA3" s="8">
        <v>0.23673878136764509</v>
      </c>
      <c r="BB3" s="8">
        <v>5.5809497620293552E-2</v>
      </c>
      <c r="BC3" s="8">
        <v>0.23683216482165323</v>
      </c>
      <c r="BD3" s="8">
        <v>-0.29526331395638705</v>
      </c>
      <c r="BE3" s="8">
        <v>-8.29356482978129E-2</v>
      </c>
      <c r="BF3" s="8">
        <v>-0.68563211277732261</v>
      </c>
      <c r="BG3" s="8">
        <v>-0.19550456551838738</v>
      </c>
      <c r="BH3" s="8">
        <v>6.5019045317377386E-6</v>
      </c>
      <c r="BI3" s="8">
        <v>0.19745800647870984</v>
      </c>
      <c r="BJ3" s="8">
        <v>1.3788820671619357</v>
      </c>
      <c r="BK3" s="8">
        <v>1.374635734073226</v>
      </c>
      <c r="BL3" s="8">
        <v>1.4971223792930646</v>
      </c>
    </row>
    <row r="4" spans="1:64" x14ac:dyDescent="0.3">
      <c r="A4" s="7">
        <v>112000</v>
      </c>
      <c r="B4" s="7" t="str">
        <f t="shared" ref="B4:B67" si="0">IF(C4=0,"***SECTOR NOT AVAILABLE",AT4)</f>
        <v>Animal Production</v>
      </c>
      <c r="C4" s="8">
        <f t="shared" ref="C4:C67" si="1">IF(Y4=0,VLOOKUP(A4,$AS$2:$BL$994,3,FALSE),Y4)</f>
        <v>0.225453118663</v>
      </c>
      <c r="D4" s="8">
        <f t="shared" ref="D4:D67" si="2">IF(Z4=0,VLOOKUP(A4,$AS$2:$BL$994,4,FALSE),Z4)</f>
        <v>3.8120663908099997E-2</v>
      </c>
      <c r="E4" s="8">
        <f t="shared" ref="E4:E67" si="3">IF(AA4=0,VLOOKUP(A4,$AS$2:$BL$994,5,FALSE),AA4)</f>
        <v>9.2031144571300003E-2</v>
      </c>
      <c r="F4" s="8">
        <f t="shared" ref="F4:F67" si="4">IF(AB4=0,VLOOKUP($A4,$AS$2:$BL$994,6,FALSE),AB4)</f>
        <v>0.22537225233399999</v>
      </c>
      <c r="G4" s="8">
        <f t="shared" ref="G4:G67" si="5">IF(AC4=0,VLOOKUP($A4,$AS$2:$BL$994,7,FALSE),AC4)</f>
        <v>5.62319979882E-2</v>
      </c>
      <c r="H4" s="8">
        <f t="shared" ref="H4:H67" si="6">IF(AD4=0,VLOOKUP($A4,$AS$2:$BL$994,8,FALSE),AD4)</f>
        <v>0.116320644431</v>
      </c>
      <c r="I4" s="8">
        <f t="shared" ref="I4:I67" si="7">IF(AE4=0,VLOOKUP($A4,$AS$2:$BL$994,9,FALSE),AE4)</f>
        <v>0.22854307787</v>
      </c>
      <c r="J4" s="8">
        <f t="shared" ref="J4:J67" si="8">IF(AF4=0,VLOOKUP($A4,$AS$2:$BL$994,10,FALSE),AF4)</f>
        <v>4.9872528443899999E-2</v>
      </c>
      <c r="K4" s="8">
        <f t="shared" ref="K4:K67" si="9">IF(AG4=0,VLOOKUP($A4,$AS$2:$BL$994,11,FALSE),AG4)</f>
        <v>8.8550709171899999E-2</v>
      </c>
      <c r="L4" s="8">
        <f t="shared" ref="L4:L67" si="10">IF(AH4=0,VLOOKUP($A4,$AS$2:$BL$994,12,FALSE),AH4)</f>
        <v>0.32528653339300001</v>
      </c>
      <c r="M4" s="8">
        <f t="shared" ref="M4:M67" si="11">IF(AI4=0,VLOOKUP($A4,$AS$2:$BL$994,13,FALSE),AI4)</f>
        <v>7.3474396521800003E-2</v>
      </c>
      <c r="N4" s="8">
        <f t="shared" ref="N4:N67" si="12">IF(AJ4=0,VLOOKUP($A4,$AS$2:$BL$994,14,FALSE),AJ4)</f>
        <v>0.36839554297799998</v>
      </c>
      <c r="O4" s="8">
        <f t="shared" ref="O4:O67" si="13">IF(AK4=0,VLOOKUP($A4,$AS$2:$BL$994,15,FALSE),AK4)</f>
        <v>0.17545896573299999</v>
      </c>
      <c r="P4" s="8">
        <f t="shared" ref="P4:P67" si="14">IF(AL4=0,VLOOKUP($A4,$AS$2:$BL$994,16,FALSE),AL4)</f>
        <v>3.7567589879500001E-6</v>
      </c>
      <c r="Q4" s="8">
        <f t="shared" ref="Q4:Q67" si="15">IF(AM4=0,VLOOKUP($A4,$AS$2:$BL$994,17,FALSE),AM4)</f>
        <v>0.191197057054</v>
      </c>
      <c r="R4" s="8">
        <f t="shared" ref="R4:R67" si="16">IF(AN4=0,VLOOKUP($A4,$AS$2:$BL$994,18,FALSE),AN4)</f>
        <v>1.3556049271399999</v>
      </c>
      <c r="S4" s="8">
        <f t="shared" ref="S4:S67" si="17">IF(AO4=0,VLOOKUP($A4,$AS$2:$BL$994,19,FALSE),AO4)</f>
        <v>1.39792489475</v>
      </c>
      <c r="T4" s="8">
        <f t="shared" ref="T4:T67" si="18">IF(AP4=0,VLOOKUP($A4,$AS$2:$BL$994,20,FALSE),AP4)</f>
        <v>1.36696631549</v>
      </c>
      <c r="W4" s="7">
        <v>112000</v>
      </c>
      <c r="X4" s="7" t="s">
        <v>99</v>
      </c>
      <c r="Y4" s="8">
        <v>0.225453118663</v>
      </c>
      <c r="Z4" s="8">
        <v>3.8120663908099997E-2</v>
      </c>
      <c r="AA4" s="8">
        <v>9.2031144571300003E-2</v>
      </c>
      <c r="AB4" s="8">
        <v>0.22537225233399999</v>
      </c>
      <c r="AC4" s="8">
        <v>5.62319979882E-2</v>
      </c>
      <c r="AD4" s="8">
        <v>0.116320644431</v>
      </c>
      <c r="AE4" s="8">
        <v>0.22854307787</v>
      </c>
      <c r="AF4" s="8">
        <v>4.9872528443899999E-2</v>
      </c>
      <c r="AG4" s="8">
        <v>8.8550709171899999E-2</v>
      </c>
      <c r="AH4" s="8">
        <v>0.32528653339300001</v>
      </c>
      <c r="AI4" s="8">
        <v>7.3474396521800003E-2</v>
      </c>
      <c r="AJ4" s="8">
        <v>0.36839554297799998</v>
      </c>
      <c r="AK4" s="8">
        <v>0.17545896573299999</v>
      </c>
      <c r="AL4" s="8">
        <v>3.7567589879500001E-6</v>
      </c>
      <c r="AM4" s="8">
        <v>0.191197057054</v>
      </c>
      <c r="AN4" s="8">
        <v>1.3556049271399999</v>
      </c>
      <c r="AO4" s="8">
        <v>1.39792489475</v>
      </c>
      <c r="AP4" s="8">
        <v>1.36696631549</v>
      </c>
      <c r="AS4" s="7">
        <v>112000</v>
      </c>
      <c r="AT4" s="7" t="s">
        <v>99</v>
      </c>
      <c r="AU4" s="8">
        <v>0.14078088442612263</v>
      </c>
      <c r="AV4" s="8">
        <v>2.9726596813280964E-2</v>
      </c>
      <c r="AW4" s="8">
        <v>0.15501431446282585</v>
      </c>
      <c r="AX4" s="8">
        <v>0.17594033880153226</v>
      </c>
      <c r="AY4" s="8">
        <v>4.9731069515274201E-2</v>
      </c>
      <c r="AZ4" s="8">
        <v>0.1901394255859242</v>
      </c>
      <c r="BA4" s="8">
        <v>0.19144810980825816</v>
      </c>
      <c r="BB4" s="8">
        <v>5.1402262597072583E-2</v>
      </c>
      <c r="BC4" s="8">
        <v>0.22588702267813546</v>
      </c>
      <c r="BD4" s="8">
        <v>0.27302162333912916</v>
      </c>
      <c r="BE4" s="8">
        <v>7.1212395615248364E-2</v>
      </c>
      <c r="BF4" s="8">
        <v>0.48661007201527423</v>
      </c>
      <c r="BG4" s="8">
        <v>0.19719484353988684</v>
      </c>
      <c r="BH4" s="8">
        <v>4.3170824475156441E-6</v>
      </c>
      <c r="BI4" s="8">
        <v>0.18726356037364505</v>
      </c>
      <c r="BJ4" s="8">
        <v>1.3255217957019356</v>
      </c>
      <c r="BK4" s="8">
        <v>1.3996818016443546</v>
      </c>
      <c r="BL4" s="8">
        <v>1.4526083628249993</v>
      </c>
    </row>
    <row r="5" spans="1:64" x14ac:dyDescent="0.3">
      <c r="A5" s="7">
        <v>113110</v>
      </c>
      <c r="B5" s="7" t="str">
        <f t="shared" si="0"/>
        <v>Timber Tract Operations</v>
      </c>
      <c r="C5" s="8">
        <f t="shared" si="1"/>
        <v>6.9110693437380646E-2</v>
      </c>
      <c r="D5" s="8">
        <f t="shared" si="2"/>
        <v>8.8615693078672557E-3</v>
      </c>
      <c r="E5" s="8">
        <f t="shared" si="3"/>
        <v>0.10228785783359194</v>
      </c>
      <c r="F5" s="8">
        <f t="shared" si="4"/>
        <v>1.8734431700475805E-2</v>
      </c>
      <c r="G5" s="8">
        <f t="shared" si="5"/>
        <v>5.9852168713991937E-4</v>
      </c>
      <c r="H5" s="8">
        <f t="shared" si="6"/>
        <v>8.7037153427211283E-3</v>
      </c>
      <c r="I5" s="8">
        <f t="shared" si="7"/>
        <v>9.6664876338511299E-2</v>
      </c>
      <c r="J5" s="8">
        <f t="shared" si="8"/>
        <v>6.255554151856935E-3</v>
      </c>
      <c r="K5" s="8">
        <f t="shared" si="9"/>
        <v>8.0151828356167756E-2</v>
      </c>
      <c r="L5" s="8">
        <f t="shared" si="10"/>
        <v>9.8883741468319339E-2</v>
      </c>
      <c r="M5" s="8">
        <f t="shared" si="11"/>
        <v>8.4130655380290319E-3</v>
      </c>
      <c r="N5" s="8">
        <f t="shared" si="12"/>
        <v>0.11295064373306613</v>
      </c>
      <c r="O5" s="8">
        <f t="shared" si="13"/>
        <v>0.26910241531251616</v>
      </c>
      <c r="P5" s="8">
        <f t="shared" si="14"/>
        <v>1.2502066649294549E-4</v>
      </c>
      <c r="Q5" s="8">
        <f t="shared" si="15"/>
        <v>0.23631914835251602</v>
      </c>
      <c r="R5" s="8">
        <f t="shared" si="16"/>
        <v>1</v>
      </c>
      <c r="S5" s="8">
        <f t="shared" si="17"/>
        <v>0.54416570098838724</v>
      </c>
      <c r="T5" s="8">
        <f t="shared" si="18"/>
        <v>0.69920129110467732</v>
      </c>
      <c r="W5" s="7">
        <v>113110</v>
      </c>
      <c r="X5" s="7" t="s">
        <v>100</v>
      </c>
      <c r="Y5" s="8">
        <v>0</v>
      </c>
      <c r="Z5" s="8">
        <v>0</v>
      </c>
      <c r="AA5" s="8">
        <v>0</v>
      </c>
      <c r="AB5" s="8">
        <v>0</v>
      </c>
      <c r="AC5" s="8">
        <v>0</v>
      </c>
      <c r="AD5" s="8">
        <v>0</v>
      </c>
      <c r="AE5" s="8">
        <v>0</v>
      </c>
      <c r="AF5" s="8">
        <v>0</v>
      </c>
      <c r="AG5" s="8">
        <v>0</v>
      </c>
      <c r="AH5" s="8">
        <v>0</v>
      </c>
      <c r="AI5" s="8">
        <v>0</v>
      </c>
      <c r="AJ5" s="8">
        <v>0</v>
      </c>
      <c r="AK5" s="8">
        <v>0</v>
      </c>
      <c r="AL5" s="8">
        <v>0</v>
      </c>
      <c r="AM5" s="8">
        <v>0</v>
      </c>
      <c r="AN5" s="8">
        <v>1</v>
      </c>
      <c r="AO5" s="8">
        <v>0</v>
      </c>
      <c r="AP5" s="8">
        <v>0</v>
      </c>
      <c r="AS5" s="7">
        <v>113110</v>
      </c>
      <c r="AT5" s="7" t="s">
        <v>100</v>
      </c>
      <c r="AU5" s="8">
        <v>6.9110693437380646E-2</v>
      </c>
      <c r="AV5" s="8">
        <v>8.8615693078672557E-3</v>
      </c>
      <c r="AW5" s="8">
        <v>0.10228785783359194</v>
      </c>
      <c r="AX5" s="8">
        <v>1.8734431700475805E-2</v>
      </c>
      <c r="AY5" s="8">
        <v>5.9852168713991937E-4</v>
      </c>
      <c r="AZ5" s="8">
        <v>8.7037153427211283E-3</v>
      </c>
      <c r="BA5" s="8">
        <v>9.6664876338511299E-2</v>
      </c>
      <c r="BB5" s="8">
        <v>6.255554151856935E-3</v>
      </c>
      <c r="BC5" s="8">
        <v>8.0151828356167756E-2</v>
      </c>
      <c r="BD5" s="8">
        <v>9.8883741468319339E-2</v>
      </c>
      <c r="BE5" s="8">
        <v>8.4130655380290319E-3</v>
      </c>
      <c r="BF5" s="8">
        <v>0.11295064373306613</v>
      </c>
      <c r="BG5" s="8">
        <v>0.26910241531251616</v>
      </c>
      <c r="BH5" s="8">
        <v>1.2502066649294549E-4</v>
      </c>
      <c r="BI5" s="8">
        <v>0.23631914835251602</v>
      </c>
      <c r="BJ5" s="8">
        <v>1.1802601205783871</v>
      </c>
      <c r="BK5" s="8">
        <v>0.54416570098838724</v>
      </c>
      <c r="BL5" s="8">
        <v>0.69920129110467732</v>
      </c>
    </row>
    <row r="6" spans="1:64" x14ac:dyDescent="0.3">
      <c r="A6" s="7">
        <v>113210</v>
      </c>
      <c r="B6" s="7" t="str">
        <f t="shared" si="0"/>
        <v>Forest Nurseries and Gathering of Forest Products</v>
      </c>
      <c r="C6" s="8">
        <f t="shared" si="1"/>
        <v>2.0179962308143552E-2</v>
      </c>
      <c r="D6" s="8">
        <f t="shared" si="2"/>
        <v>3.0552143908822577E-3</v>
      </c>
      <c r="E6" s="8">
        <f t="shared" si="3"/>
        <v>3.2963943040338714E-2</v>
      </c>
      <c r="F6" s="8">
        <f t="shared" si="4"/>
        <v>1.9043095073728714E-2</v>
      </c>
      <c r="G6" s="8">
        <f t="shared" si="5"/>
        <v>1.4449823393035965E-3</v>
      </c>
      <c r="H6" s="8">
        <f t="shared" si="6"/>
        <v>1.555569770348E-2</v>
      </c>
      <c r="I6" s="8">
        <f t="shared" si="7"/>
        <v>2.6707729600738708E-2</v>
      </c>
      <c r="J6" s="8">
        <f t="shared" si="8"/>
        <v>2.1676127570661292E-3</v>
      </c>
      <c r="K6" s="8">
        <f t="shared" si="9"/>
        <v>2.5500319544112904E-2</v>
      </c>
      <c r="L6" s="8">
        <f t="shared" si="10"/>
        <v>2.8123776700203232E-2</v>
      </c>
      <c r="M6" s="8">
        <f t="shared" si="11"/>
        <v>2.88995851254129E-3</v>
      </c>
      <c r="N6" s="8">
        <f t="shared" si="12"/>
        <v>3.6525002114064523E-2</v>
      </c>
      <c r="O6" s="8">
        <f t="shared" si="13"/>
        <v>8.4050764475967737E-2</v>
      </c>
      <c r="P6" s="8">
        <f t="shared" si="14"/>
        <v>1.7539886642045485E-5</v>
      </c>
      <c r="Q6" s="8">
        <f t="shared" si="15"/>
        <v>7.418704466387098E-2</v>
      </c>
      <c r="R6" s="8">
        <f t="shared" si="16"/>
        <v>1</v>
      </c>
      <c r="S6" s="8">
        <f t="shared" si="17"/>
        <v>0.19733409769725807</v>
      </c>
      <c r="T6" s="8">
        <f t="shared" si="18"/>
        <v>0.21566598448225807</v>
      </c>
      <c r="W6" s="7">
        <v>113210</v>
      </c>
      <c r="X6" s="7" t="s">
        <v>101</v>
      </c>
      <c r="Y6" s="8">
        <v>0</v>
      </c>
      <c r="Z6" s="8">
        <v>0</v>
      </c>
      <c r="AA6" s="8">
        <v>0</v>
      </c>
      <c r="AB6" s="8">
        <v>0</v>
      </c>
      <c r="AC6" s="8">
        <v>0</v>
      </c>
      <c r="AD6" s="8">
        <v>0</v>
      </c>
      <c r="AE6" s="8">
        <v>0</v>
      </c>
      <c r="AF6" s="8">
        <v>0</v>
      </c>
      <c r="AG6" s="8">
        <v>0</v>
      </c>
      <c r="AH6" s="8">
        <v>0</v>
      </c>
      <c r="AI6" s="8">
        <v>0</v>
      </c>
      <c r="AJ6" s="8">
        <v>0</v>
      </c>
      <c r="AK6" s="8">
        <v>0</v>
      </c>
      <c r="AL6" s="8">
        <v>0</v>
      </c>
      <c r="AM6" s="8">
        <v>0</v>
      </c>
      <c r="AN6" s="8">
        <v>1</v>
      </c>
      <c r="AO6" s="8">
        <v>0</v>
      </c>
      <c r="AP6" s="8">
        <v>0</v>
      </c>
      <c r="AS6" s="7">
        <v>113210</v>
      </c>
      <c r="AT6" s="7" t="s">
        <v>101</v>
      </c>
      <c r="AU6" s="8">
        <v>2.0179962308143552E-2</v>
      </c>
      <c r="AV6" s="8">
        <v>3.0552143908822577E-3</v>
      </c>
      <c r="AW6" s="8">
        <v>3.2963943040338714E-2</v>
      </c>
      <c r="AX6" s="8">
        <v>1.9043095073728714E-2</v>
      </c>
      <c r="AY6" s="8">
        <v>1.4449823393035965E-3</v>
      </c>
      <c r="AZ6" s="8">
        <v>1.555569770348E-2</v>
      </c>
      <c r="BA6" s="8">
        <v>2.6707729600738708E-2</v>
      </c>
      <c r="BB6" s="8">
        <v>2.1676127570661292E-3</v>
      </c>
      <c r="BC6" s="8">
        <v>2.5500319544112904E-2</v>
      </c>
      <c r="BD6" s="8">
        <v>2.8123776700203232E-2</v>
      </c>
      <c r="BE6" s="8">
        <v>2.88995851254129E-3</v>
      </c>
      <c r="BF6" s="8">
        <v>3.6525002114064523E-2</v>
      </c>
      <c r="BG6" s="8">
        <v>8.4050764475967737E-2</v>
      </c>
      <c r="BH6" s="8">
        <v>1.7539886642045485E-5</v>
      </c>
      <c r="BI6" s="8">
        <v>7.418704466387098E-2</v>
      </c>
      <c r="BJ6" s="8">
        <v>1.0561991197391936</v>
      </c>
      <c r="BK6" s="8">
        <v>0.19733409769725807</v>
      </c>
      <c r="BL6" s="8">
        <v>0.21566598448225807</v>
      </c>
    </row>
    <row r="7" spans="1:64" x14ac:dyDescent="0.3">
      <c r="A7" s="7">
        <v>113310</v>
      </c>
      <c r="B7" s="7" t="str">
        <f t="shared" si="0"/>
        <v>Logging</v>
      </c>
      <c r="C7" s="8">
        <f t="shared" si="1"/>
        <v>0.181877363115</v>
      </c>
      <c r="D7" s="8">
        <f t="shared" si="2"/>
        <v>1.45776038866E-2</v>
      </c>
      <c r="E7" s="8">
        <f t="shared" si="3"/>
        <v>8.9669873317300003E-2</v>
      </c>
      <c r="F7" s="8">
        <f t="shared" si="4"/>
        <v>0.382879558673</v>
      </c>
      <c r="G7" s="8">
        <f t="shared" si="5"/>
        <v>1.0782513552599999E-2</v>
      </c>
      <c r="H7" s="8">
        <f t="shared" si="6"/>
        <v>8.7304308940499994E-2</v>
      </c>
      <c r="I7" s="8">
        <f t="shared" si="7"/>
        <v>0.36893607447999999</v>
      </c>
      <c r="J7" s="8">
        <f t="shared" si="8"/>
        <v>1.1930617034E-2</v>
      </c>
      <c r="K7" s="8">
        <f t="shared" si="9"/>
        <v>8.0391180211000002E-2</v>
      </c>
      <c r="L7" s="8">
        <f t="shared" si="10"/>
        <v>0.33394834312299998</v>
      </c>
      <c r="M7" s="8">
        <f t="shared" si="11"/>
        <v>1.54531291376E-2</v>
      </c>
      <c r="N7" s="8">
        <f t="shared" si="12"/>
        <v>0.12843284372899999</v>
      </c>
      <c r="O7" s="8">
        <f t="shared" si="13"/>
        <v>0.42059675532500002</v>
      </c>
      <c r="P7" s="8">
        <f t="shared" si="14"/>
        <v>8.7430164078400008E-6</v>
      </c>
      <c r="Q7" s="8">
        <f t="shared" si="15"/>
        <v>0.346167357525</v>
      </c>
      <c r="R7" s="8">
        <f t="shared" si="16"/>
        <v>1.2861248403200001</v>
      </c>
      <c r="S7" s="8">
        <f t="shared" si="17"/>
        <v>1.48096638117</v>
      </c>
      <c r="T7" s="8">
        <f t="shared" si="18"/>
        <v>1.46125787172</v>
      </c>
      <c r="W7" s="7">
        <v>113310</v>
      </c>
      <c r="X7" s="7" t="s">
        <v>102</v>
      </c>
      <c r="Y7" s="8">
        <v>0.181877363115</v>
      </c>
      <c r="Z7" s="8">
        <v>1.45776038866E-2</v>
      </c>
      <c r="AA7" s="8">
        <v>8.9669873317300003E-2</v>
      </c>
      <c r="AB7" s="8">
        <v>0.382879558673</v>
      </c>
      <c r="AC7" s="8">
        <v>1.0782513552599999E-2</v>
      </c>
      <c r="AD7" s="8">
        <v>8.7304308940499994E-2</v>
      </c>
      <c r="AE7" s="8">
        <v>0.36893607447999999</v>
      </c>
      <c r="AF7" s="8">
        <v>1.1930617034E-2</v>
      </c>
      <c r="AG7" s="8">
        <v>8.0391180211000002E-2</v>
      </c>
      <c r="AH7" s="8">
        <v>0.33394834312299998</v>
      </c>
      <c r="AI7" s="8">
        <v>1.54531291376E-2</v>
      </c>
      <c r="AJ7" s="8">
        <v>0.12843284372899999</v>
      </c>
      <c r="AK7" s="8">
        <v>0.42059675532500002</v>
      </c>
      <c r="AL7" s="8">
        <v>8.7430164078400008E-6</v>
      </c>
      <c r="AM7" s="8">
        <v>0.346167357525</v>
      </c>
      <c r="AN7" s="8">
        <v>1.2861248403200001</v>
      </c>
      <c r="AO7" s="8">
        <v>1.48096638117</v>
      </c>
      <c r="AP7" s="8">
        <v>1.46125787172</v>
      </c>
      <c r="AS7" s="7">
        <v>113310</v>
      </c>
      <c r="AT7" s="7" t="s">
        <v>102</v>
      </c>
      <c r="AU7" s="8">
        <v>0.16042979835961291</v>
      </c>
      <c r="AV7" s="8">
        <v>2.0106175680235001E-2</v>
      </c>
      <c r="AW7" s="8">
        <v>0.17561091560347905</v>
      </c>
      <c r="AX7" s="8">
        <v>0.28847928717628857</v>
      </c>
      <c r="AY7" s="8">
        <v>1.1032663750360968E-2</v>
      </c>
      <c r="AZ7" s="8">
        <v>0.10858267839654841</v>
      </c>
      <c r="BA7" s="8">
        <v>0.29663608772677424</v>
      </c>
      <c r="BB7" s="8">
        <v>1.8743944777411127E-2</v>
      </c>
      <c r="BC7" s="8">
        <v>0.17843475328873062</v>
      </c>
      <c r="BD7" s="8">
        <v>0.28466007232998713</v>
      </c>
      <c r="BE7" s="8">
        <v>2.3545599874786945E-2</v>
      </c>
      <c r="BF7" s="8">
        <v>0.23889230696539676</v>
      </c>
      <c r="BG7" s="8">
        <v>0.4217240308789994</v>
      </c>
      <c r="BH7" s="8">
        <v>1.1783306390625963E-5</v>
      </c>
      <c r="BI7" s="8">
        <v>0.34871318191800038</v>
      </c>
      <c r="BJ7" s="8">
        <v>1.3561468896433875</v>
      </c>
      <c r="BK7" s="8">
        <v>1.4080946293232257</v>
      </c>
      <c r="BL7" s="8">
        <v>1.4938147857933877</v>
      </c>
    </row>
    <row r="8" spans="1:64" x14ac:dyDescent="0.3">
      <c r="A8" s="7">
        <v>114111</v>
      </c>
      <c r="B8" s="7" t="str">
        <f t="shared" si="0"/>
        <v>Finfish Fishing</v>
      </c>
      <c r="C8" s="8">
        <f>IF(Y8=0,VLOOKUP(A8,$AS$2:$BL$994,3,FALSE),Y8)</f>
        <v>5.5341940178600002E-2</v>
      </c>
      <c r="D8" s="8">
        <f t="shared" si="2"/>
        <v>1.0704483173E-2</v>
      </c>
      <c r="E8" s="8">
        <f t="shared" si="3"/>
        <v>0.15985653473200001</v>
      </c>
      <c r="F8" s="8">
        <f t="shared" si="4"/>
        <v>9.2281421191899998E-3</v>
      </c>
      <c r="G8" s="8">
        <f t="shared" si="5"/>
        <v>1.7639824888799999E-3</v>
      </c>
      <c r="H8" s="8">
        <f t="shared" si="6"/>
        <v>2.3137786967200001E-2</v>
      </c>
      <c r="I8" s="8">
        <f t="shared" si="7"/>
        <v>4.2148823128200001E-2</v>
      </c>
      <c r="J8" s="8">
        <f t="shared" si="8"/>
        <v>7.5734222434899997E-3</v>
      </c>
      <c r="K8" s="8">
        <f t="shared" si="9"/>
        <v>9.0669763600799994E-2</v>
      </c>
      <c r="L8" s="8">
        <f t="shared" si="10"/>
        <v>3.9150670787199998E-2</v>
      </c>
      <c r="M8" s="8">
        <f t="shared" si="11"/>
        <v>6.7988863377100002E-3</v>
      </c>
      <c r="N8" s="8">
        <f t="shared" si="12"/>
        <v>0.14298857941500001</v>
      </c>
      <c r="O8" s="8">
        <f t="shared" si="13"/>
        <v>0.73504886019299998</v>
      </c>
      <c r="P8" s="8">
        <f t="shared" si="14"/>
        <v>4.0116220161799998E-5</v>
      </c>
      <c r="Q8" s="8">
        <f t="shared" si="15"/>
        <v>0.41327795086399999</v>
      </c>
      <c r="R8" s="8">
        <f t="shared" si="16"/>
        <v>1.22590295808</v>
      </c>
      <c r="S8" s="8">
        <f t="shared" si="17"/>
        <v>1.03412991158</v>
      </c>
      <c r="T8" s="8">
        <f t="shared" si="18"/>
        <v>1.1403920089699999</v>
      </c>
      <c r="W8" s="7">
        <v>114111</v>
      </c>
      <c r="X8" s="7" t="s">
        <v>103</v>
      </c>
      <c r="Y8" s="8">
        <v>5.5341940178600002E-2</v>
      </c>
      <c r="Z8" s="8">
        <v>1.0704483173E-2</v>
      </c>
      <c r="AA8" s="8">
        <v>0.15985653473200001</v>
      </c>
      <c r="AB8" s="8">
        <v>9.2281421191899998E-3</v>
      </c>
      <c r="AC8" s="8">
        <v>1.7639824888799999E-3</v>
      </c>
      <c r="AD8" s="8">
        <v>2.3137786967200001E-2</v>
      </c>
      <c r="AE8" s="8">
        <v>4.2148823128200001E-2</v>
      </c>
      <c r="AF8" s="8">
        <v>7.5734222434899997E-3</v>
      </c>
      <c r="AG8" s="8">
        <v>9.0669763600799994E-2</v>
      </c>
      <c r="AH8" s="8">
        <v>3.9150670787199998E-2</v>
      </c>
      <c r="AI8" s="8">
        <v>6.7988863377100002E-3</v>
      </c>
      <c r="AJ8" s="8">
        <v>0.14298857941500001</v>
      </c>
      <c r="AK8" s="8">
        <v>0.73504886019299998</v>
      </c>
      <c r="AL8" s="8">
        <v>4.0116220161799998E-5</v>
      </c>
      <c r="AM8" s="8">
        <v>0.41327795086399999</v>
      </c>
      <c r="AN8" s="8">
        <v>1.22590295808</v>
      </c>
      <c r="AO8" s="8">
        <v>1.03412991158</v>
      </c>
      <c r="AP8" s="8">
        <v>1.1403920089699999</v>
      </c>
      <c r="AS8" s="7">
        <v>114111</v>
      </c>
      <c r="AT8" s="7" t="s">
        <v>103</v>
      </c>
      <c r="AU8" s="8">
        <v>4.8949215779619339E-2</v>
      </c>
      <c r="AV8" s="8">
        <v>1.504664573312387E-2</v>
      </c>
      <c r="AW8" s="8">
        <v>0.23861636139574202</v>
      </c>
      <c r="AX8" s="8">
        <v>1.4114055969621777E-2</v>
      </c>
      <c r="AY8" s="8">
        <v>3.9359281951462906E-3</v>
      </c>
      <c r="AZ8" s="8">
        <v>6.6948963042212914E-2</v>
      </c>
      <c r="BA8" s="8">
        <v>3.5951922677904855E-2</v>
      </c>
      <c r="BB8" s="8">
        <v>1.1326238096113871E-2</v>
      </c>
      <c r="BC8" s="8">
        <v>0.17862509894216935</v>
      </c>
      <c r="BD8" s="8">
        <v>3.6047916126196775E-2</v>
      </c>
      <c r="BE8" s="8">
        <v>9.8715433600301654E-3</v>
      </c>
      <c r="BF8" s="8">
        <v>0.19129256495638711</v>
      </c>
      <c r="BG8" s="8">
        <v>0.5600676885135808</v>
      </c>
      <c r="BH8" s="8">
        <v>1.8878913370682257E-5</v>
      </c>
      <c r="BI8" s="8">
        <v>0.31966670972366112</v>
      </c>
      <c r="BJ8" s="8">
        <v>1.3026122229085484</v>
      </c>
      <c r="BK8" s="8">
        <v>0.84306346333564508</v>
      </c>
      <c r="BL8" s="8">
        <v>0.98396777584564521</v>
      </c>
    </row>
    <row r="9" spans="1:64" x14ac:dyDescent="0.3">
      <c r="A9" s="7">
        <v>114112</v>
      </c>
      <c r="B9" s="7" t="str">
        <f t="shared" si="0"/>
        <v>Shellfish Fishing</v>
      </c>
      <c r="C9" s="8">
        <f t="shared" si="1"/>
        <v>3.8442650426095161E-2</v>
      </c>
      <c r="D9" s="8">
        <f t="shared" si="2"/>
        <v>1.2086152909785161E-2</v>
      </c>
      <c r="E9" s="8">
        <f t="shared" si="3"/>
        <v>0.18528455535825802</v>
      </c>
      <c r="F9" s="8">
        <f t="shared" si="4"/>
        <v>8.1512916043195178E-3</v>
      </c>
      <c r="G9" s="8">
        <f t="shared" si="5"/>
        <v>2.4654388631442261E-3</v>
      </c>
      <c r="H9" s="8">
        <f t="shared" si="6"/>
        <v>3.8246502816614514E-2</v>
      </c>
      <c r="I9" s="8">
        <f t="shared" si="7"/>
        <v>2.8779108544903228E-2</v>
      </c>
      <c r="J9" s="8">
        <f t="shared" si="8"/>
        <v>9.3886561723945158E-3</v>
      </c>
      <c r="K9" s="8">
        <f t="shared" si="9"/>
        <v>0.14060618008630482</v>
      </c>
      <c r="L9" s="8">
        <f t="shared" si="10"/>
        <v>2.8371569282774196E-2</v>
      </c>
      <c r="M9" s="8">
        <f t="shared" si="11"/>
        <v>7.9539778676388714E-3</v>
      </c>
      <c r="N9" s="8">
        <f t="shared" si="12"/>
        <v>0.14885749128896772</v>
      </c>
      <c r="O9" s="8">
        <f t="shared" si="13"/>
        <v>0.4173254837302417</v>
      </c>
      <c r="P9" s="8">
        <f t="shared" si="14"/>
        <v>1.9841792443652742E-5</v>
      </c>
      <c r="Q9" s="8">
        <f t="shared" si="15"/>
        <v>0.2328919930829034</v>
      </c>
      <c r="R9" s="8">
        <f t="shared" si="16"/>
        <v>1</v>
      </c>
      <c r="S9" s="8">
        <f t="shared" si="17"/>
        <v>0.613379362316129</v>
      </c>
      <c r="T9" s="8">
        <f t="shared" si="18"/>
        <v>0.74329007383596779</v>
      </c>
      <c r="W9" s="7">
        <v>114112</v>
      </c>
      <c r="X9" s="7" t="s">
        <v>104</v>
      </c>
      <c r="Y9" s="8">
        <v>0</v>
      </c>
      <c r="Z9" s="8">
        <v>0</v>
      </c>
      <c r="AA9" s="8">
        <v>0</v>
      </c>
      <c r="AB9" s="8">
        <v>0</v>
      </c>
      <c r="AC9" s="8">
        <v>0</v>
      </c>
      <c r="AD9" s="8">
        <v>0</v>
      </c>
      <c r="AE9" s="8">
        <v>0</v>
      </c>
      <c r="AF9" s="8">
        <v>0</v>
      </c>
      <c r="AG9" s="8">
        <v>0</v>
      </c>
      <c r="AH9" s="8">
        <v>0</v>
      </c>
      <c r="AI9" s="8">
        <v>0</v>
      </c>
      <c r="AJ9" s="8">
        <v>0</v>
      </c>
      <c r="AK9" s="8">
        <v>0</v>
      </c>
      <c r="AL9" s="8">
        <v>0</v>
      </c>
      <c r="AM9" s="8">
        <v>0</v>
      </c>
      <c r="AN9" s="8">
        <v>1</v>
      </c>
      <c r="AO9" s="8">
        <v>0</v>
      </c>
      <c r="AP9" s="8">
        <v>0</v>
      </c>
      <c r="AS9" s="7">
        <v>114112</v>
      </c>
      <c r="AT9" s="7" t="s">
        <v>104</v>
      </c>
      <c r="AU9" s="8">
        <v>3.8442650426095161E-2</v>
      </c>
      <c r="AV9" s="8">
        <v>1.2086152909785161E-2</v>
      </c>
      <c r="AW9" s="8">
        <v>0.18528455535825802</v>
      </c>
      <c r="AX9" s="8">
        <v>8.1512916043195178E-3</v>
      </c>
      <c r="AY9" s="8">
        <v>2.4654388631442261E-3</v>
      </c>
      <c r="AZ9" s="8">
        <v>3.8246502816614514E-2</v>
      </c>
      <c r="BA9" s="8">
        <v>2.8779108544903228E-2</v>
      </c>
      <c r="BB9" s="8">
        <v>9.3886561723945158E-3</v>
      </c>
      <c r="BC9" s="8">
        <v>0.14060618008630482</v>
      </c>
      <c r="BD9" s="8">
        <v>2.8371569282774196E-2</v>
      </c>
      <c r="BE9" s="8">
        <v>7.9539778676388714E-3</v>
      </c>
      <c r="BF9" s="8">
        <v>0.14885749128896772</v>
      </c>
      <c r="BG9" s="8">
        <v>0.4173254837302417</v>
      </c>
      <c r="BH9" s="8">
        <v>1.9841792443652742E-5</v>
      </c>
      <c r="BI9" s="8">
        <v>0.2328919930829034</v>
      </c>
      <c r="BJ9" s="8">
        <v>1.2358133586940323</v>
      </c>
      <c r="BK9" s="8">
        <v>0.613379362316129</v>
      </c>
      <c r="BL9" s="8">
        <v>0.74329007383596779</v>
      </c>
    </row>
    <row r="10" spans="1:64" x14ac:dyDescent="0.3">
      <c r="A10" s="7">
        <v>114119</v>
      </c>
      <c r="B10" s="7" t="str">
        <f t="shared" si="0"/>
        <v>Other Marine Fishing</v>
      </c>
      <c r="C10" s="8">
        <f t="shared" si="1"/>
        <v>1.3977037542103225E-2</v>
      </c>
      <c r="D10" s="8">
        <f t="shared" si="2"/>
        <v>4.3644103922516123E-3</v>
      </c>
      <c r="E10" s="8">
        <f t="shared" si="3"/>
        <v>6.7113792878919359E-2</v>
      </c>
      <c r="F10" s="8">
        <f t="shared" si="4"/>
        <v>1.9618991932327423E-3</v>
      </c>
      <c r="G10" s="8">
        <f t="shared" si="5"/>
        <v>7.8489020091032267E-4</v>
      </c>
      <c r="H10" s="8">
        <f t="shared" si="6"/>
        <v>1.065560590148387E-2</v>
      </c>
      <c r="I10" s="8">
        <f t="shared" si="7"/>
        <v>9.3262726992258075E-3</v>
      </c>
      <c r="J10" s="8">
        <f t="shared" si="8"/>
        <v>3.3516305071580647E-3</v>
      </c>
      <c r="K10" s="8">
        <f t="shared" si="9"/>
        <v>5.0883184043693554E-2</v>
      </c>
      <c r="L10" s="8">
        <f t="shared" si="10"/>
        <v>1.0641696973529031E-2</v>
      </c>
      <c r="M10" s="8">
        <f t="shared" si="11"/>
        <v>2.8859956076853228E-3</v>
      </c>
      <c r="N10" s="8">
        <f t="shared" si="12"/>
        <v>5.3728900393935485E-2</v>
      </c>
      <c r="O10" s="8">
        <f t="shared" si="13"/>
        <v>0.13057295929841936</v>
      </c>
      <c r="P10" s="8">
        <f t="shared" si="14"/>
        <v>6.1650079343564506E-6</v>
      </c>
      <c r="Q10" s="8">
        <f t="shared" si="15"/>
        <v>7.4155648213580644E-2</v>
      </c>
      <c r="R10" s="8">
        <f t="shared" si="16"/>
        <v>1</v>
      </c>
      <c r="S10" s="8">
        <f t="shared" si="17"/>
        <v>0.19082175013435485</v>
      </c>
      <c r="T10" s="8">
        <f t="shared" si="18"/>
        <v>0.24098044208870967</v>
      </c>
      <c r="W10" s="7">
        <v>114119</v>
      </c>
      <c r="X10" s="7" t="s">
        <v>105</v>
      </c>
      <c r="Y10" s="8">
        <v>0</v>
      </c>
      <c r="Z10" s="8">
        <v>0</v>
      </c>
      <c r="AA10" s="8">
        <v>0</v>
      </c>
      <c r="AB10" s="8">
        <v>0</v>
      </c>
      <c r="AC10" s="8">
        <v>0</v>
      </c>
      <c r="AD10" s="8">
        <v>0</v>
      </c>
      <c r="AE10" s="8">
        <v>0</v>
      </c>
      <c r="AF10" s="8">
        <v>0</v>
      </c>
      <c r="AG10" s="8">
        <v>0</v>
      </c>
      <c r="AH10" s="8">
        <v>0</v>
      </c>
      <c r="AI10" s="8">
        <v>0</v>
      </c>
      <c r="AJ10" s="8">
        <v>0</v>
      </c>
      <c r="AK10" s="8">
        <v>0</v>
      </c>
      <c r="AL10" s="8">
        <v>0</v>
      </c>
      <c r="AM10" s="8">
        <v>0</v>
      </c>
      <c r="AN10" s="8">
        <v>1</v>
      </c>
      <c r="AO10" s="8">
        <v>0</v>
      </c>
      <c r="AP10" s="8">
        <v>0</v>
      </c>
      <c r="AS10" s="7">
        <v>114119</v>
      </c>
      <c r="AT10" s="7" t="s">
        <v>105</v>
      </c>
      <c r="AU10" s="8">
        <v>1.3977037542103225E-2</v>
      </c>
      <c r="AV10" s="8">
        <v>4.3644103922516123E-3</v>
      </c>
      <c r="AW10" s="8">
        <v>6.7113792878919359E-2</v>
      </c>
      <c r="AX10" s="8">
        <v>1.9618991932327423E-3</v>
      </c>
      <c r="AY10" s="8">
        <v>7.8489020091032267E-4</v>
      </c>
      <c r="AZ10" s="8">
        <v>1.065560590148387E-2</v>
      </c>
      <c r="BA10" s="8">
        <v>9.3262726992258075E-3</v>
      </c>
      <c r="BB10" s="8">
        <v>3.3516305071580647E-3</v>
      </c>
      <c r="BC10" s="8">
        <v>5.0883184043693554E-2</v>
      </c>
      <c r="BD10" s="8">
        <v>1.0641696973529031E-2</v>
      </c>
      <c r="BE10" s="8">
        <v>2.8859956076853228E-3</v>
      </c>
      <c r="BF10" s="8">
        <v>5.3728900393935485E-2</v>
      </c>
      <c r="BG10" s="8">
        <v>0.13057295929841936</v>
      </c>
      <c r="BH10" s="8">
        <v>6.1650079343564506E-6</v>
      </c>
      <c r="BI10" s="8">
        <v>7.4155648213580644E-2</v>
      </c>
      <c r="BJ10" s="8">
        <v>1.0854552408133871</v>
      </c>
      <c r="BK10" s="8">
        <v>0.19082175013435485</v>
      </c>
      <c r="BL10" s="8">
        <v>0.24098044208870967</v>
      </c>
    </row>
    <row r="11" spans="1:64" x14ac:dyDescent="0.3">
      <c r="A11" s="7">
        <v>114210</v>
      </c>
      <c r="B11" s="7" t="str">
        <f t="shared" si="0"/>
        <v>Hunting and Trapping</v>
      </c>
      <c r="C11" s="8">
        <f t="shared" si="1"/>
        <v>6.16262225621E-2</v>
      </c>
      <c r="D11" s="8">
        <f t="shared" si="2"/>
        <v>1.1162490347899999E-2</v>
      </c>
      <c r="E11" s="8">
        <f t="shared" si="3"/>
        <v>0.15951516974499999</v>
      </c>
      <c r="F11" s="8">
        <f t="shared" si="4"/>
        <v>8.2077011222699992E-3</v>
      </c>
      <c r="G11" s="8">
        <f t="shared" si="5"/>
        <v>1.6178806685000001E-3</v>
      </c>
      <c r="H11" s="8">
        <f t="shared" si="6"/>
        <v>2.02315749507E-2</v>
      </c>
      <c r="I11" s="8">
        <f t="shared" si="7"/>
        <v>4.6912518027300003E-2</v>
      </c>
      <c r="J11" s="8">
        <f t="shared" si="8"/>
        <v>8.1305171822699997E-3</v>
      </c>
      <c r="K11" s="8">
        <f t="shared" si="9"/>
        <v>9.41514400631E-2</v>
      </c>
      <c r="L11" s="8">
        <f t="shared" si="10"/>
        <v>4.4743870242099998E-2</v>
      </c>
      <c r="M11" s="8">
        <f t="shared" si="11"/>
        <v>7.0813812816899998E-3</v>
      </c>
      <c r="N11" s="8">
        <f t="shared" si="12"/>
        <v>0.14212074063499999</v>
      </c>
      <c r="O11" s="8">
        <f t="shared" si="13"/>
        <v>0.73456069263699997</v>
      </c>
      <c r="P11" s="8">
        <f t="shared" si="14"/>
        <v>4.5598843421900002E-5</v>
      </c>
      <c r="Q11" s="8">
        <f t="shared" si="15"/>
        <v>0.40108269769499999</v>
      </c>
      <c r="R11" s="8">
        <f t="shared" si="16"/>
        <v>1.2323038826599999</v>
      </c>
      <c r="S11" s="8">
        <f t="shared" si="17"/>
        <v>1.0300571567400001</v>
      </c>
      <c r="T11" s="8">
        <f t="shared" si="18"/>
        <v>1.1491944752700001</v>
      </c>
      <c r="W11" s="7">
        <v>114210</v>
      </c>
      <c r="X11" s="7" t="s">
        <v>106</v>
      </c>
      <c r="Y11" s="8">
        <v>6.16262225621E-2</v>
      </c>
      <c r="Z11" s="8">
        <v>1.1162490347899999E-2</v>
      </c>
      <c r="AA11" s="8">
        <v>0.15951516974499999</v>
      </c>
      <c r="AB11" s="8">
        <v>8.2077011222699992E-3</v>
      </c>
      <c r="AC11" s="8">
        <v>1.6178806685000001E-3</v>
      </c>
      <c r="AD11" s="8">
        <v>2.02315749507E-2</v>
      </c>
      <c r="AE11" s="8">
        <v>4.6912518027300003E-2</v>
      </c>
      <c r="AF11" s="8">
        <v>8.1305171822699997E-3</v>
      </c>
      <c r="AG11" s="8">
        <v>9.41514400631E-2</v>
      </c>
      <c r="AH11" s="8">
        <v>4.4743870242099998E-2</v>
      </c>
      <c r="AI11" s="8">
        <v>7.0813812816899998E-3</v>
      </c>
      <c r="AJ11" s="8">
        <v>0.14212074063499999</v>
      </c>
      <c r="AK11" s="8">
        <v>0.73456069263699997</v>
      </c>
      <c r="AL11" s="8">
        <v>4.5598843421900002E-5</v>
      </c>
      <c r="AM11" s="8">
        <v>0.40108269769499999</v>
      </c>
      <c r="AN11" s="8">
        <v>1.2323038826599999</v>
      </c>
      <c r="AO11" s="8">
        <v>1.0300571567400001</v>
      </c>
      <c r="AP11" s="8">
        <v>1.1491944752700001</v>
      </c>
      <c r="AS11" s="7">
        <v>114210</v>
      </c>
      <c r="AT11" s="7" t="s">
        <v>106</v>
      </c>
      <c r="AU11" s="8">
        <v>5.0387416547212883E-2</v>
      </c>
      <c r="AV11" s="8">
        <v>1.4825526556589679E-2</v>
      </c>
      <c r="AW11" s="8">
        <v>0.24740617296469361</v>
      </c>
      <c r="AX11" s="8">
        <v>1.2057886985204999E-2</v>
      </c>
      <c r="AY11" s="8">
        <v>3.6770287274801128E-3</v>
      </c>
      <c r="AZ11" s="8">
        <v>6.0937511616974187E-2</v>
      </c>
      <c r="BA11" s="8">
        <v>3.746165645237421E-2</v>
      </c>
      <c r="BB11" s="8">
        <v>1.1518743993150489E-2</v>
      </c>
      <c r="BC11" s="8">
        <v>0.19457000637758384</v>
      </c>
      <c r="BD11" s="8">
        <v>3.7824295266022573E-2</v>
      </c>
      <c r="BE11" s="8">
        <v>9.7159348713415968E-3</v>
      </c>
      <c r="BF11" s="8">
        <v>0.19640818193625809</v>
      </c>
      <c r="BG11" s="8">
        <v>0.54778327489429013</v>
      </c>
      <c r="BH11" s="8">
        <v>2.0752688021408713E-5</v>
      </c>
      <c r="BI11" s="8">
        <v>0.30201047016322541</v>
      </c>
      <c r="BJ11" s="8">
        <v>1.3126191160688712</v>
      </c>
      <c r="BK11" s="8">
        <v>0.81860791120064524</v>
      </c>
      <c r="BL11" s="8">
        <v>0.98548589069419357</v>
      </c>
    </row>
    <row r="12" spans="1:64" x14ac:dyDescent="0.3">
      <c r="A12" s="7">
        <v>115111</v>
      </c>
      <c r="B12" s="7" t="str">
        <f t="shared" si="0"/>
        <v>***SECTOR NOT AVAILABLE</v>
      </c>
      <c r="C12" s="8">
        <f t="shared" si="1"/>
        <v>0</v>
      </c>
      <c r="D12" s="8">
        <f t="shared" si="2"/>
        <v>0</v>
      </c>
      <c r="E12" s="8">
        <f t="shared" si="3"/>
        <v>0</v>
      </c>
      <c r="F12" s="8">
        <f t="shared" si="4"/>
        <v>0</v>
      </c>
      <c r="G12" s="8">
        <f t="shared" si="5"/>
        <v>0</v>
      </c>
      <c r="H12" s="8">
        <f t="shared" si="6"/>
        <v>0</v>
      </c>
      <c r="I12" s="8">
        <f t="shared" si="7"/>
        <v>0</v>
      </c>
      <c r="J12" s="8">
        <f t="shared" si="8"/>
        <v>0</v>
      </c>
      <c r="K12" s="8">
        <f t="shared" si="9"/>
        <v>0</v>
      </c>
      <c r="L12" s="8">
        <f t="shared" si="10"/>
        <v>0</v>
      </c>
      <c r="M12" s="8">
        <f t="shared" si="11"/>
        <v>0</v>
      </c>
      <c r="N12" s="8">
        <f t="shared" si="12"/>
        <v>0</v>
      </c>
      <c r="O12" s="8">
        <f t="shared" si="13"/>
        <v>0</v>
      </c>
      <c r="P12" s="8">
        <f t="shared" si="14"/>
        <v>0</v>
      </c>
      <c r="Q12" s="8">
        <f t="shared" si="15"/>
        <v>0</v>
      </c>
      <c r="R12" s="8">
        <f t="shared" si="16"/>
        <v>1</v>
      </c>
      <c r="S12" s="8">
        <f t="shared" si="17"/>
        <v>0</v>
      </c>
      <c r="T12" s="8">
        <f t="shared" si="18"/>
        <v>0</v>
      </c>
      <c r="W12" s="7">
        <v>115111</v>
      </c>
      <c r="X12" s="7" t="s">
        <v>107</v>
      </c>
      <c r="Y12" s="8">
        <v>0</v>
      </c>
      <c r="Z12" s="8">
        <v>0</v>
      </c>
      <c r="AA12" s="8">
        <v>0</v>
      </c>
      <c r="AB12" s="8">
        <v>0</v>
      </c>
      <c r="AC12" s="8">
        <v>0</v>
      </c>
      <c r="AD12" s="8">
        <v>0</v>
      </c>
      <c r="AE12" s="8">
        <v>0</v>
      </c>
      <c r="AF12" s="8">
        <v>0</v>
      </c>
      <c r="AG12" s="8">
        <v>0</v>
      </c>
      <c r="AH12" s="8">
        <v>0</v>
      </c>
      <c r="AI12" s="8">
        <v>0</v>
      </c>
      <c r="AJ12" s="8">
        <v>0</v>
      </c>
      <c r="AK12" s="8">
        <v>0</v>
      </c>
      <c r="AL12" s="8">
        <v>0</v>
      </c>
      <c r="AM12" s="8">
        <v>0</v>
      </c>
      <c r="AN12" s="8">
        <v>1</v>
      </c>
      <c r="AO12" s="8">
        <v>0</v>
      </c>
      <c r="AP12" s="8">
        <v>0</v>
      </c>
      <c r="AS12" s="7">
        <v>115111</v>
      </c>
      <c r="AT12" s="7" t="s">
        <v>107</v>
      </c>
      <c r="AU12" s="8">
        <v>0</v>
      </c>
      <c r="AV12" s="8">
        <v>0</v>
      </c>
      <c r="AW12" s="8">
        <v>0</v>
      </c>
      <c r="AX12" s="8">
        <v>0</v>
      </c>
      <c r="AY12" s="8">
        <v>0</v>
      </c>
      <c r="AZ12" s="8">
        <v>0</v>
      </c>
      <c r="BA12" s="8">
        <v>0</v>
      </c>
      <c r="BB12" s="8">
        <v>0</v>
      </c>
      <c r="BC12" s="8">
        <v>0</v>
      </c>
      <c r="BD12" s="8">
        <v>0</v>
      </c>
      <c r="BE12" s="8">
        <v>0</v>
      </c>
      <c r="BF12" s="8">
        <v>0</v>
      </c>
      <c r="BG12" s="8">
        <v>0</v>
      </c>
      <c r="BH12" s="8">
        <v>0</v>
      </c>
      <c r="BI12" s="8">
        <v>0</v>
      </c>
      <c r="BJ12" s="8">
        <v>1</v>
      </c>
      <c r="BK12" s="8">
        <v>0</v>
      </c>
      <c r="BL12" s="8">
        <v>0</v>
      </c>
    </row>
    <row r="13" spans="1:64" x14ac:dyDescent="0.3">
      <c r="A13" s="7">
        <v>115112</v>
      </c>
      <c r="B13" s="7" t="str">
        <f t="shared" si="0"/>
        <v>Soil Preparation, Planting, and Cultivating</v>
      </c>
      <c r="C13" s="8">
        <f t="shared" si="1"/>
        <v>1.9359582364E-2</v>
      </c>
      <c r="D13" s="8">
        <f t="shared" si="2"/>
        <v>3.9671221987900001E-3</v>
      </c>
      <c r="E13" s="8">
        <f t="shared" si="3"/>
        <v>0.13297298953299999</v>
      </c>
      <c r="F13" s="8">
        <f t="shared" si="4"/>
        <v>2.8224272915599998E-3</v>
      </c>
      <c r="G13" s="8">
        <f t="shared" si="5"/>
        <v>7.7829712499100003E-4</v>
      </c>
      <c r="H13" s="8">
        <f t="shared" si="6"/>
        <v>3.9671969501799999E-2</v>
      </c>
      <c r="I13" s="8">
        <f t="shared" si="7"/>
        <v>5.2712634766800001E-3</v>
      </c>
      <c r="J13" s="8">
        <f t="shared" si="8"/>
        <v>1.2830869322299999E-3</v>
      </c>
      <c r="K13" s="8">
        <f t="shared" si="9"/>
        <v>5.08324884692E-2</v>
      </c>
      <c r="L13" s="8">
        <f t="shared" si="10"/>
        <v>8.3373493035599992E-3</v>
      </c>
      <c r="M13" s="8">
        <f t="shared" si="11"/>
        <v>1.8551557258300001E-3</v>
      </c>
      <c r="N13" s="8">
        <f t="shared" si="12"/>
        <v>8.6991278194199995E-2</v>
      </c>
      <c r="O13" s="8">
        <f t="shared" si="13"/>
        <v>0.90485389629199997</v>
      </c>
      <c r="P13" s="8">
        <f t="shared" si="14"/>
        <v>3.20137002189E-5</v>
      </c>
      <c r="Q13" s="8">
        <f t="shared" si="15"/>
        <v>0.86253790753600001</v>
      </c>
      <c r="R13" s="8">
        <f t="shared" si="16"/>
        <v>1.1562996941000001</v>
      </c>
      <c r="S13" s="8">
        <f t="shared" si="17"/>
        <v>1.0432726939200001</v>
      </c>
      <c r="T13" s="8">
        <f t="shared" si="18"/>
        <v>1.0573868388800001</v>
      </c>
      <c r="W13" s="7">
        <v>115112</v>
      </c>
      <c r="X13" s="7" t="s">
        <v>108</v>
      </c>
      <c r="Y13" s="8">
        <v>1.9359582364E-2</v>
      </c>
      <c r="Z13" s="8">
        <v>3.9671221987900001E-3</v>
      </c>
      <c r="AA13" s="8">
        <v>0.13297298953299999</v>
      </c>
      <c r="AB13" s="8">
        <v>2.8224272915599998E-3</v>
      </c>
      <c r="AC13" s="8">
        <v>7.7829712499100003E-4</v>
      </c>
      <c r="AD13" s="8">
        <v>3.9671969501799999E-2</v>
      </c>
      <c r="AE13" s="8">
        <v>5.2712634766800001E-3</v>
      </c>
      <c r="AF13" s="8">
        <v>1.2830869322299999E-3</v>
      </c>
      <c r="AG13" s="8">
        <v>5.08324884692E-2</v>
      </c>
      <c r="AH13" s="8">
        <v>8.3373493035599992E-3</v>
      </c>
      <c r="AI13" s="8">
        <v>1.8551557258300001E-3</v>
      </c>
      <c r="AJ13" s="8">
        <v>8.6991278194199995E-2</v>
      </c>
      <c r="AK13" s="8">
        <v>0.90485389629199997</v>
      </c>
      <c r="AL13" s="8">
        <v>3.20137002189E-5</v>
      </c>
      <c r="AM13" s="8">
        <v>0.86253790753600001</v>
      </c>
      <c r="AN13" s="8">
        <v>1.1562996941000001</v>
      </c>
      <c r="AO13" s="8">
        <v>1.0432726939200001</v>
      </c>
      <c r="AP13" s="8">
        <v>1.0573868388800001</v>
      </c>
      <c r="AS13" s="7">
        <v>115112</v>
      </c>
      <c r="AT13" s="7" t="s">
        <v>108</v>
      </c>
      <c r="AU13" s="8">
        <v>2.2392443611484677E-2</v>
      </c>
      <c r="AV13" s="8">
        <v>5.7129020916221939E-3</v>
      </c>
      <c r="AW13" s="8">
        <v>0.23731083761680485</v>
      </c>
      <c r="AX13" s="8">
        <v>2.1290729818839354E-3</v>
      </c>
      <c r="AY13" s="8">
        <v>7.3099797282157584E-4</v>
      </c>
      <c r="AZ13" s="8">
        <v>3.8638560013192262E-2</v>
      </c>
      <c r="BA13" s="8">
        <v>6.8842399840520997E-3</v>
      </c>
      <c r="BB13" s="8">
        <v>2.2070355501071456E-3</v>
      </c>
      <c r="BC13" s="8">
        <v>0.10014821768878872</v>
      </c>
      <c r="BD13" s="8">
        <v>1.2822288032514352E-2</v>
      </c>
      <c r="BE13" s="8">
        <v>3.1364852050165164E-3</v>
      </c>
      <c r="BF13" s="8">
        <v>0.15174091638661127</v>
      </c>
      <c r="BG13" s="8">
        <v>0.89034759638321093</v>
      </c>
      <c r="BH13" s="8">
        <v>6.0820662290766124E-5</v>
      </c>
      <c r="BI13" s="8">
        <v>0.84954401844888638</v>
      </c>
      <c r="BJ13" s="8">
        <v>1.2654161833198381</v>
      </c>
      <c r="BK13" s="8">
        <v>1.0253695987104838</v>
      </c>
      <c r="BL13" s="8">
        <v>1.0931104609648388</v>
      </c>
    </row>
    <row r="14" spans="1:64" x14ac:dyDescent="0.3">
      <c r="A14" s="7">
        <v>115113</v>
      </c>
      <c r="B14" s="7" t="str">
        <f t="shared" si="0"/>
        <v>Crop Harvesting, Primarily by Machine</v>
      </c>
      <c r="C14" s="8">
        <f t="shared" si="1"/>
        <v>1.8463069579379036E-2</v>
      </c>
      <c r="D14" s="8">
        <f t="shared" si="2"/>
        <v>5.0638632314566143E-3</v>
      </c>
      <c r="E14" s="8">
        <f t="shared" si="3"/>
        <v>0.18827378150178067</v>
      </c>
      <c r="F14" s="8">
        <f t="shared" si="4"/>
        <v>2.5339448304506937E-3</v>
      </c>
      <c r="G14" s="8">
        <f t="shared" si="5"/>
        <v>9.7383806496846798E-4</v>
      </c>
      <c r="H14" s="8">
        <f t="shared" si="6"/>
        <v>4.5054802024687098E-2</v>
      </c>
      <c r="I14" s="8">
        <f t="shared" si="7"/>
        <v>5.6138811485895168E-3</v>
      </c>
      <c r="J14" s="8">
        <f t="shared" si="8"/>
        <v>1.9594604957520485E-3</v>
      </c>
      <c r="K14" s="8">
        <f t="shared" si="9"/>
        <v>7.9590615623685482E-2</v>
      </c>
      <c r="L14" s="8">
        <f t="shared" si="10"/>
        <v>1.0581197585563867E-2</v>
      </c>
      <c r="M14" s="8">
        <f t="shared" si="11"/>
        <v>2.7871777640749991E-3</v>
      </c>
      <c r="N14" s="8">
        <f t="shared" si="12"/>
        <v>0.1203783597536258</v>
      </c>
      <c r="O14" s="8">
        <f t="shared" si="13"/>
        <v>0.65668070513032317</v>
      </c>
      <c r="P14" s="8">
        <f t="shared" si="14"/>
        <v>3.0212053515542581E-5</v>
      </c>
      <c r="Q14" s="8">
        <f t="shared" si="15"/>
        <v>0.62751556008290366</v>
      </c>
      <c r="R14" s="8">
        <f t="shared" si="16"/>
        <v>1</v>
      </c>
      <c r="S14" s="8">
        <f t="shared" si="17"/>
        <v>0.77436903653322597</v>
      </c>
      <c r="T14" s="8">
        <f t="shared" si="18"/>
        <v>0.81297040888129024</v>
      </c>
      <c r="W14" s="7">
        <v>115113</v>
      </c>
      <c r="X14" s="7" t="s">
        <v>109</v>
      </c>
      <c r="Y14" s="8">
        <v>0</v>
      </c>
      <c r="Z14" s="8">
        <v>0</v>
      </c>
      <c r="AA14" s="8">
        <v>0</v>
      </c>
      <c r="AB14" s="8">
        <v>0</v>
      </c>
      <c r="AC14" s="8">
        <v>0</v>
      </c>
      <c r="AD14" s="8">
        <v>0</v>
      </c>
      <c r="AE14" s="8">
        <v>0</v>
      </c>
      <c r="AF14" s="8">
        <v>0</v>
      </c>
      <c r="AG14" s="8">
        <v>0</v>
      </c>
      <c r="AH14" s="8">
        <v>0</v>
      </c>
      <c r="AI14" s="8">
        <v>0</v>
      </c>
      <c r="AJ14" s="8">
        <v>0</v>
      </c>
      <c r="AK14" s="8">
        <v>0</v>
      </c>
      <c r="AL14" s="8">
        <v>0</v>
      </c>
      <c r="AM14" s="8">
        <v>0</v>
      </c>
      <c r="AN14" s="8">
        <v>1</v>
      </c>
      <c r="AO14" s="8">
        <v>0</v>
      </c>
      <c r="AP14" s="8">
        <v>0</v>
      </c>
      <c r="AS14" s="7">
        <v>115113</v>
      </c>
      <c r="AT14" s="7" t="s">
        <v>109</v>
      </c>
      <c r="AU14" s="8">
        <v>1.8463069579379036E-2</v>
      </c>
      <c r="AV14" s="8">
        <v>5.0638632314566143E-3</v>
      </c>
      <c r="AW14" s="8">
        <v>0.18827378150178067</v>
      </c>
      <c r="AX14" s="8">
        <v>2.5339448304506937E-3</v>
      </c>
      <c r="AY14" s="8">
        <v>9.7383806496846798E-4</v>
      </c>
      <c r="AZ14" s="8">
        <v>4.5054802024687098E-2</v>
      </c>
      <c r="BA14" s="8">
        <v>5.6138811485895168E-3</v>
      </c>
      <c r="BB14" s="8">
        <v>1.9594604957520485E-3</v>
      </c>
      <c r="BC14" s="8">
        <v>7.9590615623685482E-2</v>
      </c>
      <c r="BD14" s="8">
        <v>1.0581197585563867E-2</v>
      </c>
      <c r="BE14" s="8">
        <v>2.7871777640749991E-3</v>
      </c>
      <c r="BF14" s="8">
        <v>0.1203783597536258</v>
      </c>
      <c r="BG14" s="8">
        <v>0.65668070513032317</v>
      </c>
      <c r="BH14" s="8">
        <v>3.0212053515542581E-5</v>
      </c>
      <c r="BI14" s="8">
        <v>0.62751556008290366</v>
      </c>
      <c r="BJ14" s="8">
        <v>1.2118007143130642</v>
      </c>
      <c r="BK14" s="8">
        <v>0.77436903653322597</v>
      </c>
      <c r="BL14" s="8">
        <v>0.81297040888129024</v>
      </c>
    </row>
    <row r="15" spans="1:64" x14ac:dyDescent="0.3">
      <c r="A15" s="7">
        <v>115114</v>
      </c>
      <c r="B15" s="7" t="str">
        <f t="shared" si="0"/>
        <v>Postharvest Crop Activities (except Cotton Ginning)</v>
      </c>
      <c r="C15" s="8">
        <f t="shared" si="1"/>
        <v>1.9337397412799998E-2</v>
      </c>
      <c r="D15" s="8">
        <f t="shared" si="2"/>
        <v>3.9589568074600004E-3</v>
      </c>
      <c r="E15" s="8">
        <f t="shared" si="3"/>
        <v>0.133753865832</v>
      </c>
      <c r="F15" s="8">
        <f t="shared" si="4"/>
        <v>3.3179224705099999E-3</v>
      </c>
      <c r="G15" s="8">
        <f t="shared" si="5"/>
        <v>9.1060087225500002E-4</v>
      </c>
      <c r="H15" s="8">
        <f t="shared" si="6"/>
        <v>4.6752356711699999E-2</v>
      </c>
      <c r="I15" s="8">
        <f t="shared" si="7"/>
        <v>5.3048764911300004E-3</v>
      </c>
      <c r="J15" s="8">
        <f t="shared" si="8"/>
        <v>1.2789042033800001E-3</v>
      </c>
      <c r="K15" s="8">
        <f t="shared" si="9"/>
        <v>5.1049962352400002E-2</v>
      </c>
      <c r="L15" s="8">
        <f t="shared" si="10"/>
        <v>8.3581790152799998E-3</v>
      </c>
      <c r="M15" s="8">
        <f t="shared" si="11"/>
        <v>1.8535184201899999E-3</v>
      </c>
      <c r="N15" s="8">
        <f t="shared" si="12"/>
        <v>8.7527208541000004E-2</v>
      </c>
      <c r="O15" s="8">
        <f t="shared" si="13"/>
        <v>0.90474942693799998</v>
      </c>
      <c r="P15" s="8">
        <f t="shared" si="14"/>
        <v>2.7361744524499999E-5</v>
      </c>
      <c r="Q15" s="8">
        <f t="shared" si="15"/>
        <v>0.86402249149800003</v>
      </c>
      <c r="R15" s="8">
        <f t="shared" si="16"/>
        <v>1.1570502200499999</v>
      </c>
      <c r="S15" s="8">
        <f t="shared" si="17"/>
        <v>1.05098088005</v>
      </c>
      <c r="T15" s="8">
        <f t="shared" si="18"/>
        <v>1.05763374305</v>
      </c>
      <c r="W15" s="7">
        <v>115114</v>
      </c>
      <c r="X15" s="7" t="s">
        <v>110</v>
      </c>
      <c r="Y15" s="8">
        <v>1.9337397412799998E-2</v>
      </c>
      <c r="Z15" s="8">
        <v>3.9589568074600004E-3</v>
      </c>
      <c r="AA15" s="8">
        <v>0.133753865832</v>
      </c>
      <c r="AB15" s="8">
        <v>3.3179224705099999E-3</v>
      </c>
      <c r="AC15" s="8">
        <v>9.1060087225500002E-4</v>
      </c>
      <c r="AD15" s="8">
        <v>4.6752356711699999E-2</v>
      </c>
      <c r="AE15" s="8">
        <v>5.3048764911300004E-3</v>
      </c>
      <c r="AF15" s="8">
        <v>1.2789042033800001E-3</v>
      </c>
      <c r="AG15" s="8">
        <v>5.1049962352400002E-2</v>
      </c>
      <c r="AH15" s="8">
        <v>8.3581790152799998E-3</v>
      </c>
      <c r="AI15" s="8">
        <v>1.8535184201899999E-3</v>
      </c>
      <c r="AJ15" s="8">
        <v>8.7527208541000004E-2</v>
      </c>
      <c r="AK15" s="8">
        <v>0.90474942693799998</v>
      </c>
      <c r="AL15" s="8">
        <v>2.7361744524499999E-5</v>
      </c>
      <c r="AM15" s="8">
        <v>0.86402249149800003</v>
      </c>
      <c r="AN15" s="8">
        <v>1.1570502200499999</v>
      </c>
      <c r="AO15" s="8">
        <v>1.05098088005</v>
      </c>
      <c r="AP15" s="8">
        <v>1.05763374305</v>
      </c>
      <c r="AS15" s="7">
        <v>115114</v>
      </c>
      <c r="AT15" s="7" t="s">
        <v>110</v>
      </c>
      <c r="AU15" s="8">
        <v>2.1847738603958056E-2</v>
      </c>
      <c r="AV15" s="8">
        <v>5.593337993521936E-3</v>
      </c>
      <c r="AW15" s="8">
        <v>0.23007181381249997</v>
      </c>
      <c r="AX15" s="8">
        <v>2.7571542631875806E-3</v>
      </c>
      <c r="AY15" s="8">
        <v>9.8126334060458079E-4</v>
      </c>
      <c r="AZ15" s="8">
        <v>4.7131897826511129E-2</v>
      </c>
      <c r="BA15" s="8">
        <v>6.7279754264837101E-3</v>
      </c>
      <c r="BB15" s="8">
        <v>2.1585967071175651E-3</v>
      </c>
      <c r="BC15" s="8">
        <v>9.6981853857140296E-2</v>
      </c>
      <c r="BD15" s="8">
        <v>1.2512312386319032E-2</v>
      </c>
      <c r="BE15" s="8">
        <v>3.0722136504031773E-3</v>
      </c>
      <c r="BF15" s="8">
        <v>0.14722135871928393</v>
      </c>
      <c r="BG15" s="8">
        <v>0.86106112143830582</v>
      </c>
      <c r="BH15" s="8">
        <v>4.8624035872453697E-5</v>
      </c>
      <c r="BI15" s="8">
        <v>0.82342127563678913</v>
      </c>
      <c r="BJ15" s="8">
        <v>1.2575128904099997</v>
      </c>
      <c r="BK15" s="8">
        <v>1.0024832186561292</v>
      </c>
      <c r="BL15" s="8">
        <v>1.0574813292167744</v>
      </c>
    </row>
    <row r="16" spans="1:64" x14ac:dyDescent="0.3">
      <c r="A16" s="7">
        <v>115115</v>
      </c>
      <c r="B16" s="7" t="str">
        <f t="shared" si="0"/>
        <v>Farm Labor Contractors and Crew Leaders</v>
      </c>
      <c r="C16" s="8">
        <f t="shared" si="1"/>
        <v>1.89465894516E-2</v>
      </c>
      <c r="D16" s="8">
        <f t="shared" si="2"/>
        <v>3.9062393903999998E-3</v>
      </c>
      <c r="E16" s="8">
        <f t="shared" si="3"/>
        <v>0.121758862809</v>
      </c>
      <c r="F16" s="8">
        <f t="shared" si="4"/>
        <v>3.1792730076600001E-3</v>
      </c>
      <c r="G16" s="8">
        <f t="shared" si="5"/>
        <v>8.8610743650200004E-4</v>
      </c>
      <c r="H16" s="8">
        <f t="shared" si="6"/>
        <v>4.1683884359299997E-2</v>
      </c>
      <c r="I16" s="8">
        <f t="shared" si="7"/>
        <v>5.2225456351600004E-3</v>
      </c>
      <c r="J16" s="8">
        <f t="shared" si="8"/>
        <v>1.26069529309E-3</v>
      </c>
      <c r="K16" s="8">
        <f t="shared" si="9"/>
        <v>4.6243471248600003E-2</v>
      </c>
      <c r="L16" s="8">
        <f t="shared" si="10"/>
        <v>8.1297259339300001E-3</v>
      </c>
      <c r="M16" s="8">
        <f t="shared" si="11"/>
        <v>1.8259694343800001E-3</v>
      </c>
      <c r="N16" s="8">
        <f t="shared" si="12"/>
        <v>7.9846800665499998E-2</v>
      </c>
      <c r="O16" s="8">
        <f t="shared" si="13"/>
        <v>0.90468365739000001</v>
      </c>
      <c r="P16" s="8">
        <f t="shared" si="14"/>
        <v>2.7692920468399999E-5</v>
      </c>
      <c r="Q16" s="8">
        <f t="shared" si="15"/>
        <v>0.86348349936699997</v>
      </c>
      <c r="R16" s="8">
        <f t="shared" si="16"/>
        <v>1.14461169165</v>
      </c>
      <c r="S16" s="8">
        <f t="shared" si="17"/>
        <v>1.0457492648</v>
      </c>
      <c r="T16" s="8">
        <f t="shared" si="18"/>
        <v>1.0527267121799999</v>
      </c>
      <c r="W16" s="7">
        <v>115115</v>
      </c>
      <c r="X16" s="7" t="s">
        <v>111</v>
      </c>
      <c r="Y16" s="8">
        <v>1.89465894516E-2</v>
      </c>
      <c r="Z16" s="8">
        <v>3.9062393903999998E-3</v>
      </c>
      <c r="AA16" s="8">
        <v>0.121758862809</v>
      </c>
      <c r="AB16" s="8">
        <v>3.1792730076600001E-3</v>
      </c>
      <c r="AC16" s="8">
        <v>8.8610743650200004E-4</v>
      </c>
      <c r="AD16" s="8">
        <v>4.1683884359299997E-2</v>
      </c>
      <c r="AE16" s="8">
        <v>5.2225456351600004E-3</v>
      </c>
      <c r="AF16" s="8">
        <v>1.26069529309E-3</v>
      </c>
      <c r="AG16" s="8">
        <v>4.6243471248600003E-2</v>
      </c>
      <c r="AH16" s="8">
        <v>8.1297259339300001E-3</v>
      </c>
      <c r="AI16" s="8">
        <v>1.8259694343800001E-3</v>
      </c>
      <c r="AJ16" s="8">
        <v>7.9846800665499998E-2</v>
      </c>
      <c r="AK16" s="8">
        <v>0.90468365739000001</v>
      </c>
      <c r="AL16" s="8">
        <v>2.7692920468399999E-5</v>
      </c>
      <c r="AM16" s="8">
        <v>0.86348349936699997</v>
      </c>
      <c r="AN16" s="8">
        <v>1.14461169165</v>
      </c>
      <c r="AO16" s="8">
        <v>1.0457492648</v>
      </c>
      <c r="AP16" s="8">
        <v>1.0527267121799999</v>
      </c>
      <c r="AS16" s="7">
        <v>115115</v>
      </c>
      <c r="AT16" s="7" t="s">
        <v>111</v>
      </c>
      <c r="AU16" s="8">
        <v>2.2152737266819354E-2</v>
      </c>
      <c r="AV16" s="8">
        <v>5.71477931040774E-3</v>
      </c>
      <c r="AW16" s="8">
        <v>0.23887294947335005</v>
      </c>
      <c r="AX16" s="8">
        <v>3.720061037611775E-3</v>
      </c>
      <c r="AY16" s="8">
        <v>1.3556050829705002E-3</v>
      </c>
      <c r="AZ16" s="8">
        <v>6.7849835716012913E-2</v>
      </c>
      <c r="BA16" s="8">
        <v>6.7518922895311272E-3</v>
      </c>
      <c r="BB16" s="8">
        <v>2.2062661289423075E-3</v>
      </c>
      <c r="BC16" s="8">
        <v>0.1008070593734742</v>
      </c>
      <c r="BD16" s="8">
        <v>1.2628549804077419E-2</v>
      </c>
      <c r="BE16" s="8">
        <v>3.1382811443350163E-3</v>
      </c>
      <c r="BF16" s="8">
        <v>0.15273509562344198</v>
      </c>
      <c r="BG16" s="8">
        <v>0.89018342676148332</v>
      </c>
      <c r="BH16" s="8">
        <v>2.6927204988241935E-5</v>
      </c>
      <c r="BI16" s="8">
        <v>0.85085471409993674</v>
      </c>
      <c r="BJ16" s="8">
        <v>1.266740466050484</v>
      </c>
      <c r="BK16" s="8">
        <v>1.0567964695787098</v>
      </c>
      <c r="BL16" s="8">
        <v>1.0936361855343553</v>
      </c>
    </row>
    <row r="17" spans="1:64" x14ac:dyDescent="0.3">
      <c r="A17" s="7">
        <v>115116</v>
      </c>
      <c r="B17" s="7" t="str">
        <f t="shared" si="0"/>
        <v>Farm Management Services</v>
      </c>
      <c r="C17" s="8">
        <f t="shared" si="1"/>
        <v>2.0064749383799999E-2</v>
      </c>
      <c r="D17" s="8">
        <f t="shared" si="2"/>
        <v>4.2290549362099996E-3</v>
      </c>
      <c r="E17" s="8">
        <f t="shared" si="3"/>
        <v>0.13346681745899999</v>
      </c>
      <c r="F17" s="8">
        <f t="shared" si="4"/>
        <v>1.4290544147400001E-3</v>
      </c>
      <c r="G17" s="8">
        <f t="shared" si="5"/>
        <v>3.9834997389900001E-4</v>
      </c>
      <c r="H17" s="8">
        <f t="shared" si="6"/>
        <v>1.9145801324100001E-2</v>
      </c>
      <c r="I17" s="8">
        <f t="shared" si="7"/>
        <v>5.4900903934100003E-3</v>
      </c>
      <c r="J17" s="8">
        <f t="shared" si="8"/>
        <v>1.36686282066E-3</v>
      </c>
      <c r="K17" s="8">
        <f t="shared" si="9"/>
        <v>5.0937602960000002E-2</v>
      </c>
      <c r="L17" s="8">
        <f t="shared" si="10"/>
        <v>8.6972955797200002E-3</v>
      </c>
      <c r="M17" s="8">
        <f t="shared" si="11"/>
        <v>1.9940658729100001E-3</v>
      </c>
      <c r="N17" s="8">
        <f t="shared" si="12"/>
        <v>8.7332502718399999E-2</v>
      </c>
      <c r="O17" s="8">
        <f t="shared" si="13"/>
        <v>0.90475439267199997</v>
      </c>
      <c r="P17" s="8">
        <f t="shared" si="14"/>
        <v>6.6663403639199994E-5</v>
      </c>
      <c r="Q17" s="8">
        <f t="shared" si="15"/>
        <v>0.86408573470200001</v>
      </c>
      <c r="R17" s="8">
        <f t="shared" si="16"/>
        <v>1.1577606217800001</v>
      </c>
      <c r="S17" s="8">
        <f t="shared" si="17"/>
        <v>1.0209732057100001</v>
      </c>
      <c r="T17" s="8">
        <f t="shared" si="18"/>
        <v>1.05779455617</v>
      </c>
      <c r="W17" s="7">
        <v>115116</v>
      </c>
      <c r="X17" s="7" t="s">
        <v>112</v>
      </c>
      <c r="Y17" s="8">
        <v>2.0064749383799999E-2</v>
      </c>
      <c r="Z17" s="8">
        <v>4.2290549362099996E-3</v>
      </c>
      <c r="AA17" s="8">
        <v>0.13346681745899999</v>
      </c>
      <c r="AB17" s="8">
        <v>1.4290544147400001E-3</v>
      </c>
      <c r="AC17" s="8">
        <v>3.9834997389900001E-4</v>
      </c>
      <c r="AD17" s="8">
        <v>1.9145801324100001E-2</v>
      </c>
      <c r="AE17" s="8">
        <v>5.4900903934100003E-3</v>
      </c>
      <c r="AF17" s="8">
        <v>1.36686282066E-3</v>
      </c>
      <c r="AG17" s="8">
        <v>5.0937602960000002E-2</v>
      </c>
      <c r="AH17" s="8">
        <v>8.6972955797200002E-3</v>
      </c>
      <c r="AI17" s="8">
        <v>1.9940658729100001E-3</v>
      </c>
      <c r="AJ17" s="8">
        <v>8.7332502718399999E-2</v>
      </c>
      <c r="AK17" s="8">
        <v>0.90475439267199997</v>
      </c>
      <c r="AL17" s="8">
        <v>6.6663403639199994E-5</v>
      </c>
      <c r="AM17" s="8">
        <v>0.86408573470200001</v>
      </c>
      <c r="AN17" s="8">
        <v>1.1577606217800001</v>
      </c>
      <c r="AO17" s="8">
        <v>1.0209732057100001</v>
      </c>
      <c r="AP17" s="8">
        <v>1.05779455617</v>
      </c>
      <c r="AS17" s="7">
        <v>115116</v>
      </c>
      <c r="AT17" s="7" t="s">
        <v>112</v>
      </c>
      <c r="AU17" s="8">
        <v>2.1052319237032255E-2</v>
      </c>
      <c r="AV17" s="8">
        <v>5.544834356430486E-3</v>
      </c>
      <c r="AW17" s="8">
        <v>0.21677587835896933</v>
      </c>
      <c r="AX17" s="8">
        <v>1.4196517276145483E-3</v>
      </c>
      <c r="AY17" s="8">
        <v>5.7310790927753077E-4</v>
      </c>
      <c r="AZ17" s="8">
        <v>2.499208045719516E-2</v>
      </c>
      <c r="BA17" s="8">
        <v>6.3728639379761294E-3</v>
      </c>
      <c r="BB17" s="8">
        <v>2.1312577348891935E-3</v>
      </c>
      <c r="BC17" s="8">
        <v>9.1333203102962918E-2</v>
      </c>
      <c r="BD17" s="8">
        <v>1.2009986521891291E-2</v>
      </c>
      <c r="BE17" s="8">
        <v>3.0450899624079359E-3</v>
      </c>
      <c r="BF17" s="8">
        <v>0.1387155179947677</v>
      </c>
      <c r="BG17" s="8">
        <v>0.78809078231187191</v>
      </c>
      <c r="BH17" s="8">
        <v>1.2297473795299678E-4</v>
      </c>
      <c r="BI17" s="8">
        <v>0.75366807112712852</v>
      </c>
      <c r="BJ17" s="8">
        <v>1.2433730319529031</v>
      </c>
      <c r="BK17" s="8">
        <v>0.89795258202951633</v>
      </c>
      <c r="BL17" s="8">
        <v>0.97080506671080657</v>
      </c>
    </row>
    <row r="18" spans="1:64" x14ac:dyDescent="0.3">
      <c r="A18" s="7">
        <v>115210</v>
      </c>
      <c r="B18" s="7" t="str">
        <f t="shared" si="0"/>
        <v>Support Activities for Animal Production</v>
      </c>
      <c r="C18" s="8">
        <f t="shared" si="1"/>
        <v>1.93752651694E-2</v>
      </c>
      <c r="D18" s="8">
        <f t="shared" si="2"/>
        <v>3.97957968411E-3</v>
      </c>
      <c r="E18" s="8">
        <f t="shared" si="3"/>
        <v>0.129105224504</v>
      </c>
      <c r="F18" s="8">
        <f t="shared" si="4"/>
        <v>6.48317204607E-3</v>
      </c>
      <c r="G18" s="8">
        <f t="shared" si="5"/>
        <v>1.82726862484E-3</v>
      </c>
      <c r="H18" s="8">
        <f t="shared" si="6"/>
        <v>8.9580286174800003E-2</v>
      </c>
      <c r="I18" s="8">
        <f t="shared" si="7"/>
        <v>5.2841509578100002E-3</v>
      </c>
      <c r="J18" s="8">
        <f t="shared" si="8"/>
        <v>1.2889926094400001E-3</v>
      </c>
      <c r="K18" s="8">
        <f t="shared" si="9"/>
        <v>4.9243353356800003E-2</v>
      </c>
      <c r="L18" s="8">
        <f t="shared" si="10"/>
        <v>8.3764991873299995E-3</v>
      </c>
      <c r="M18" s="8">
        <f t="shared" si="11"/>
        <v>1.8639851721699999E-3</v>
      </c>
      <c r="N18" s="8">
        <f t="shared" si="12"/>
        <v>8.4562343070000004E-2</v>
      </c>
      <c r="O18" s="8">
        <f t="shared" si="13"/>
        <v>0.90483648886699997</v>
      </c>
      <c r="P18" s="8">
        <f t="shared" si="14"/>
        <v>1.37098207118E-5</v>
      </c>
      <c r="Q18" s="8">
        <f t="shared" si="15"/>
        <v>0.86185911126299997</v>
      </c>
      <c r="R18" s="8">
        <f t="shared" si="16"/>
        <v>1.15246006936</v>
      </c>
      <c r="S18" s="8">
        <f t="shared" si="17"/>
        <v>1.09789072685</v>
      </c>
      <c r="T18" s="8">
        <f t="shared" si="18"/>
        <v>1.0558164969199999</v>
      </c>
      <c r="W18" s="7">
        <v>115210</v>
      </c>
      <c r="X18" s="7" t="s">
        <v>113</v>
      </c>
      <c r="Y18" s="8">
        <v>1.93752651694E-2</v>
      </c>
      <c r="Z18" s="8">
        <v>3.97957968411E-3</v>
      </c>
      <c r="AA18" s="8">
        <v>0.129105224504</v>
      </c>
      <c r="AB18" s="8">
        <v>6.48317204607E-3</v>
      </c>
      <c r="AC18" s="8">
        <v>1.82726862484E-3</v>
      </c>
      <c r="AD18" s="8">
        <v>8.9580286174800003E-2</v>
      </c>
      <c r="AE18" s="8">
        <v>5.2841509578100002E-3</v>
      </c>
      <c r="AF18" s="8">
        <v>1.2889926094400001E-3</v>
      </c>
      <c r="AG18" s="8">
        <v>4.9243353356800003E-2</v>
      </c>
      <c r="AH18" s="8">
        <v>8.3764991873299995E-3</v>
      </c>
      <c r="AI18" s="8">
        <v>1.8639851721699999E-3</v>
      </c>
      <c r="AJ18" s="8">
        <v>8.4562343070000004E-2</v>
      </c>
      <c r="AK18" s="8">
        <v>0.90483648886699997</v>
      </c>
      <c r="AL18" s="8">
        <v>1.37098207118E-5</v>
      </c>
      <c r="AM18" s="8">
        <v>0.86185911126299997</v>
      </c>
      <c r="AN18" s="8">
        <v>1.15246006936</v>
      </c>
      <c r="AO18" s="8">
        <v>1.09789072685</v>
      </c>
      <c r="AP18" s="8">
        <v>1.0558164969199999</v>
      </c>
      <c r="AS18" s="7">
        <v>115210</v>
      </c>
      <c r="AT18" s="7" t="s">
        <v>113</v>
      </c>
      <c r="AU18" s="8">
        <v>2.2342119265983239E-2</v>
      </c>
      <c r="AV18" s="8">
        <v>5.7177027036431306E-3</v>
      </c>
      <c r="AW18" s="8">
        <v>0.23572925651037094</v>
      </c>
      <c r="AX18" s="8">
        <v>4.08519296455129E-3</v>
      </c>
      <c r="AY18" s="8">
        <v>1.4679694337848066E-3</v>
      </c>
      <c r="AZ18" s="8">
        <v>7.3756774394317784E-2</v>
      </c>
      <c r="BA18" s="8">
        <v>6.8723237296538717E-3</v>
      </c>
      <c r="BB18" s="8">
        <v>2.2117339795882261E-3</v>
      </c>
      <c r="BC18" s="8">
        <v>9.9505374530627411E-2</v>
      </c>
      <c r="BD18" s="8">
        <v>1.277720613561E-2</v>
      </c>
      <c r="BE18" s="8">
        <v>3.140171179741452E-3</v>
      </c>
      <c r="BF18" s="8">
        <v>0.15074558722512094</v>
      </c>
      <c r="BG18" s="8">
        <v>0.89033392023240465</v>
      </c>
      <c r="BH18" s="8">
        <v>2.8787544514529526E-5</v>
      </c>
      <c r="BI18" s="8">
        <v>0.84865834594624123</v>
      </c>
      <c r="BJ18" s="8">
        <v>1.2637890784798385</v>
      </c>
      <c r="BK18" s="8">
        <v>1.0631809045338709</v>
      </c>
      <c r="BL18" s="8">
        <v>1.0924603999820965</v>
      </c>
    </row>
    <row r="19" spans="1:64" x14ac:dyDescent="0.3">
      <c r="A19" s="7">
        <v>115310</v>
      </c>
      <c r="B19" s="7" t="str">
        <f t="shared" si="0"/>
        <v>Support Activities for Forestry</v>
      </c>
      <c r="C19" s="8">
        <f t="shared" si="1"/>
        <v>1.9737967588600001E-2</v>
      </c>
      <c r="D19" s="8">
        <f t="shared" si="2"/>
        <v>4.1120153937899999E-3</v>
      </c>
      <c r="E19" s="8">
        <f t="shared" si="3"/>
        <v>0.12398630168499999</v>
      </c>
      <c r="F19" s="8">
        <f t="shared" si="4"/>
        <v>4.0522797203499999E-3</v>
      </c>
      <c r="G19" s="8">
        <f t="shared" si="5"/>
        <v>1.10418287259E-3</v>
      </c>
      <c r="H19" s="8">
        <f t="shared" si="6"/>
        <v>5.0132866728999997E-2</v>
      </c>
      <c r="I19" s="8">
        <f t="shared" si="7"/>
        <v>5.4583221181699997E-3</v>
      </c>
      <c r="J19" s="8">
        <f t="shared" si="8"/>
        <v>1.33315040956E-3</v>
      </c>
      <c r="K19" s="8">
        <f t="shared" si="9"/>
        <v>4.71890433932E-2</v>
      </c>
      <c r="L19" s="8">
        <f t="shared" si="10"/>
        <v>8.4867916722499992E-3</v>
      </c>
      <c r="M19" s="8">
        <f t="shared" si="11"/>
        <v>1.93149816277E-3</v>
      </c>
      <c r="N19" s="8">
        <f t="shared" si="12"/>
        <v>8.1301763354399995E-2</v>
      </c>
      <c r="O19" s="8">
        <f t="shared" si="13"/>
        <v>0.90482966331699999</v>
      </c>
      <c r="P19" s="8">
        <f t="shared" si="14"/>
        <v>2.3417251168499999E-5</v>
      </c>
      <c r="Q19" s="8">
        <f t="shared" si="15"/>
        <v>0.86131982023800002</v>
      </c>
      <c r="R19" s="8">
        <f t="shared" si="16"/>
        <v>1.1478362846700001</v>
      </c>
      <c r="S19" s="8">
        <f t="shared" si="17"/>
        <v>1.0552893293200001</v>
      </c>
      <c r="T19" s="8">
        <f t="shared" si="18"/>
        <v>1.05398051592</v>
      </c>
      <c r="W19" s="7">
        <v>115310</v>
      </c>
      <c r="X19" s="7" t="s">
        <v>114</v>
      </c>
      <c r="Y19" s="8">
        <v>1.9737967588600001E-2</v>
      </c>
      <c r="Z19" s="8">
        <v>4.1120153937899999E-3</v>
      </c>
      <c r="AA19" s="8">
        <v>0.12398630168499999</v>
      </c>
      <c r="AB19" s="8">
        <v>4.0522797203499999E-3</v>
      </c>
      <c r="AC19" s="8">
        <v>1.10418287259E-3</v>
      </c>
      <c r="AD19" s="8">
        <v>5.0132866728999997E-2</v>
      </c>
      <c r="AE19" s="8">
        <v>5.4583221181699997E-3</v>
      </c>
      <c r="AF19" s="8">
        <v>1.33315040956E-3</v>
      </c>
      <c r="AG19" s="8">
        <v>4.71890433932E-2</v>
      </c>
      <c r="AH19" s="8">
        <v>8.4867916722499992E-3</v>
      </c>
      <c r="AI19" s="8">
        <v>1.93149816277E-3</v>
      </c>
      <c r="AJ19" s="8">
        <v>8.1301763354399995E-2</v>
      </c>
      <c r="AK19" s="8">
        <v>0.90482966331699999</v>
      </c>
      <c r="AL19" s="8">
        <v>2.3417251168499999E-5</v>
      </c>
      <c r="AM19" s="8">
        <v>0.86131982023800002</v>
      </c>
      <c r="AN19" s="8">
        <v>1.1478362846700001</v>
      </c>
      <c r="AO19" s="8">
        <v>1.0552893293200001</v>
      </c>
      <c r="AP19" s="8">
        <v>1.05398051592</v>
      </c>
      <c r="AS19" s="7">
        <v>115310</v>
      </c>
      <c r="AT19" s="7" t="s">
        <v>114</v>
      </c>
      <c r="AU19" s="8">
        <v>2.1428698730890157E-2</v>
      </c>
      <c r="AV19" s="8">
        <v>5.5907627219200662E-3</v>
      </c>
      <c r="AW19" s="8">
        <v>0.22607759587753062</v>
      </c>
      <c r="AX19" s="8">
        <v>3.2323190639340017E-3</v>
      </c>
      <c r="AY19" s="8">
        <v>1.1185567774075157E-3</v>
      </c>
      <c r="AZ19" s="8">
        <v>6.094429430069128E-2</v>
      </c>
      <c r="BA19" s="8">
        <v>6.5746289303506471E-3</v>
      </c>
      <c r="BB19" s="8">
        <v>2.1607448987759205E-3</v>
      </c>
      <c r="BC19" s="8">
        <v>9.5517733397124174E-2</v>
      </c>
      <c r="BD19" s="8">
        <v>1.228520754753387E-2</v>
      </c>
      <c r="BE19" s="8">
        <v>3.0760245897596609E-3</v>
      </c>
      <c r="BF19" s="8">
        <v>0.14459809665833065</v>
      </c>
      <c r="BG19" s="8">
        <v>0.8173430544051612</v>
      </c>
      <c r="BH19" s="8">
        <v>3.6600173840572568E-5</v>
      </c>
      <c r="BI19" s="8">
        <v>0.77893510560916024</v>
      </c>
      <c r="BJ19" s="8">
        <v>1.2530970573309679</v>
      </c>
      <c r="BK19" s="8">
        <v>0.96852097659467717</v>
      </c>
      <c r="BL19" s="8">
        <v>1.0074789136782258</v>
      </c>
    </row>
    <row r="20" spans="1:64" x14ac:dyDescent="0.3">
      <c r="A20" s="7">
        <v>211120</v>
      </c>
      <c r="B20" s="7" t="str">
        <f t="shared" si="0"/>
        <v>Crude Petroleum Extraction</v>
      </c>
      <c r="C20" s="8">
        <f t="shared" si="1"/>
        <v>0.104223841594</v>
      </c>
      <c r="D20" s="8">
        <f t="shared" si="2"/>
        <v>1.5606284057599999E-2</v>
      </c>
      <c r="E20" s="8">
        <f t="shared" si="3"/>
        <v>0.15872928147699999</v>
      </c>
      <c r="F20" s="8">
        <f t="shared" si="4"/>
        <v>0.20173798792299999</v>
      </c>
      <c r="G20" s="8">
        <f t="shared" si="5"/>
        <v>4.3095822863600003E-2</v>
      </c>
      <c r="H20" s="8">
        <f t="shared" si="6"/>
        <v>0.17409154337900001</v>
      </c>
      <c r="I20" s="8">
        <f t="shared" si="7"/>
        <v>0.24926576711699999</v>
      </c>
      <c r="J20" s="8">
        <f t="shared" si="8"/>
        <v>4.8240906940200001E-2</v>
      </c>
      <c r="K20" s="8">
        <f t="shared" si="9"/>
        <v>0.20947248816899999</v>
      </c>
      <c r="L20" s="8">
        <f t="shared" si="10"/>
        <v>0.118160064107</v>
      </c>
      <c r="M20" s="8">
        <f t="shared" si="11"/>
        <v>1.5794883686499998E-2</v>
      </c>
      <c r="N20" s="8">
        <f t="shared" si="12"/>
        <v>0.23473729747300001</v>
      </c>
      <c r="O20" s="8">
        <f t="shared" si="13"/>
        <v>0.50614344269199996</v>
      </c>
      <c r="P20" s="8">
        <f t="shared" si="14"/>
        <v>2.334432311E-6</v>
      </c>
      <c r="Q20" s="8">
        <f t="shared" si="15"/>
        <v>9.1739925634599997E-2</v>
      </c>
      <c r="R20" s="8">
        <f t="shared" si="16"/>
        <v>1.2785594071299999</v>
      </c>
      <c r="S20" s="8">
        <f t="shared" si="17"/>
        <v>1.41892535417</v>
      </c>
      <c r="T20" s="8">
        <f t="shared" si="18"/>
        <v>1.5069791622299999</v>
      </c>
      <c r="W20" s="7">
        <v>211120</v>
      </c>
      <c r="X20" s="7" t="s">
        <v>115</v>
      </c>
      <c r="Y20" s="8">
        <v>0.104223841594</v>
      </c>
      <c r="Z20" s="8">
        <v>1.5606284057599999E-2</v>
      </c>
      <c r="AA20" s="8">
        <v>0.15872928147699999</v>
      </c>
      <c r="AB20" s="8">
        <v>0.20173798792299999</v>
      </c>
      <c r="AC20" s="8">
        <v>4.3095822863600003E-2</v>
      </c>
      <c r="AD20" s="8">
        <v>0.17409154337900001</v>
      </c>
      <c r="AE20" s="8">
        <v>0.24926576711699999</v>
      </c>
      <c r="AF20" s="8">
        <v>4.8240906940200001E-2</v>
      </c>
      <c r="AG20" s="8">
        <v>0.20947248816899999</v>
      </c>
      <c r="AH20" s="8">
        <v>0.118160064107</v>
      </c>
      <c r="AI20" s="8">
        <v>1.5794883686499998E-2</v>
      </c>
      <c r="AJ20" s="8">
        <v>0.23473729747300001</v>
      </c>
      <c r="AK20" s="8">
        <v>0.50614344269199996</v>
      </c>
      <c r="AL20" s="8">
        <v>2.334432311E-6</v>
      </c>
      <c r="AM20" s="8">
        <v>9.1739925634599997E-2</v>
      </c>
      <c r="AN20" s="8">
        <v>1.2785594071299999</v>
      </c>
      <c r="AO20" s="8">
        <v>1.41892535417</v>
      </c>
      <c r="AP20" s="8">
        <v>1.5069791622299999</v>
      </c>
      <c r="AS20" s="7">
        <v>211120</v>
      </c>
      <c r="AT20" s="7" t="s">
        <v>115</v>
      </c>
      <c r="AU20" s="8">
        <v>0.11447990553272101</v>
      </c>
      <c r="AV20" s="8">
        <v>2.6391197757631605E-2</v>
      </c>
      <c r="AW20" s="8">
        <v>0.26610826015754846</v>
      </c>
      <c r="AX20" s="8">
        <v>0.25435612468491142</v>
      </c>
      <c r="AY20" s="8">
        <v>7.665849218196942E-2</v>
      </c>
      <c r="AZ20" s="8">
        <v>0.48297115055860973</v>
      </c>
      <c r="BA20" s="8">
        <v>0.36788704255179028</v>
      </c>
      <c r="BB20" s="8">
        <v>9.4470589346153239E-2</v>
      </c>
      <c r="BC20" s="8">
        <v>0.68393701838941923</v>
      </c>
      <c r="BD20" s="8">
        <v>0.13022283270749674</v>
      </c>
      <c r="BE20" s="8">
        <v>2.6718767548389036E-2</v>
      </c>
      <c r="BF20" s="8">
        <v>0.33436159867287102</v>
      </c>
      <c r="BG20" s="8">
        <v>0.48931958378154805</v>
      </c>
      <c r="BH20" s="8">
        <v>1.3113469409708071E-5</v>
      </c>
      <c r="BI20" s="8">
        <v>8.9951694087974168E-2</v>
      </c>
      <c r="BJ20" s="8">
        <v>1.4069793634479033</v>
      </c>
      <c r="BK20" s="8">
        <v>1.7655986706514522</v>
      </c>
      <c r="BL20" s="8">
        <v>2.0979075535135481</v>
      </c>
    </row>
    <row r="21" spans="1:64" x14ac:dyDescent="0.3">
      <c r="A21" s="7">
        <v>211130</v>
      </c>
      <c r="B21" s="7" t="str">
        <f t="shared" si="0"/>
        <v>Natural Gas Extraction</v>
      </c>
      <c r="C21" s="8">
        <f t="shared" si="1"/>
        <v>0.104192012232</v>
      </c>
      <c r="D21" s="8">
        <f t="shared" si="2"/>
        <v>1.55964001444E-2</v>
      </c>
      <c r="E21" s="8">
        <f t="shared" si="3"/>
        <v>0.15863732563999999</v>
      </c>
      <c r="F21" s="8">
        <f t="shared" si="4"/>
        <v>0.107482647719</v>
      </c>
      <c r="G21" s="8">
        <f t="shared" si="5"/>
        <v>2.2969928474299999E-2</v>
      </c>
      <c r="H21" s="8">
        <f t="shared" si="6"/>
        <v>9.2796588707200006E-2</v>
      </c>
      <c r="I21" s="8">
        <f t="shared" si="7"/>
        <v>0.243676562465</v>
      </c>
      <c r="J21" s="8">
        <f t="shared" si="8"/>
        <v>4.7146959194900001E-2</v>
      </c>
      <c r="K21" s="8">
        <f t="shared" si="9"/>
        <v>0.20414445969700001</v>
      </c>
      <c r="L21" s="8">
        <f t="shared" si="10"/>
        <v>0.11806293898799999</v>
      </c>
      <c r="M21" s="8">
        <f t="shared" si="11"/>
        <v>1.57783548754E-2</v>
      </c>
      <c r="N21" s="8">
        <f t="shared" si="12"/>
        <v>0.23462251165</v>
      </c>
      <c r="O21" s="8">
        <f t="shared" si="13"/>
        <v>0.50637307179299995</v>
      </c>
      <c r="P21" s="8">
        <f t="shared" si="14"/>
        <v>4.3774266563800001E-6</v>
      </c>
      <c r="Q21" s="8">
        <f t="shared" si="15"/>
        <v>9.3810546590599994E-2</v>
      </c>
      <c r="R21" s="8">
        <f t="shared" si="16"/>
        <v>1.2784257380199999</v>
      </c>
      <c r="S21" s="8">
        <f t="shared" si="17"/>
        <v>1.2232491648999999</v>
      </c>
      <c r="T21" s="8">
        <f t="shared" si="18"/>
        <v>1.4949679813600001</v>
      </c>
      <c r="W21" s="7">
        <v>211130</v>
      </c>
      <c r="X21" s="7" t="s">
        <v>116</v>
      </c>
      <c r="Y21" s="8">
        <v>0.104192012232</v>
      </c>
      <c r="Z21" s="8">
        <v>1.55964001444E-2</v>
      </c>
      <c r="AA21" s="8">
        <v>0.15863732563999999</v>
      </c>
      <c r="AB21" s="8">
        <v>0.107482647719</v>
      </c>
      <c r="AC21" s="8">
        <v>2.2969928474299999E-2</v>
      </c>
      <c r="AD21" s="8">
        <v>9.2796588707200006E-2</v>
      </c>
      <c r="AE21" s="8">
        <v>0.243676562465</v>
      </c>
      <c r="AF21" s="8">
        <v>4.7146959194900001E-2</v>
      </c>
      <c r="AG21" s="8">
        <v>0.20414445969700001</v>
      </c>
      <c r="AH21" s="8">
        <v>0.11806293898799999</v>
      </c>
      <c r="AI21" s="8">
        <v>1.57783548754E-2</v>
      </c>
      <c r="AJ21" s="8">
        <v>0.23462251165</v>
      </c>
      <c r="AK21" s="8">
        <v>0.50637307179299995</v>
      </c>
      <c r="AL21" s="8">
        <v>4.3774266563800001E-6</v>
      </c>
      <c r="AM21" s="8">
        <v>9.3810546590599994E-2</v>
      </c>
      <c r="AN21" s="8">
        <v>1.2784257380199999</v>
      </c>
      <c r="AO21" s="8">
        <v>1.2232491648999999</v>
      </c>
      <c r="AP21" s="8">
        <v>1.4949679813600001</v>
      </c>
      <c r="AS21" s="7">
        <v>211130</v>
      </c>
      <c r="AT21" s="7" t="s">
        <v>116</v>
      </c>
      <c r="AU21" s="8">
        <v>0.10452332850923064</v>
      </c>
      <c r="AV21" s="8">
        <v>2.4523685598149998E-2</v>
      </c>
      <c r="AW21" s="8">
        <v>0.23750464908648392</v>
      </c>
      <c r="AX21" s="8">
        <v>0.16960707262310415</v>
      </c>
      <c r="AY21" s="8">
        <v>4.9488547178501777E-2</v>
      </c>
      <c r="AZ21" s="8">
        <v>0.31240782880232099</v>
      </c>
      <c r="BA21" s="8">
        <v>0.32529846801820961</v>
      </c>
      <c r="BB21" s="8">
        <v>8.5291339957520973E-2</v>
      </c>
      <c r="BC21" s="8">
        <v>0.5938165870713874</v>
      </c>
      <c r="BD21" s="8">
        <v>0.11852782175531448</v>
      </c>
      <c r="BE21" s="8">
        <v>2.4838855238491938E-2</v>
      </c>
      <c r="BF21" s="8">
        <v>0.29894396600533873</v>
      </c>
      <c r="BG21" s="8">
        <v>0.43145167444599991</v>
      </c>
      <c r="BH21" s="8">
        <v>6.9977929364526442E-6</v>
      </c>
      <c r="BI21" s="8">
        <v>8.150563012665811E-2</v>
      </c>
      <c r="BJ21" s="8">
        <v>1.366551663194032</v>
      </c>
      <c r="BK21" s="8">
        <v>1.3702131260230646</v>
      </c>
      <c r="BL21" s="8">
        <v>1.8431160724661293</v>
      </c>
    </row>
    <row r="22" spans="1:64" x14ac:dyDescent="0.3">
      <c r="A22" s="7">
        <v>212111</v>
      </c>
      <c r="B22" s="7" t="str">
        <f t="shared" si="0"/>
        <v>***SECTOR NOT AVAILABLE</v>
      </c>
      <c r="C22" s="8">
        <f t="shared" si="1"/>
        <v>0</v>
      </c>
      <c r="D22" s="8">
        <f t="shared" si="2"/>
        <v>0</v>
      </c>
      <c r="E22" s="8">
        <f t="shared" si="3"/>
        <v>0</v>
      </c>
      <c r="F22" s="8">
        <f t="shared" si="4"/>
        <v>0</v>
      </c>
      <c r="G22" s="8">
        <f t="shared" si="5"/>
        <v>0</v>
      </c>
      <c r="H22" s="8">
        <f t="shared" si="6"/>
        <v>0</v>
      </c>
      <c r="I22" s="8">
        <f t="shared" si="7"/>
        <v>0</v>
      </c>
      <c r="J22" s="8">
        <f t="shared" si="8"/>
        <v>0</v>
      </c>
      <c r="K22" s="8">
        <f t="shared" si="9"/>
        <v>0</v>
      </c>
      <c r="L22" s="8">
        <f t="shared" si="10"/>
        <v>0</v>
      </c>
      <c r="M22" s="8">
        <f t="shared" si="11"/>
        <v>0</v>
      </c>
      <c r="N22" s="8">
        <f t="shared" si="12"/>
        <v>0</v>
      </c>
      <c r="O22" s="8">
        <f t="shared" si="13"/>
        <v>0</v>
      </c>
      <c r="P22" s="8">
        <f t="shared" si="14"/>
        <v>0</v>
      </c>
      <c r="Q22" s="8">
        <f t="shared" si="15"/>
        <v>0</v>
      </c>
      <c r="R22" s="8">
        <f t="shared" si="16"/>
        <v>1</v>
      </c>
      <c r="S22" s="8">
        <f t="shared" si="17"/>
        <v>0</v>
      </c>
      <c r="T22" s="8">
        <f t="shared" si="18"/>
        <v>0</v>
      </c>
      <c r="W22" s="7">
        <v>212111</v>
      </c>
      <c r="X22" s="7" t="s">
        <v>117</v>
      </c>
      <c r="Y22" s="8">
        <v>0</v>
      </c>
      <c r="Z22" s="8">
        <v>0</v>
      </c>
      <c r="AA22" s="8">
        <v>0</v>
      </c>
      <c r="AB22" s="8">
        <v>0</v>
      </c>
      <c r="AC22" s="8">
        <v>0</v>
      </c>
      <c r="AD22" s="8">
        <v>0</v>
      </c>
      <c r="AE22" s="8">
        <v>0</v>
      </c>
      <c r="AF22" s="8">
        <v>0</v>
      </c>
      <c r="AG22" s="8">
        <v>0</v>
      </c>
      <c r="AH22" s="8">
        <v>0</v>
      </c>
      <c r="AI22" s="8">
        <v>0</v>
      </c>
      <c r="AJ22" s="8">
        <v>0</v>
      </c>
      <c r="AK22" s="8">
        <v>0</v>
      </c>
      <c r="AL22" s="8">
        <v>0</v>
      </c>
      <c r="AM22" s="8">
        <v>0</v>
      </c>
      <c r="AN22" s="8">
        <v>1</v>
      </c>
      <c r="AO22" s="8">
        <v>0</v>
      </c>
      <c r="AP22" s="8">
        <v>0</v>
      </c>
      <c r="AS22" s="7">
        <v>212111</v>
      </c>
      <c r="AT22" s="7" t="s">
        <v>117</v>
      </c>
      <c r="AU22" s="8">
        <v>0</v>
      </c>
      <c r="AV22" s="8">
        <v>0</v>
      </c>
      <c r="AW22" s="8">
        <v>0</v>
      </c>
      <c r="AX22" s="8">
        <v>0</v>
      </c>
      <c r="AY22" s="8">
        <v>0</v>
      </c>
      <c r="AZ22" s="8">
        <v>0</v>
      </c>
      <c r="BA22" s="8">
        <v>0</v>
      </c>
      <c r="BB22" s="8">
        <v>0</v>
      </c>
      <c r="BC22" s="8">
        <v>0</v>
      </c>
      <c r="BD22" s="8">
        <v>0</v>
      </c>
      <c r="BE22" s="8">
        <v>0</v>
      </c>
      <c r="BF22" s="8">
        <v>0</v>
      </c>
      <c r="BG22" s="8">
        <v>0</v>
      </c>
      <c r="BH22" s="8">
        <v>0</v>
      </c>
      <c r="BI22" s="8">
        <v>0</v>
      </c>
      <c r="BJ22" s="8">
        <v>1</v>
      </c>
      <c r="BK22" s="8">
        <v>0</v>
      </c>
      <c r="BL22" s="8">
        <v>0</v>
      </c>
    </row>
    <row r="23" spans="1:64" x14ac:dyDescent="0.3">
      <c r="A23" s="7">
        <v>212112</v>
      </c>
      <c r="B23" s="7" t="str">
        <f t="shared" si="0"/>
        <v>Bituminous Coal Underground Mining</v>
      </c>
      <c r="C23" s="8">
        <f t="shared" si="1"/>
        <v>1.9100732986582259E-2</v>
      </c>
      <c r="D23" s="8">
        <f t="shared" si="2"/>
        <v>4.2783317965204839E-3</v>
      </c>
      <c r="E23" s="8">
        <f t="shared" si="3"/>
        <v>5.4969624483000003E-2</v>
      </c>
      <c r="F23" s="8">
        <f t="shared" si="4"/>
        <v>6.518968196989999E-3</v>
      </c>
      <c r="G23" s="8">
        <f t="shared" si="5"/>
        <v>1.9082472756730808E-3</v>
      </c>
      <c r="H23" s="8">
        <f t="shared" si="6"/>
        <v>1.1981394017082904E-2</v>
      </c>
      <c r="I23" s="8">
        <f t="shared" si="7"/>
        <v>4.5037096354758069E-2</v>
      </c>
      <c r="J23" s="8">
        <f t="shared" si="8"/>
        <v>1.236130182049516E-2</v>
      </c>
      <c r="K23" s="8">
        <f t="shared" si="9"/>
        <v>9.6390195919951613E-2</v>
      </c>
      <c r="L23" s="8">
        <f t="shared" si="10"/>
        <v>1.8007891042870965E-2</v>
      </c>
      <c r="M23" s="8">
        <f t="shared" si="11"/>
        <v>3.9612116000593547E-3</v>
      </c>
      <c r="N23" s="8">
        <f t="shared" si="12"/>
        <v>6.2784490835838702E-2</v>
      </c>
      <c r="O23" s="8">
        <f t="shared" si="13"/>
        <v>0.103962150622</v>
      </c>
      <c r="P23" s="8">
        <f t="shared" si="14"/>
        <v>8.3274303998212907E-6</v>
      </c>
      <c r="Q23" s="8">
        <f t="shared" si="15"/>
        <v>2.2508674181790318E-2</v>
      </c>
      <c r="R23" s="8">
        <f t="shared" si="16"/>
        <v>1</v>
      </c>
      <c r="S23" s="8">
        <f t="shared" si="17"/>
        <v>0.19782796432838709</v>
      </c>
      <c r="T23" s="8">
        <f t="shared" si="18"/>
        <v>0.33120794893419364</v>
      </c>
      <c r="W23" s="7">
        <v>212112</v>
      </c>
      <c r="X23" s="7" t="s">
        <v>118</v>
      </c>
      <c r="Y23" s="8">
        <v>0</v>
      </c>
      <c r="Z23" s="8">
        <v>0</v>
      </c>
      <c r="AA23" s="8">
        <v>0</v>
      </c>
      <c r="AB23" s="8">
        <v>0</v>
      </c>
      <c r="AC23" s="8">
        <v>0</v>
      </c>
      <c r="AD23" s="8">
        <v>0</v>
      </c>
      <c r="AE23" s="8">
        <v>0</v>
      </c>
      <c r="AF23" s="8">
        <v>0</v>
      </c>
      <c r="AG23" s="8">
        <v>0</v>
      </c>
      <c r="AH23" s="8">
        <v>0</v>
      </c>
      <c r="AI23" s="8">
        <v>0</v>
      </c>
      <c r="AJ23" s="8">
        <v>0</v>
      </c>
      <c r="AK23" s="8">
        <v>0</v>
      </c>
      <c r="AL23" s="8">
        <v>0</v>
      </c>
      <c r="AM23" s="8">
        <v>0</v>
      </c>
      <c r="AN23" s="8">
        <v>1</v>
      </c>
      <c r="AO23" s="8">
        <v>0</v>
      </c>
      <c r="AP23" s="8">
        <v>0</v>
      </c>
      <c r="AS23" s="7">
        <v>212112</v>
      </c>
      <c r="AT23" s="7" t="s">
        <v>118</v>
      </c>
      <c r="AU23" s="8">
        <v>1.9100732986582259E-2</v>
      </c>
      <c r="AV23" s="8">
        <v>4.2783317965204839E-3</v>
      </c>
      <c r="AW23" s="8">
        <v>5.4969624483000003E-2</v>
      </c>
      <c r="AX23" s="8">
        <v>6.518968196989999E-3</v>
      </c>
      <c r="AY23" s="8">
        <v>1.9082472756730808E-3</v>
      </c>
      <c r="AZ23" s="8">
        <v>1.1981394017082904E-2</v>
      </c>
      <c r="BA23" s="8">
        <v>4.5037096354758069E-2</v>
      </c>
      <c r="BB23" s="8">
        <v>1.236130182049516E-2</v>
      </c>
      <c r="BC23" s="8">
        <v>9.6390195919951613E-2</v>
      </c>
      <c r="BD23" s="8">
        <v>1.8007891042870965E-2</v>
      </c>
      <c r="BE23" s="8">
        <v>3.9612116000593547E-3</v>
      </c>
      <c r="BF23" s="8">
        <v>6.2784490835838702E-2</v>
      </c>
      <c r="BG23" s="8">
        <v>0.103962150622</v>
      </c>
      <c r="BH23" s="8">
        <v>8.3274303998212907E-6</v>
      </c>
      <c r="BI23" s="8">
        <v>2.2508674181790318E-2</v>
      </c>
      <c r="BJ23" s="8">
        <v>1.0783486892662904</v>
      </c>
      <c r="BK23" s="8">
        <v>0.19782796432838709</v>
      </c>
      <c r="BL23" s="8">
        <v>0.33120794893419364</v>
      </c>
    </row>
    <row r="24" spans="1:64" x14ac:dyDescent="0.3">
      <c r="A24" s="7">
        <v>212113</v>
      </c>
      <c r="B24" s="7" t="str">
        <f t="shared" si="0"/>
        <v>***SECTOR NOT AVAILABLE</v>
      </c>
      <c r="C24" s="8">
        <f t="shared" si="1"/>
        <v>0</v>
      </c>
      <c r="D24" s="8">
        <f t="shared" si="2"/>
        <v>0</v>
      </c>
      <c r="E24" s="8">
        <f t="shared" si="3"/>
        <v>0</v>
      </c>
      <c r="F24" s="8">
        <f t="shared" si="4"/>
        <v>0</v>
      </c>
      <c r="G24" s="8">
        <f t="shared" si="5"/>
        <v>0</v>
      </c>
      <c r="H24" s="8">
        <f t="shared" si="6"/>
        <v>0</v>
      </c>
      <c r="I24" s="8">
        <f t="shared" si="7"/>
        <v>0</v>
      </c>
      <c r="J24" s="8">
        <f t="shared" si="8"/>
        <v>0</v>
      </c>
      <c r="K24" s="8">
        <f t="shared" si="9"/>
        <v>0</v>
      </c>
      <c r="L24" s="8">
        <f t="shared" si="10"/>
        <v>0</v>
      </c>
      <c r="M24" s="8">
        <f t="shared" si="11"/>
        <v>0</v>
      </c>
      <c r="N24" s="8">
        <f t="shared" si="12"/>
        <v>0</v>
      </c>
      <c r="O24" s="8">
        <f t="shared" si="13"/>
        <v>0</v>
      </c>
      <c r="P24" s="8">
        <f t="shared" si="14"/>
        <v>0</v>
      </c>
      <c r="Q24" s="8">
        <f t="shared" si="15"/>
        <v>0</v>
      </c>
      <c r="R24" s="8">
        <f t="shared" si="16"/>
        <v>1</v>
      </c>
      <c r="S24" s="8">
        <f t="shared" si="17"/>
        <v>0</v>
      </c>
      <c r="T24" s="8">
        <f t="shared" si="18"/>
        <v>0</v>
      </c>
      <c r="W24" s="7">
        <v>212113</v>
      </c>
      <c r="X24" s="7" t="s">
        <v>119</v>
      </c>
      <c r="Y24" s="8">
        <v>0</v>
      </c>
      <c r="Z24" s="8">
        <v>0</v>
      </c>
      <c r="AA24" s="8">
        <v>0</v>
      </c>
      <c r="AB24" s="8">
        <v>0</v>
      </c>
      <c r="AC24" s="8">
        <v>0</v>
      </c>
      <c r="AD24" s="8">
        <v>0</v>
      </c>
      <c r="AE24" s="8">
        <v>0</v>
      </c>
      <c r="AF24" s="8">
        <v>0</v>
      </c>
      <c r="AG24" s="8">
        <v>0</v>
      </c>
      <c r="AH24" s="8">
        <v>0</v>
      </c>
      <c r="AI24" s="8">
        <v>0</v>
      </c>
      <c r="AJ24" s="8">
        <v>0</v>
      </c>
      <c r="AK24" s="8">
        <v>0</v>
      </c>
      <c r="AL24" s="8">
        <v>0</v>
      </c>
      <c r="AM24" s="8">
        <v>0</v>
      </c>
      <c r="AN24" s="8">
        <v>1</v>
      </c>
      <c r="AO24" s="8">
        <v>0</v>
      </c>
      <c r="AP24" s="8">
        <v>0</v>
      </c>
      <c r="AS24" s="7">
        <v>212113</v>
      </c>
      <c r="AT24" s="7" t="s">
        <v>119</v>
      </c>
      <c r="AU24" s="8">
        <v>0</v>
      </c>
      <c r="AV24" s="8">
        <v>0</v>
      </c>
      <c r="AW24" s="8">
        <v>0</v>
      </c>
      <c r="AX24" s="8">
        <v>0</v>
      </c>
      <c r="AY24" s="8">
        <v>0</v>
      </c>
      <c r="AZ24" s="8">
        <v>0</v>
      </c>
      <c r="BA24" s="8">
        <v>0</v>
      </c>
      <c r="BB24" s="8">
        <v>0</v>
      </c>
      <c r="BC24" s="8">
        <v>0</v>
      </c>
      <c r="BD24" s="8">
        <v>0</v>
      </c>
      <c r="BE24" s="8">
        <v>0</v>
      </c>
      <c r="BF24" s="8">
        <v>0</v>
      </c>
      <c r="BG24" s="8">
        <v>0</v>
      </c>
      <c r="BH24" s="8">
        <v>0</v>
      </c>
      <c r="BI24" s="8">
        <v>0</v>
      </c>
      <c r="BJ24" s="8">
        <v>1</v>
      </c>
      <c r="BK24" s="8">
        <v>0</v>
      </c>
      <c r="BL24" s="8">
        <v>0</v>
      </c>
    </row>
    <row r="25" spans="1:64" x14ac:dyDescent="0.3">
      <c r="A25" s="7">
        <v>212210</v>
      </c>
      <c r="B25" s="7" t="str">
        <f t="shared" si="0"/>
        <v>***SECTOR NOT AVAILABLE</v>
      </c>
      <c r="C25" s="8">
        <f t="shared" si="1"/>
        <v>0</v>
      </c>
      <c r="D25" s="8">
        <f t="shared" si="2"/>
        <v>0</v>
      </c>
      <c r="E25" s="8">
        <f t="shared" si="3"/>
        <v>0</v>
      </c>
      <c r="F25" s="8">
        <f t="shared" si="4"/>
        <v>0</v>
      </c>
      <c r="G25" s="8">
        <f t="shared" si="5"/>
        <v>0</v>
      </c>
      <c r="H25" s="8">
        <f t="shared" si="6"/>
        <v>0</v>
      </c>
      <c r="I25" s="8">
        <f t="shared" si="7"/>
        <v>0</v>
      </c>
      <c r="J25" s="8">
        <f t="shared" si="8"/>
        <v>0</v>
      </c>
      <c r="K25" s="8">
        <f t="shared" si="9"/>
        <v>0</v>
      </c>
      <c r="L25" s="8">
        <f t="shared" si="10"/>
        <v>0</v>
      </c>
      <c r="M25" s="8">
        <f t="shared" si="11"/>
        <v>0</v>
      </c>
      <c r="N25" s="8">
        <f t="shared" si="12"/>
        <v>0</v>
      </c>
      <c r="O25" s="8">
        <f t="shared" si="13"/>
        <v>0</v>
      </c>
      <c r="P25" s="8">
        <f t="shared" si="14"/>
        <v>0</v>
      </c>
      <c r="Q25" s="8">
        <f t="shared" si="15"/>
        <v>0</v>
      </c>
      <c r="R25" s="8">
        <f t="shared" si="16"/>
        <v>1</v>
      </c>
      <c r="S25" s="8">
        <f t="shared" si="17"/>
        <v>0</v>
      </c>
      <c r="T25" s="8">
        <f t="shared" si="18"/>
        <v>0</v>
      </c>
      <c r="W25" s="7">
        <v>212210</v>
      </c>
      <c r="X25" s="7" t="s">
        <v>120</v>
      </c>
      <c r="Y25" s="8">
        <v>0</v>
      </c>
      <c r="Z25" s="8">
        <v>0</v>
      </c>
      <c r="AA25" s="8">
        <v>0</v>
      </c>
      <c r="AB25" s="8">
        <v>0</v>
      </c>
      <c r="AC25" s="8">
        <v>0</v>
      </c>
      <c r="AD25" s="8">
        <v>0</v>
      </c>
      <c r="AE25" s="8">
        <v>0</v>
      </c>
      <c r="AF25" s="8">
        <v>0</v>
      </c>
      <c r="AG25" s="8">
        <v>0</v>
      </c>
      <c r="AH25" s="8">
        <v>0</v>
      </c>
      <c r="AI25" s="8">
        <v>0</v>
      </c>
      <c r="AJ25" s="8">
        <v>0</v>
      </c>
      <c r="AK25" s="8">
        <v>0</v>
      </c>
      <c r="AL25" s="8">
        <v>0</v>
      </c>
      <c r="AM25" s="8">
        <v>0</v>
      </c>
      <c r="AN25" s="8">
        <v>1</v>
      </c>
      <c r="AO25" s="8">
        <v>0</v>
      </c>
      <c r="AP25" s="8">
        <v>0</v>
      </c>
      <c r="AS25" s="7">
        <v>212210</v>
      </c>
      <c r="AT25" s="7" t="s">
        <v>120</v>
      </c>
      <c r="AU25" s="8">
        <v>0</v>
      </c>
      <c r="AV25" s="8">
        <v>0</v>
      </c>
      <c r="AW25" s="8">
        <v>0</v>
      </c>
      <c r="AX25" s="8">
        <v>0</v>
      </c>
      <c r="AY25" s="8">
        <v>0</v>
      </c>
      <c r="AZ25" s="8">
        <v>0</v>
      </c>
      <c r="BA25" s="8">
        <v>0</v>
      </c>
      <c r="BB25" s="8">
        <v>0</v>
      </c>
      <c r="BC25" s="8">
        <v>0</v>
      </c>
      <c r="BD25" s="8">
        <v>0</v>
      </c>
      <c r="BE25" s="8">
        <v>0</v>
      </c>
      <c r="BF25" s="8">
        <v>0</v>
      </c>
      <c r="BG25" s="8">
        <v>0</v>
      </c>
      <c r="BH25" s="8">
        <v>0</v>
      </c>
      <c r="BI25" s="8">
        <v>0</v>
      </c>
      <c r="BJ25" s="8">
        <v>1</v>
      </c>
      <c r="BK25" s="8">
        <v>0</v>
      </c>
      <c r="BL25" s="8">
        <v>0</v>
      </c>
    </row>
    <row r="26" spans="1:64" x14ac:dyDescent="0.3">
      <c r="A26" s="7">
        <v>212221</v>
      </c>
      <c r="B26" s="7" t="str">
        <f t="shared" si="0"/>
        <v>Gold Ore Mining</v>
      </c>
      <c r="C26" s="8">
        <f t="shared" si="1"/>
        <v>3.6148864136111285E-2</v>
      </c>
      <c r="D26" s="8">
        <f t="shared" si="2"/>
        <v>9.5006461364451639E-3</v>
      </c>
      <c r="E26" s="8">
        <f t="shared" si="3"/>
        <v>7.6342617811161279E-2</v>
      </c>
      <c r="F26" s="8">
        <f t="shared" si="4"/>
        <v>4.8060765654211295E-2</v>
      </c>
      <c r="G26" s="8">
        <f t="shared" si="5"/>
        <v>1.5620599226512582E-2</v>
      </c>
      <c r="H26" s="8">
        <f t="shared" si="6"/>
        <v>7.5620142947009666E-2</v>
      </c>
      <c r="I26" s="8">
        <f t="shared" si="7"/>
        <v>7.360692214306451E-2</v>
      </c>
      <c r="J26" s="8">
        <f t="shared" si="8"/>
        <v>2.304194110466613E-2</v>
      </c>
      <c r="K26" s="8">
        <f t="shared" si="9"/>
        <v>0.12526918683480645</v>
      </c>
      <c r="L26" s="8">
        <f t="shared" si="10"/>
        <v>3.9111657960061282E-2</v>
      </c>
      <c r="M26" s="8">
        <f t="shared" si="11"/>
        <v>9.3549315883730659E-3</v>
      </c>
      <c r="N26" s="8">
        <f t="shared" si="12"/>
        <v>9.802016454604838E-2</v>
      </c>
      <c r="O26" s="8">
        <f t="shared" si="13"/>
        <v>0.14316666546598392</v>
      </c>
      <c r="P26" s="8">
        <f t="shared" si="14"/>
        <v>2.8500186789231287E-6</v>
      </c>
      <c r="Q26" s="8">
        <f t="shared" si="15"/>
        <v>3.7517149045758078E-2</v>
      </c>
      <c r="R26" s="8">
        <f t="shared" si="16"/>
        <v>1</v>
      </c>
      <c r="S26" s="8">
        <f t="shared" si="17"/>
        <v>0.4134950562150001</v>
      </c>
      <c r="T26" s="8">
        <f t="shared" si="18"/>
        <v>0.49611159846983865</v>
      </c>
      <c r="W26" s="7">
        <v>212221</v>
      </c>
      <c r="X26" s="7" t="s">
        <v>121</v>
      </c>
      <c r="Y26" s="8">
        <v>0</v>
      </c>
      <c r="Z26" s="8">
        <v>0</v>
      </c>
      <c r="AA26" s="8">
        <v>0</v>
      </c>
      <c r="AB26" s="8">
        <v>0</v>
      </c>
      <c r="AC26" s="8">
        <v>0</v>
      </c>
      <c r="AD26" s="8">
        <v>0</v>
      </c>
      <c r="AE26" s="8">
        <v>0</v>
      </c>
      <c r="AF26" s="8">
        <v>0</v>
      </c>
      <c r="AG26" s="8">
        <v>0</v>
      </c>
      <c r="AH26" s="8">
        <v>0</v>
      </c>
      <c r="AI26" s="8">
        <v>0</v>
      </c>
      <c r="AJ26" s="8">
        <v>0</v>
      </c>
      <c r="AK26" s="8">
        <v>0</v>
      </c>
      <c r="AL26" s="8">
        <v>0</v>
      </c>
      <c r="AM26" s="8">
        <v>0</v>
      </c>
      <c r="AN26" s="8">
        <v>1</v>
      </c>
      <c r="AO26" s="8">
        <v>0</v>
      </c>
      <c r="AP26" s="8">
        <v>0</v>
      </c>
      <c r="AS26" s="7">
        <v>212221</v>
      </c>
      <c r="AT26" s="7" t="s">
        <v>121</v>
      </c>
      <c r="AU26" s="8">
        <v>3.6148864136111285E-2</v>
      </c>
      <c r="AV26" s="8">
        <v>9.5006461364451639E-3</v>
      </c>
      <c r="AW26" s="8">
        <v>7.6342617811161279E-2</v>
      </c>
      <c r="AX26" s="8">
        <v>4.8060765654211295E-2</v>
      </c>
      <c r="AY26" s="8">
        <v>1.5620599226512582E-2</v>
      </c>
      <c r="AZ26" s="8">
        <v>7.5620142947009666E-2</v>
      </c>
      <c r="BA26" s="8">
        <v>7.360692214306451E-2</v>
      </c>
      <c r="BB26" s="8">
        <v>2.304194110466613E-2</v>
      </c>
      <c r="BC26" s="8">
        <v>0.12526918683480645</v>
      </c>
      <c r="BD26" s="8">
        <v>3.9111657960061282E-2</v>
      </c>
      <c r="BE26" s="8">
        <v>9.3549315883730659E-3</v>
      </c>
      <c r="BF26" s="8">
        <v>9.802016454604838E-2</v>
      </c>
      <c r="BG26" s="8">
        <v>0.14316666546598392</v>
      </c>
      <c r="BH26" s="8">
        <v>2.8500186789231287E-6</v>
      </c>
      <c r="BI26" s="8">
        <v>3.7517149045758078E-2</v>
      </c>
      <c r="BJ26" s="8">
        <v>1.1219921280833871</v>
      </c>
      <c r="BK26" s="8">
        <v>0.4134950562150001</v>
      </c>
      <c r="BL26" s="8">
        <v>0.49611159846983865</v>
      </c>
    </row>
    <row r="27" spans="1:64" x14ac:dyDescent="0.3">
      <c r="A27" s="7">
        <v>212222</v>
      </c>
      <c r="B27" s="7" t="str">
        <f t="shared" si="0"/>
        <v>***SECTOR NOT AVAILABLE</v>
      </c>
      <c r="C27" s="8">
        <f t="shared" si="1"/>
        <v>0</v>
      </c>
      <c r="D27" s="8">
        <f t="shared" si="2"/>
        <v>0</v>
      </c>
      <c r="E27" s="8">
        <f t="shared" si="3"/>
        <v>0</v>
      </c>
      <c r="F27" s="8">
        <f t="shared" si="4"/>
        <v>0</v>
      </c>
      <c r="G27" s="8">
        <f t="shared" si="5"/>
        <v>0</v>
      </c>
      <c r="H27" s="8">
        <f t="shared" si="6"/>
        <v>0</v>
      </c>
      <c r="I27" s="8">
        <f t="shared" si="7"/>
        <v>0</v>
      </c>
      <c r="J27" s="8">
        <f t="shared" si="8"/>
        <v>0</v>
      </c>
      <c r="K27" s="8">
        <f t="shared" si="9"/>
        <v>0</v>
      </c>
      <c r="L27" s="8">
        <f t="shared" si="10"/>
        <v>0</v>
      </c>
      <c r="M27" s="8">
        <f t="shared" si="11"/>
        <v>0</v>
      </c>
      <c r="N27" s="8">
        <f t="shared" si="12"/>
        <v>0</v>
      </c>
      <c r="O27" s="8">
        <f t="shared" si="13"/>
        <v>0</v>
      </c>
      <c r="P27" s="8">
        <f t="shared" si="14"/>
        <v>0</v>
      </c>
      <c r="Q27" s="8">
        <f t="shared" si="15"/>
        <v>0</v>
      </c>
      <c r="R27" s="8">
        <f t="shared" si="16"/>
        <v>1</v>
      </c>
      <c r="S27" s="8">
        <f t="shared" si="17"/>
        <v>0</v>
      </c>
      <c r="T27" s="8">
        <f t="shared" si="18"/>
        <v>0</v>
      </c>
      <c r="W27" s="7">
        <v>212222</v>
      </c>
      <c r="X27" s="7" t="s">
        <v>122</v>
      </c>
      <c r="Y27" s="8">
        <v>0</v>
      </c>
      <c r="Z27" s="8">
        <v>0</v>
      </c>
      <c r="AA27" s="8">
        <v>0</v>
      </c>
      <c r="AB27" s="8">
        <v>0</v>
      </c>
      <c r="AC27" s="8">
        <v>0</v>
      </c>
      <c r="AD27" s="8">
        <v>0</v>
      </c>
      <c r="AE27" s="8">
        <v>0</v>
      </c>
      <c r="AF27" s="8">
        <v>0</v>
      </c>
      <c r="AG27" s="8">
        <v>0</v>
      </c>
      <c r="AH27" s="8">
        <v>0</v>
      </c>
      <c r="AI27" s="8">
        <v>0</v>
      </c>
      <c r="AJ27" s="8">
        <v>0</v>
      </c>
      <c r="AK27" s="8">
        <v>0</v>
      </c>
      <c r="AL27" s="8">
        <v>0</v>
      </c>
      <c r="AM27" s="8">
        <v>0</v>
      </c>
      <c r="AN27" s="8">
        <v>1</v>
      </c>
      <c r="AO27" s="8">
        <v>0</v>
      </c>
      <c r="AP27" s="8">
        <v>0</v>
      </c>
      <c r="AS27" s="7">
        <v>212222</v>
      </c>
      <c r="AT27" s="7" t="s">
        <v>122</v>
      </c>
      <c r="AU27" s="8">
        <v>0</v>
      </c>
      <c r="AV27" s="8">
        <v>0</v>
      </c>
      <c r="AW27" s="8">
        <v>0</v>
      </c>
      <c r="AX27" s="8">
        <v>0</v>
      </c>
      <c r="AY27" s="8">
        <v>0</v>
      </c>
      <c r="AZ27" s="8">
        <v>0</v>
      </c>
      <c r="BA27" s="8">
        <v>0</v>
      </c>
      <c r="BB27" s="8">
        <v>0</v>
      </c>
      <c r="BC27" s="8">
        <v>0</v>
      </c>
      <c r="BD27" s="8">
        <v>0</v>
      </c>
      <c r="BE27" s="8">
        <v>0</v>
      </c>
      <c r="BF27" s="8">
        <v>0</v>
      </c>
      <c r="BG27" s="8">
        <v>0</v>
      </c>
      <c r="BH27" s="8">
        <v>0</v>
      </c>
      <c r="BI27" s="8">
        <v>0</v>
      </c>
      <c r="BJ27" s="8">
        <v>1</v>
      </c>
      <c r="BK27" s="8">
        <v>0</v>
      </c>
      <c r="BL27" s="8">
        <v>0</v>
      </c>
    </row>
    <row r="28" spans="1:64" x14ac:dyDescent="0.3">
      <c r="A28" s="7">
        <v>212230</v>
      </c>
      <c r="B28" s="7" t="str">
        <f t="shared" si="0"/>
        <v>Copper, Nickel, Lead, and Zinc Mining</v>
      </c>
      <c r="C28" s="8">
        <f t="shared" si="1"/>
        <v>1.1121630352583869E-2</v>
      </c>
      <c r="D28" s="8">
        <f t="shared" si="2"/>
        <v>2.2965793709193547E-3</v>
      </c>
      <c r="E28" s="8">
        <f t="shared" si="3"/>
        <v>2.9387287381838711E-2</v>
      </c>
      <c r="F28" s="8">
        <f t="shared" si="4"/>
        <v>2.1826340397487095E-2</v>
      </c>
      <c r="G28" s="8">
        <f t="shared" si="5"/>
        <v>7.4997570688611296E-3</v>
      </c>
      <c r="H28" s="8">
        <f t="shared" si="6"/>
        <v>4.3878589600995159E-2</v>
      </c>
      <c r="I28" s="8">
        <f t="shared" si="7"/>
        <v>3.0124867669209677E-2</v>
      </c>
      <c r="J28" s="8">
        <f t="shared" si="8"/>
        <v>7.6822720427387097E-3</v>
      </c>
      <c r="K28" s="8">
        <f t="shared" si="9"/>
        <v>6.0097684452145167E-2</v>
      </c>
      <c r="L28" s="8">
        <f t="shared" si="10"/>
        <v>1.2040746584487097E-2</v>
      </c>
      <c r="M28" s="8">
        <f t="shared" si="11"/>
        <v>2.1967115912193548E-3</v>
      </c>
      <c r="N28" s="8">
        <f t="shared" si="12"/>
        <v>3.5598573722838714E-2</v>
      </c>
      <c r="O28" s="8">
        <f t="shared" si="13"/>
        <v>5.4340473823354843E-2</v>
      </c>
      <c r="P28" s="8">
        <f t="shared" si="14"/>
        <v>9.1319904867977415E-7</v>
      </c>
      <c r="Q28" s="8">
        <f t="shared" si="15"/>
        <v>9.6532132962290334E-3</v>
      </c>
      <c r="R28" s="8">
        <f t="shared" si="16"/>
        <v>1</v>
      </c>
      <c r="S28" s="8">
        <f t="shared" si="17"/>
        <v>0.16997888061564514</v>
      </c>
      <c r="T28" s="8">
        <f t="shared" si="18"/>
        <v>0.19467901771258064</v>
      </c>
      <c r="W28" s="7">
        <v>212230</v>
      </c>
      <c r="X28" s="7" t="s">
        <v>123</v>
      </c>
      <c r="Y28" s="8">
        <v>0</v>
      </c>
      <c r="Z28" s="8">
        <v>0</v>
      </c>
      <c r="AA28" s="8">
        <v>0</v>
      </c>
      <c r="AB28" s="8">
        <v>0</v>
      </c>
      <c r="AC28" s="8">
        <v>0</v>
      </c>
      <c r="AD28" s="8">
        <v>0</v>
      </c>
      <c r="AE28" s="8">
        <v>0</v>
      </c>
      <c r="AF28" s="8">
        <v>0</v>
      </c>
      <c r="AG28" s="8">
        <v>0</v>
      </c>
      <c r="AH28" s="8">
        <v>0</v>
      </c>
      <c r="AI28" s="8">
        <v>0</v>
      </c>
      <c r="AJ28" s="8">
        <v>0</v>
      </c>
      <c r="AK28" s="8">
        <v>0</v>
      </c>
      <c r="AL28" s="8">
        <v>0</v>
      </c>
      <c r="AM28" s="8">
        <v>0</v>
      </c>
      <c r="AN28" s="8">
        <v>1</v>
      </c>
      <c r="AO28" s="8">
        <v>0</v>
      </c>
      <c r="AP28" s="8">
        <v>0</v>
      </c>
      <c r="AS28" s="7">
        <v>212230</v>
      </c>
      <c r="AT28" s="7" t="s">
        <v>123</v>
      </c>
      <c r="AU28" s="8">
        <v>1.1121630352583869E-2</v>
      </c>
      <c r="AV28" s="8">
        <v>2.2965793709193547E-3</v>
      </c>
      <c r="AW28" s="8">
        <v>2.9387287381838711E-2</v>
      </c>
      <c r="AX28" s="8">
        <v>2.1826340397487095E-2</v>
      </c>
      <c r="AY28" s="8">
        <v>7.4997570688611296E-3</v>
      </c>
      <c r="AZ28" s="8">
        <v>4.3878589600995159E-2</v>
      </c>
      <c r="BA28" s="8">
        <v>3.0124867669209677E-2</v>
      </c>
      <c r="BB28" s="8">
        <v>7.6822720427387097E-3</v>
      </c>
      <c r="BC28" s="8">
        <v>6.0097684452145167E-2</v>
      </c>
      <c r="BD28" s="8">
        <v>1.2040746584487097E-2</v>
      </c>
      <c r="BE28" s="8">
        <v>2.1967115912193548E-3</v>
      </c>
      <c r="BF28" s="8">
        <v>3.5598573722838714E-2</v>
      </c>
      <c r="BG28" s="8">
        <v>5.4340473823354843E-2</v>
      </c>
      <c r="BH28" s="8">
        <v>9.1319904867977415E-7</v>
      </c>
      <c r="BI28" s="8">
        <v>9.6532132962290334E-3</v>
      </c>
      <c r="BJ28" s="8">
        <v>1.0428054971053227</v>
      </c>
      <c r="BK28" s="8">
        <v>0.16997888061564514</v>
      </c>
      <c r="BL28" s="8">
        <v>0.19467901771258064</v>
      </c>
    </row>
    <row r="29" spans="1:64" x14ac:dyDescent="0.3">
      <c r="A29" s="7">
        <v>212291</v>
      </c>
      <c r="B29" s="7" t="str">
        <f t="shared" si="0"/>
        <v>***SECTOR NOT AVAILABLE</v>
      </c>
      <c r="C29" s="8">
        <f t="shared" si="1"/>
        <v>0</v>
      </c>
      <c r="D29" s="8">
        <f t="shared" si="2"/>
        <v>0</v>
      </c>
      <c r="E29" s="8">
        <f t="shared" si="3"/>
        <v>0</v>
      </c>
      <c r="F29" s="8">
        <f t="shared" si="4"/>
        <v>0</v>
      </c>
      <c r="G29" s="8">
        <f t="shared" si="5"/>
        <v>0</v>
      </c>
      <c r="H29" s="8">
        <f t="shared" si="6"/>
        <v>0</v>
      </c>
      <c r="I29" s="8">
        <f t="shared" si="7"/>
        <v>0</v>
      </c>
      <c r="J29" s="8">
        <f t="shared" si="8"/>
        <v>0</v>
      </c>
      <c r="K29" s="8">
        <f t="shared" si="9"/>
        <v>0</v>
      </c>
      <c r="L29" s="8">
        <f t="shared" si="10"/>
        <v>0</v>
      </c>
      <c r="M29" s="8">
        <f t="shared" si="11"/>
        <v>0</v>
      </c>
      <c r="N29" s="8">
        <f t="shared" si="12"/>
        <v>0</v>
      </c>
      <c r="O29" s="8">
        <f t="shared" si="13"/>
        <v>0</v>
      </c>
      <c r="P29" s="8">
        <f t="shared" si="14"/>
        <v>0</v>
      </c>
      <c r="Q29" s="8">
        <f t="shared" si="15"/>
        <v>0</v>
      </c>
      <c r="R29" s="8">
        <f t="shared" si="16"/>
        <v>1</v>
      </c>
      <c r="S29" s="8">
        <f t="shared" si="17"/>
        <v>0</v>
      </c>
      <c r="T29" s="8">
        <f t="shared" si="18"/>
        <v>0</v>
      </c>
      <c r="W29" s="7">
        <v>212291</v>
      </c>
      <c r="X29" s="7" t="s">
        <v>124</v>
      </c>
      <c r="Y29" s="8">
        <v>0</v>
      </c>
      <c r="Z29" s="8">
        <v>0</v>
      </c>
      <c r="AA29" s="8">
        <v>0</v>
      </c>
      <c r="AB29" s="8">
        <v>0</v>
      </c>
      <c r="AC29" s="8">
        <v>0</v>
      </c>
      <c r="AD29" s="8">
        <v>0</v>
      </c>
      <c r="AE29" s="8">
        <v>0</v>
      </c>
      <c r="AF29" s="8">
        <v>0</v>
      </c>
      <c r="AG29" s="8">
        <v>0</v>
      </c>
      <c r="AH29" s="8">
        <v>0</v>
      </c>
      <c r="AI29" s="8">
        <v>0</v>
      </c>
      <c r="AJ29" s="8">
        <v>0</v>
      </c>
      <c r="AK29" s="8">
        <v>0</v>
      </c>
      <c r="AL29" s="8">
        <v>0</v>
      </c>
      <c r="AM29" s="8">
        <v>0</v>
      </c>
      <c r="AN29" s="8">
        <v>1</v>
      </c>
      <c r="AO29" s="8">
        <v>0</v>
      </c>
      <c r="AP29" s="8">
        <v>0</v>
      </c>
      <c r="AS29" s="7">
        <v>212291</v>
      </c>
      <c r="AT29" s="7" t="s">
        <v>124</v>
      </c>
      <c r="AU29" s="8">
        <v>0</v>
      </c>
      <c r="AV29" s="8">
        <v>0</v>
      </c>
      <c r="AW29" s="8">
        <v>0</v>
      </c>
      <c r="AX29" s="8">
        <v>0</v>
      </c>
      <c r="AY29" s="8">
        <v>0</v>
      </c>
      <c r="AZ29" s="8">
        <v>0</v>
      </c>
      <c r="BA29" s="8">
        <v>0</v>
      </c>
      <c r="BB29" s="8">
        <v>0</v>
      </c>
      <c r="BC29" s="8">
        <v>0</v>
      </c>
      <c r="BD29" s="8">
        <v>0</v>
      </c>
      <c r="BE29" s="8">
        <v>0</v>
      </c>
      <c r="BF29" s="8">
        <v>0</v>
      </c>
      <c r="BG29" s="8">
        <v>0</v>
      </c>
      <c r="BH29" s="8">
        <v>0</v>
      </c>
      <c r="BI29" s="8">
        <v>0</v>
      </c>
      <c r="BJ29" s="8">
        <v>1</v>
      </c>
      <c r="BK29" s="8">
        <v>0</v>
      </c>
      <c r="BL29" s="8">
        <v>0</v>
      </c>
    </row>
    <row r="30" spans="1:64" x14ac:dyDescent="0.3">
      <c r="A30" s="7">
        <v>212299</v>
      </c>
      <c r="B30" s="7" t="str">
        <f t="shared" si="0"/>
        <v>All Other Metal Ore Mining</v>
      </c>
      <c r="C30" s="8">
        <f t="shared" si="1"/>
        <v>2.9758965227856454E-2</v>
      </c>
      <c r="D30" s="8">
        <f t="shared" si="2"/>
        <v>8.2452696653870974E-3</v>
      </c>
      <c r="E30" s="8">
        <f t="shared" si="3"/>
        <v>6.2405617730629033E-2</v>
      </c>
      <c r="F30" s="8">
        <f t="shared" si="4"/>
        <v>2.2620942099467096E-2</v>
      </c>
      <c r="G30" s="8">
        <f t="shared" si="5"/>
        <v>7.7788308961829035E-3</v>
      </c>
      <c r="H30" s="8">
        <f t="shared" si="6"/>
        <v>3.4697311196966132E-2</v>
      </c>
      <c r="I30" s="8">
        <f t="shared" si="7"/>
        <v>6.8008831462016126E-2</v>
      </c>
      <c r="J30" s="8">
        <f t="shared" si="8"/>
        <v>2.2480655528804842E-2</v>
      </c>
      <c r="K30" s="8">
        <f t="shared" si="9"/>
        <v>0.11919182603011291</v>
      </c>
      <c r="L30" s="8">
        <f t="shared" si="10"/>
        <v>3.2378888824758069E-2</v>
      </c>
      <c r="M30" s="8">
        <f t="shared" si="11"/>
        <v>8.1564419103467723E-3</v>
      </c>
      <c r="N30" s="8">
        <f t="shared" si="12"/>
        <v>7.8615357894967722E-2</v>
      </c>
      <c r="O30" s="8">
        <f t="shared" si="13"/>
        <v>0.1093831500164839</v>
      </c>
      <c r="P30" s="8">
        <f t="shared" si="14"/>
        <v>3.6617904139893541E-6</v>
      </c>
      <c r="Q30" s="8">
        <f t="shared" si="15"/>
        <v>2.5713463545983875E-2</v>
      </c>
      <c r="R30" s="8">
        <f t="shared" si="16"/>
        <v>1</v>
      </c>
      <c r="S30" s="8">
        <f t="shared" si="17"/>
        <v>0.27477450354725808</v>
      </c>
      <c r="T30" s="8">
        <f t="shared" si="18"/>
        <v>0.41935873237548393</v>
      </c>
      <c r="W30" s="7">
        <v>212299</v>
      </c>
      <c r="X30" s="7" t="s">
        <v>125</v>
      </c>
      <c r="Y30" s="8">
        <v>0</v>
      </c>
      <c r="Z30" s="8">
        <v>0</v>
      </c>
      <c r="AA30" s="8">
        <v>0</v>
      </c>
      <c r="AB30" s="8">
        <v>0</v>
      </c>
      <c r="AC30" s="8">
        <v>0</v>
      </c>
      <c r="AD30" s="8">
        <v>0</v>
      </c>
      <c r="AE30" s="8">
        <v>0</v>
      </c>
      <c r="AF30" s="8">
        <v>0</v>
      </c>
      <c r="AG30" s="8">
        <v>0</v>
      </c>
      <c r="AH30" s="8">
        <v>0</v>
      </c>
      <c r="AI30" s="8">
        <v>0</v>
      </c>
      <c r="AJ30" s="8">
        <v>0</v>
      </c>
      <c r="AK30" s="8">
        <v>0</v>
      </c>
      <c r="AL30" s="8">
        <v>0</v>
      </c>
      <c r="AM30" s="8">
        <v>0</v>
      </c>
      <c r="AN30" s="8">
        <v>1</v>
      </c>
      <c r="AO30" s="8">
        <v>0</v>
      </c>
      <c r="AP30" s="8">
        <v>0</v>
      </c>
      <c r="AS30" s="7">
        <v>212299</v>
      </c>
      <c r="AT30" s="7" t="s">
        <v>125</v>
      </c>
      <c r="AU30" s="8">
        <v>2.9758965227856454E-2</v>
      </c>
      <c r="AV30" s="8">
        <v>8.2452696653870974E-3</v>
      </c>
      <c r="AW30" s="8">
        <v>6.2405617730629033E-2</v>
      </c>
      <c r="AX30" s="8">
        <v>2.2620942099467096E-2</v>
      </c>
      <c r="AY30" s="8">
        <v>7.7788308961829035E-3</v>
      </c>
      <c r="AZ30" s="8">
        <v>3.4697311196966132E-2</v>
      </c>
      <c r="BA30" s="8">
        <v>6.8008831462016126E-2</v>
      </c>
      <c r="BB30" s="8">
        <v>2.2480655528804842E-2</v>
      </c>
      <c r="BC30" s="8">
        <v>0.11919182603011291</v>
      </c>
      <c r="BD30" s="8">
        <v>3.2378888824758069E-2</v>
      </c>
      <c r="BE30" s="8">
        <v>8.1564419103467723E-3</v>
      </c>
      <c r="BF30" s="8">
        <v>7.8615357894967722E-2</v>
      </c>
      <c r="BG30" s="8">
        <v>0.1093831500164839</v>
      </c>
      <c r="BH30" s="8">
        <v>3.6617904139893541E-6</v>
      </c>
      <c r="BI30" s="8">
        <v>2.5713463545983875E-2</v>
      </c>
      <c r="BJ30" s="8">
        <v>1.100409852623871</v>
      </c>
      <c r="BK30" s="8">
        <v>0.27477450354725808</v>
      </c>
      <c r="BL30" s="8">
        <v>0.41935873237548393</v>
      </c>
    </row>
    <row r="31" spans="1:64" x14ac:dyDescent="0.3">
      <c r="A31" s="7">
        <v>212311</v>
      </c>
      <c r="B31" s="7" t="str">
        <f t="shared" si="0"/>
        <v>Dimension Stone Mining and Quarrying</v>
      </c>
      <c r="C31" s="8">
        <f t="shared" si="1"/>
        <v>6.9306020366164511E-2</v>
      </c>
      <c r="D31" s="8">
        <f t="shared" si="2"/>
        <v>1.6472336342319035E-2</v>
      </c>
      <c r="E31" s="8">
        <f t="shared" si="3"/>
        <v>0.12690593084396778</v>
      </c>
      <c r="F31" s="8">
        <f t="shared" si="4"/>
        <v>0.10563929029948226</v>
      </c>
      <c r="G31" s="8">
        <f t="shared" si="5"/>
        <v>2.8857587214039682E-2</v>
      </c>
      <c r="H31" s="8">
        <f t="shared" si="6"/>
        <v>0.13456919643866455</v>
      </c>
      <c r="I31" s="8">
        <f t="shared" si="7"/>
        <v>0.13583350450874196</v>
      </c>
      <c r="J31" s="8">
        <f t="shared" si="8"/>
        <v>3.2956819014974208E-2</v>
      </c>
      <c r="K31" s="8">
        <f t="shared" si="9"/>
        <v>0.16291925869801621</v>
      </c>
      <c r="L31" s="8">
        <f t="shared" si="10"/>
        <v>7.1619386010580641E-2</v>
      </c>
      <c r="M31" s="8">
        <f t="shared" si="11"/>
        <v>1.6091928781870161E-2</v>
      </c>
      <c r="N31" s="8">
        <f t="shared" si="12"/>
        <v>0.15688922481750001</v>
      </c>
      <c r="O31" s="8">
        <f t="shared" si="13"/>
        <v>0.24453701580858056</v>
      </c>
      <c r="P31" s="8">
        <f t="shared" si="14"/>
        <v>2.8123200100743552E-6</v>
      </c>
      <c r="Q31" s="8">
        <f t="shared" si="15"/>
        <v>8.1275779386967756E-2</v>
      </c>
      <c r="R31" s="8">
        <f t="shared" si="16"/>
        <v>1</v>
      </c>
      <c r="S31" s="8">
        <f t="shared" si="17"/>
        <v>0.72067897717758089</v>
      </c>
      <c r="T31" s="8">
        <f t="shared" si="18"/>
        <v>0.78332248544758054</v>
      </c>
      <c r="W31" s="7">
        <v>212311</v>
      </c>
      <c r="X31" s="7" t="s">
        <v>126</v>
      </c>
      <c r="Y31" s="8">
        <v>0</v>
      </c>
      <c r="Z31" s="8">
        <v>0</v>
      </c>
      <c r="AA31" s="8">
        <v>0</v>
      </c>
      <c r="AB31" s="8">
        <v>0</v>
      </c>
      <c r="AC31" s="8">
        <v>0</v>
      </c>
      <c r="AD31" s="8">
        <v>0</v>
      </c>
      <c r="AE31" s="8">
        <v>0</v>
      </c>
      <c r="AF31" s="8">
        <v>0</v>
      </c>
      <c r="AG31" s="8">
        <v>0</v>
      </c>
      <c r="AH31" s="8">
        <v>0</v>
      </c>
      <c r="AI31" s="8">
        <v>0</v>
      </c>
      <c r="AJ31" s="8">
        <v>0</v>
      </c>
      <c r="AK31" s="8">
        <v>0</v>
      </c>
      <c r="AL31" s="8">
        <v>0</v>
      </c>
      <c r="AM31" s="8">
        <v>0</v>
      </c>
      <c r="AN31" s="8">
        <v>1</v>
      </c>
      <c r="AO31" s="8">
        <v>0</v>
      </c>
      <c r="AP31" s="8">
        <v>0</v>
      </c>
      <c r="AS31" s="7">
        <v>212311</v>
      </c>
      <c r="AT31" s="7" t="s">
        <v>126</v>
      </c>
      <c r="AU31" s="8">
        <v>6.9306020366164511E-2</v>
      </c>
      <c r="AV31" s="8">
        <v>1.6472336342319035E-2</v>
      </c>
      <c r="AW31" s="8">
        <v>0.12690593084396778</v>
      </c>
      <c r="AX31" s="8">
        <v>0.10563929029948226</v>
      </c>
      <c r="AY31" s="8">
        <v>2.8857587214039682E-2</v>
      </c>
      <c r="AZ31" s="8">
        <v>0.13456919643866455</v>
      </c>
      <c r="BA31" s="8">
        <v>0.13583350450874196</v>
      </c>
      <c r="BB31" s="8">
        <v>3.2956819014974208E-2</v>
      </c>
      <c r="BC31" s="8">
        <v>0.16291925869801621</v>
      </c>
      <c r="BD31" s="8">
        <v>7.1619386010580641E-2</v>
      </c>
      <c r="BE31" s="8">
        <v>1.6091928781870161E-2</v>
      </c>
      <c r="BF31" s="8">
        <v>0.15688922481750001</v>
      </c>
      <c r="BG31" s="8">
        <v>0.24453701580858056</v>
      </c>
      <c r="BH31" s="8">
        <v>2.8123200100743552E-6</v>
      </c>
      <c r="BI31" s="8">
        <v>8.1275779386967756E-2</v>
      </c>
      <c r="BJ31" s="8">
        <v>1.2126842875527415</v>
      </c>
      <c r="BK31" s="8">
        <v>0.72067897717758089</v>
      </c>
      <c r="BL31" s="8">
        <v>0.78332248544758054</v>
      </c>
    </row>
    <row r="32" spans="1:64" x14ac:dyDescent="0.3">
      <c r="A32" s="7">
        <v>212312</v>
      </c>
      <c r="B32" s="7" t="str">
        <f t="shared" si="0"/>
        <v>Crushed and Broken Limestone Mining and Quarrying</v>
      </c>
      <c r="C32" s="8">
        <f t="shared" si="1"/>
        <v>0.10562388258327902</v>
      </c>
      <c r="D32" s="8">
        <f t="shared" si="2"/>
        <v>2.4005946434746777E-2</v>
      </c>
      <c r="E32" s="8">
        <f t="shared" si="3"/>
        <v>0.1953270949653064</v>
      </c>
      <c r="F32" s="8">
        <f t="shared" si="4"/>
        <v>0.21944662096343873</v>
      </c>
      <c r="G32" s="8">
        <f t="shared" si="5"/>
        <v>5.7177997794432257E-2</v>
      </c>
      <c r="H32" s="8">
        <f t="shared" si="6"/>
        <v>0.27413411681161454</v>
      </c>
      <c r="I32" s="8">
        <f t="shared" si="7"/>
        <v>0.20788576113351614</v>
      </c>
      <c r="J32" s="8">
        <f t="shared" si="8"/>
        <v>4.8217504223354836E-2</v>
      </c>
      <c r="K32" s="8">
        <f t="shared" si="9"/>
        <v>0.24658780352530649</v>
      </c>
      <c r="L32" s="8">
        <f t="shared" si="10"/>
        <v>0.10890219119311129</v>
      </c>
      <c r="M32" s="8">
        <f t="shared" si="11"/>
        <v>2.3393007129966458E-2</v>
      </c>
      <c r="N32" s="8">
        <f t="shared" si="12"/>
        <v>0.24306329600216134</v>
      </c>
      <c r="O32" s="8">
        <f t="shared" si="13"/>
        <v>0.39258944453830674</v>
      </c>
      <c r="P32" s="8">
        <f t="shared" si="14"/>
        <v>4.1126699453503228E-6</v>
      </c>
      <c r="Q32" s="8">
        <f t="shared" si="15"/>
        <v>0.13052942674040321</v>
      </c>
      <c r="R32" s="8">
        <f t="shared" si="16"/>
        <v>1</v>
      </c>
      <c r="S32" s="8">
        <f t="shared" si="17"/>
        <v>1.2765651871819355</v>
      </c>
      <c r="T32" s="8">
        <f t="shared" si="18"/>
        <v>1.2284975204949997</v>
      </c>
      <c r="W32" s="7">
        <v>212312</v>
      </c>
      <c r="X32" s="7" t="s">
        <v>127</v>
      </c>
      <c r="Y32" s="8">
        <v>0</v>
      </c>
      <c r="Z32" s="8">
        <v>0</v>
      </c>
      <c r="AA32" s="8">
        <v>0</v>
      </c>
      <c r="AB32" s="8">
        <v>0</v>
      </c>
      <c r="AC32" s="8">
        <v>0</v>
      </c>
      <c r="AD32" s="8">
        <v>0</v>
      </c>
      <c r="AE32" s="8">
        <v>0</v>
      </c>
      <c r="AF32" s="8">
        <v>0</v>
      </c>
      <c r="AG32" s="8">
        <v>0</v>
      </c>
      <c r="AH32" s="8">
        <v>0</v>
      </c>
      <c r="AI32" s="8">
        <v>0</v>
      </c>
      <c r="AJ32" s="8">
        <v>0</v>
      </c>
      <c r="AK32" s="8">
        <v>0</v>
      </c>
      <c r="AL32" s="8">
        <v>0</v>
      </c>
      <c r="AM32" s="8">
        <v>0</v>
      </c>
      <c r="AN32" s="8">
        <v>1</v>
      </c>
      <c r="AO32" s="8">
        <v>0</v>
      </c>
      <c r="AP32" s="8">
        <v>0</v>
      </c>
      <c r="AS32" s="7">
        <v>212312</v>
      </c>
      <c r="AT32" s="7" t="s">
        <v>127</v>
      </c>
      <c r="AU32" s="8">
        <v>0.10562388258327902</v>
      </c>
      <c r="AV32" s="8">
        <v>2.4005946434746777E-2</v>
      </c>
      <c r="AW32" s="8">
        <v>0.1953270949653064</v>
      </c>
      <c r="AX32" s="8">
        <v>0.21944662096343873</v>
      </c>
      <c r="AY32" s="8">
        <v>5.7177997794432257E-2</v>
      </c>
      <c r="AZ32" s="8">
        <v>0.27413411681161454</v>
      </c>
      <c r="BA32" s="8">
        <v>0.20788576113351614</v>
      </c>
      <c r="BB32" s="8">
        <v>4.8217504223354836E-2</v>
      </c>
      <c r="BC32" s="8">
        <v>0.24658780352530649</v>
      </c>
      <c r="BD32" s="8">
        <v>0.10890219119311129</v>
      </c>
      <c r="BE32" s="8">
        <v>2.3393007129966458E-2</v>
      </c>
      <c r="BF32" s="8">
        <v>0.24306329600216134</v>
      </c>
      <c r="BG32" s="8">
        <v>0.39258944453830674</v>
      </c>
      <c r="BH32" s="8">
        <v>4.1126699453503228E-6</v>
      </c>
      <c r="BI32" s="8">
        <v>0.13052942674040321</v>
      </c>
      <c r="BJ32" s="8">
        <v>1.324956923983065</v>
      </c>
      <c r="BK32" s="8">
        <v>1.2765651871819355</v>
      </c>
      <c r="BL32" s="8">
        <v>1.2284975204949997</v>
      </c>
    </row>
    <row r="33" spans="1:64" x14ac:dyDescent="0.3">
      <c r="A33" s="7">
        <v>212313</v>
      </c>
      <c r="B33" s="7" t="str">
        <f t="shared" si="0"/>
        <v>Crushed and Broken Granite Mining and Quarrying</v>
      </c>
      <c r="C33" s="8">
        <f t="shared" si="1"/>
        <v>1.8925526226291935E-2</v>
      </c>
      <c r="D33" s="8">
        <f t="shared" si="2"/>
        <v>4.9309917773903223E-3</v>
      </c>
      <c r="E33" s="8">
        <f t="shared" si="3"/>
        <v>3.3213817079661284E-2</v>
      </c>
      <c r="F33" s="8">
        <f t="shared" si="4"/>
        <v>2.8541331814337094E-2</v>
      </c>
      <c r="G33" s="8">
        <f t="shared" si="5"/>
        <v>7.8526189056129028E-3</v>
      </c>
      <c r="H33" s="8">
        <f t="shared" si="6"/>
        <v>3.3354537601798386E-2</v>
      </c>
      <c r="I33" s="8">
        <f t="shared" si="7"/>
        <v>3.746834883909677E-2</v>
      </c>
      <c r="J33" s="8">
        <f t="shared" si="8"/>
        <v>9.9054675936580648E-3</v>
      </c>
      <c r="K33" s="8">
        <f t="shared" si="9"/>
        <v>4.1050276847645159E-2</v>
      </c>
      <c r="L33" s="8">
        <f t="shared" si="10"/>
        <v>1.9473181640967743E-2</v>
      </c>
      <c r="M33" s="8">
        <f t="shared" si="11"/>
        <v>4.8101779649483874E-3</v>
      </c>
      <c r="N33" s="8">
        <f t="shared" si="12"/>
        <v>4.1639322115483872E-2</v>
      </c>
      <c r="O33" s="8">
        <f t="shared" si="13"/>
        <v>6.0999219963500002E-2</v>
      </c>
      <c r="P33" s="8">
        <f t="shared" si="14"/>
        <v>6.0871743390290315E-7</v>
      </c>
      <c r="Q33" s="8">
        <f t="shared" si="15"/>
        <v>2.074998488680645E-2</v>
      </c>
      <c r="R33" s="8">
        <f t="shared" si="16"/>
        <v>1</v>
      </c>
      <c r="S33" s="8">
        <f t="shared" si="17"/>
        <v>0.1826517141283871</v>
      </c>
      <c r="T33" s="8">
        <f t="shared" si="18"/>
        <v>0.20132731908677415</v>
      </c>
      <c r="W33" s="7">
        <v>212313</v>
      </c>
      <c r="X33" s="7" t="s">
        <v>128</v>
      </c>
      <c r="Y33" s="8">
        <v>0</v>
      </c>
      <c r="Z33" s="8">
        <v>0</v>
      </c>
      <c r="AA33" s="8">
        <v>0</v>
      </c>
      <c r="AB33" s="8">
        <v>0</v>
      </c>
      <c r="AC33" s="8">
        <v>0</v>
      </c>
      <c r="AD33" s="8">
        <v>0</v>
      </c>
      <c r="AE33" s="8">
        <v>0</v>
      </c>
      <c r="AF33" s="8">
        <v>0</v>
      </c>
      <c r="AG33" s="8">
        <v>0</v>
      </c>
      <c r="AH33" s="8">
        <v>0</v>
      </c>
      <c r="AI33" s="8">
        <v>0</v>
      </c>
      <c r="AJ33" s="8">
        <v>0</v>
      </c>
      <c r="AK33" s="8">
        <v>0</v>
      </c>
      <c r="AL33" s="8">
        <v>0</v>
      </c>
      <c r="AM33" s="8">
        <v>0</v>
      </c>
      <c r="AN33" s="8">
        <v>1</v>
      </c>
      <c r="AO33" s="8">
        <v>0</v>
      </c>
      <c r="AP33" s="8">
        <v>0</v>
      </c>
      <c r="AS33" s="7">
        <v>212313</v>
      </c>
      <c r="AT33" s="7" t="s">
        <v>128</v>
      </c>
      <c r="AU33" s="8">
        <v>1.8925526226291935E-2</v>
      </c>
      <c r="AV33" s="8">
        <v>4.9309917773903223E-3</v>
      </c>
      <c r="AW33" s="8">
        <v>3.3213817079661284E-2</v>
      </c>
      <c r="AX33" s="8">
        <v>2.8541331814337094E-2</v>
      </c>
      <c r="AY33" s="8">
        <v>7.8526189056129028E-3</v>
      </c>
      <c r="AZ33" s="8">
        <v>3.3354537601798386E-2</v>
      </c>
      <c r="BA33" s="8">
        <v>3.746834883909677E-2</v>
      </c>
      <c r="BB33" s="8">
        <v>9.9054675936580648E-3</v>
      </c>
      <c r="BC33" s="8">
        <v>4.1050276847645159E-2</v>
      </c>
      <c r="BD33" s="8">
        <v>1.9473181640967743E-2</v>
      </c>
      <c r="BE33" s="8">
        <v>4.8101779649483874E-3</v>
      </c>
      <c r="BF33" s="8">
        <v>4.1639322115483872E-2</v>
      </c>
      <c r="BG33" s="8">
        <v>6.0999219963500002E-2</v>
      </c>
      <c r="BH33" s="8">
        <v>6.0871743390290315E-7</v>
      </c>
      <c r="BI33" s="8">
        <v>2.074998488680645E-2</v>
      </c>
      <c r="BJ33" s="8">
        <v>1.0570703350832258</v>
      </c>
      <c r="BK33" s="8">
        <v>0.1826517141283871</v>
      </c>
      <c r="BL33" s="8">
        <v>0.20132731908677415</v>
      </c>
    </row>
    <row r="34" spans="1:64" x14ac:dyDescent="0.3">
      <c r="A34" s="7">
        <v>212319</v>
      </c>
      <c r="B34" s="7" t="str">
        <f t="shared" si="0"/>
        <v>Other Crushed and Broken Stone Mining and Quarrying</v>
      </c>
      <c r="C34" s="8">
        <f t="shared" si="1"/>
        <v>6.452817817641128E-2</v>
      </c>
      <c r="D34" s="8">
        <f t="shared" si="2"/>
        <v>1.5511723399613384E-2</v>
      </c>
      <c r="E34" s="8">
        <f t="shared" si="3"/>
        <v>0.12165740126922579</v>
      </c>
      <c r="F34" s="8">
        <f t="shared" si="4"/>
        <v>0.14151931825194031</v>
      </c>
      <c r="G34" s="8">
        <f t="shared" si="5"/>
        <v>3.9335578440529019E-2</v>
      </c>
      <c r="H34" s="8">
        <f t="shared" si="6"/>
        <v>0.1771668526652774</v>
      </c>
      <c r="I34" s="8">
        <f t="shared" si="7"/>
        <v>0.12439450918617741</v>
      </c>
      <c r="J34" s="8">
        <f t="shared" si="8"/>
        <v>3.0492235343117739E-2</v>
      </c>
      <c r="K34" s="8">
        <f t="shared" si="9"/>
        <v>0.15157815595048388</v>
      </c>
      <c r="L34" s="8">
        <f t="shared" si="10"/>
        <v>6.6077586170079042E-2</v>
      </c>
      <c r="M34" s="8">
        <f t="shared" si="11"/>
        <v>1.5105561815381611E-2</v>
      </c>
      <c r="N34" s="8">
        <f t="shared" si="12"/>
        <v>0.15076236434703225</v>
      </c>
      <c r="O34" s="8">
        <f t="shared" si="13"/>
        <v>0.22756073548209665</v>
      </c>
      <c r="P34" s="8">
        <f t="shared" si="14"/>
        <v>1.6058806074911292E-6</v>
      </c>
      <c r="Q34" s="8">
        <f t="shared" si="15"/>
        <v>7.7248973999935522E-2</v>
      </c>
      <c r="R34" s="8">
        <f t="shared" si="16"/>
        <v>1</v>
      </c>
      <c r="S34" s="8">
        <f t="shared" si="17"/>
        <v>0.77737658806774201</v>
      </c>
      <c r="T34" s="8">
        <f t="shared" si="18"/>
        <v>0.72581973918935472</v>
      </c>
      <c r="W34" s="7">
        <v>212319</v>
      </c>
      <c r="X34" s="7" t="s">
        <v>129</v>
      </c>
      <c r="Y34" s="8">
        <v>0</v>
      </c>
      <c r="Z34" s="8">
        <v>0</v>
      </c>
      <c r="AA34" s="8">
        <v>0</v>
      </c>
      <c r="AB34" s="8">
        <v>0</v>
      </c>
      <c r="AC34" s="8">
        <v>0</v>
      </c>
      <c r="AD34" s="8">
        <v>0</v>
      </c>
      <c r="AE34" s="8">
        <v>0</v>
      </c>
      <c r="AF34" s="8">
        <v>0</v>
      </c>
      <c r="AG34" s="8">
        <v>0</v>
      </c>
      <c r="AH34" s="8">
        <v>0</v>
      </c>
      <c r="AI34" s="8">
        <v>0</v>
      </c>
      <c r="AJ34" s="8">
        <v>0</v>
      </c>
      <c r="AK34" s="8">
        <v>0</v>
      </c>
      <c r="AL34" s="8">
        <v>0</v>
      </c>
      <c r="AM34" s="8">
        <v>0</v>
      </c>
      <c r="AN34" s="8">
        <v>1</v>
      </c>
      <c r="AO34" s="8">
        <v>0</v>
      </c>
      <c r="AP34" s="8">
        <v>0</v>
      </c>
      <c r="AS34" s="7">
        <v>212319</v>
      </c>
      <c r="AT34" s="7" t="s">
        <v>129</v>
      </c>
      <c r="AU34" s="8">
        <v>6.452817817641128E-2</v>
      </c>
      <c r="AV34" s="8">
        <v>1.5511723399613384E-2</v>
      </c>
      <c r="AW34" s="8">
        <v>0.12165740126922579</v>
      </c>
      <c r="AX34" s="8">
        <v>0.14151931825194031</v>
      </c>
      <c r="AY34" s="8">
        <v>3.9335578440529019E-2</v>
      </c>
      <c r="AZ34" s="8">
        <v>0.1771668526652774</v>
      </c>
      <c r="BA34" s="8">
        <v>0.12439450918617741</v>
      </c>
      <c r="BB34" s="8">
        <v>3.0492235343117739E-2</v>
      </c>
      <c r="BC34" s="8">
        <v>0.15157815595048388</v>
      </c>
      <c r="BD34" s="8">
        <v>6.6077586170079042E-2</v>
      </c>
      <c r="BE34" s="8">
        <v>1.5105561815381611E-2</v>
      </c>
      <c r="BF34" s="8">
        <v>0.15076236434703225</v>
      </c>
      <c r="BG34" s="8">
        <v>0.22756073548209665</v>
      </c>
      <c r="BH34" s="8">
        <v>1.6058806074911292E-6</v>
      </c>
      <c r="BI34" s="8">
        <v>7.7248973999935522E-2</v>
      </c>
      <c r="BJ34" s="8">
        <v>1.2016973028453226</v>
      </c>
      <c r="BK34" s="8">
        <v>0.77737658806774201</v>
      </c>
      <c r="BL34" s="8">
        <v>0.72581973918935472</v>
      </c>
    </row>
    <row r="35" spans="1:64" x14ac:dyDescent="0.3">
      <c r="A35" s="7">
        <v>212321</v>
      </c>
      <c r="B35" s="7" t="str">
        <f t="shared" si="0"/>
        <v>Construction Sand and Gravel Mining</v>
      </c>
      <c r="C35" s="8">
        <f t="shared" si="1"/>
        <v>9.56466797029E-2</v>
      </c>
      <c r="D35" s="8">
        <f t="shared" si="2"/>
        <v>2.24439739535E-2</v>
      </c>
      <c r="E35" s="8">
        <f t="shared" si="3"/>
        <v>0.12852336123200001</v>
      </c>
      <c r="F35" s="8">
        <f t="shared" si="4"/>
        <v>0.134913810483</v>
      </c>
      <c r="G35" s="8">
        <f t="shared" si="5"/>
        <v>3.22658875426E-2</v>
      </c>
      <c r="H35" s="8">
        <f t="shared" si="6"/>
        <v>0.101114285124</v>
      </c>
      <c r="I35" s="8">
        <f t="shared" si="7"/>
        <v>0.103877216525</v>
      </c>
      <c r="J35" s="8">
        <f t="shared" si="8"/>
        <v>2.4022838328E-2</v>
      </c>
      <c r="K35" s="8">
        <f t="shared" si="9"/>
        <v>7.0035988820899994E-2</v>
      </c>
      <c r="L35" s="8">
        <f t="shared" si="10"/>
        <v>9.5641982306800002E-2</v>
      </c>
      <c r="M35" s="8">
        <f t="shared" si="11"/>
        <v>1.9504369669100002E-2</v>
      </c>
      <c r="N35" s="8">
        <f t="shared" si="12"/>
        <v>0.16926729006300001</v>
      </c>
      <c r="O35" s="8">
        <f t="shared" si="13"/>
        <v>0.55393160027599997</v>
      </c>
      <c r="P35" s="8">
        <f t="shared" si="14"/>
        <v>4.5185777542299997E-6</v>
      </c>
      <c r="Q35" s="8">
        <f t="shared" si="15"/>
        <v>0.27156926656399999</v>
      </c>
      <c r="R35" s="8">
        <f t="shared" si="16"/>
        <v>1.24661401489</v>
      </c>
      <c r="S35" s="8">
        <f t="shared" si="17"/>
        <v>1.26829398315</v>
      </c>
      <c r="T35" s="8">
        <f t="shared" si="18"/>
        <v>1.19793604367</v>
      </c>
      <c r="W35" s="7">
        <v>212321</v>
      </c>
      <c r="X35" s="7" t="s">
        <v>130</v>
      </c>
      <c r="Y35" s="8">
        <v>9.56466797029E-2</v>
      </c>
      <c r="Z35" s="8">
        <v>2.24439739535E-2</v>
      </c>
      <c r="AA35" s="8">
        <v>0.12852336123200001</v>
      </c>
      <c r="AB35" s="8">
        <v>0.134913810483</v>
      </c>
      <c r="AC35" s="8">
        <v>3.22658875426E-2</v>
      </c>
      <c r="AD35" s="8">
        <v>0.101114285124</v>
      </c>
      <c r="AE35" s="8">
        <v>0.103877216525</v>
      </c>
      <c r="AF35" s="8">
        <v>2.4022838328E-2</v>
      </c>
      <c r="AG35" s="8">
        <v>7.0035988820899994E-2</v>
      </c>
      <c r="AH35" s="8">
        <v>9.5641982306800002E-2</v>
      </c>
      <c r="AI35" s="8">
        <v>1.9504369669100002E-2</v>
      </c>
      <c r="AJ35" s="8">
        <v>0.16926729006300001</v>
      </c>
      <c r="AK35" s="8">
        <v>0.55393160027599997</v>
      </c>
      <c r="AL35" s="8">
        <v>4.5185777542299997E-6</v>
      </c>
      <c r="AM35" s="8">
        <v>0.27156926656399999</v>
      </c>
      <c r="AN35" s="8">
        <v>1.24661401489</v>
      </c>
      <c r="AO35" s="8">
        <v>1.26829398315</v>
      </c>
      <c r="AP35" s="8">
        <v>1.19793604367</v>
      </c>
      <c r="AS35" s="7">
        <v>212321</v>
      </c>
      <c r="AT35" s="7" t="s">
        <v>130</v>
      </c>
      <c r="AU35" s="8">
        <v>0.12632808866216935</v>
      </c>
      <c r="AV35" s="8">
        <v>3.4364317705615641E-2</v>
      </c>
      <c r="AW35" s="8">
        <v>0.22889659974366128</v>
      </c>
      <c r="AX35" s="8">
        <v>0.14810147775222099</v>
      </c>
      <c r="AY35" s="8">
        <v>4.6549331656990323E-2</v>
      </c>
      <c r="AZ35" s="8">
        <v>0.23744004575341457</v>
      </c>
      <c r="BA35" s="8">
        <v>0.14787779496261771</v>
      </c>
      <c r="BB35" s="8">
        <v>4.1584621240288701E-2</v>
      </c>
      <c r="BC35" s="8">
        <v>0.21904186704852097</v>
      </c>
      <c r="BD35" s="8">
        <v>0.12613522546374356</v>
      </c>
      <c r="BE35" s="8">
        <v>3.1051840993470966E-2</v>
      </c>
      <c r="BF35" s="8">
        <v>0.26344988210988707</v>
      </c>
      <c r="BG35" s="8">
        <v>0.5138187159623222</v>
      </c>
      <c r="BH35" s="8">
        <v>4.8583446948556458E-6</v>
      </c>
      <c r="BI35" s="8">
        <v>0.25013104654006491</v>
      </c>
      <c r="BJ35" s="8">
        <v>1.3895890061111296</v>
      </c>
      <c r="BK35" s="8">
        <v>1.3514456938720965</v>
      </c>
      <c r="BL35" s="8">
        <v>1.3278591219606453</v>
      </c>
    </row>
    <row r="36" spans="1:64" x14ac:dyDescent="0.3">
      <c r="A36" s="7">
        <v>212322</v>
      </c>
      <c r="B36" s="7" t="str">
        <f t="shared" si="0"/>
        <v>Industrial Sand Mining</v>
      </c>
      <c r="C36" s="8">
        <f t="shared" si="1"/>
        <v>3.4306247122158066E-2</v>
      </c>
      <c r="D36" s="8">
        <f t="shared" si="2"/>
        <v>1.0213162592216128E-2</v>
      </c>
      <c r="E36" s="8">
        <f t="shared" si="3"/>
        <v>6.1428621461741932E-2</v>
      </c>
      <c r="F36" s="8">
        <f t="shared" si="4"/>
        <v>3.4296566041395159E-2</v>
      </c>
      <c r="G36" s="8">
        <f t="shared" si="5"/>
        <v>1.1947356237113226E-2</v>
      </c>
      <c r="H36" s="8">
        <f t="shared" si="6"/>
        <v>5.5913542273650009E-2</v>
      </c>
      <c r="I36" s="8">
        <f t="shared" si="7"/>
        <v>4.261500420650001E-2</v>
      </c>
      <c r="J36" s="8">
        <f t="shared" si="8"/>
        <v>1.3285935537145162E-2</v>
      </c>
      <c r="K36" s="8">
        <f t="shared" si="9"/>
        <v>6.3689061353354837E-2</v>
      </c>
      <c r="L36" s="8">
        <f t="shared" si="10"/>
        <v>3.4530567574175809E-2</v>
      </c>
      <c r="M36" s="8">
        <f t="shared" si="11"/>
        <v>9.457193065269355E-3</v>
      </c>
      <c r="N36" s="8">
        <f t="shared" si="12"/>
        <v>7.0049126101080647E-2</v>
      </c>
      <c r="O36" s="8">
        <f t="shared" si="13"/>
        <v>0.11708850392745165</v>
      </c>
      <c r="P36" s="8">
        <f t="shared" si="14"/>
        <v>1.697084913894516E-6</v>
      </c>
      <c r="Q36" s="8">
        <f t="shared" si="15"/>
        <v>5.487025375125807E-2</v>
      </c>
      <c r="R36" s="8">
        <f t="shared" si="16"/>
        <v>1</v>
      </c>
      <c r="S36" s="8">
        <f t="shared" si="17"/>
        <v>0.31183488390693553</v>
      </c>
      <c r="T36" s="8">
        <f t="shared" si="18"/>
        <v>0.32926742045177415</v>
      </c>
      <c r="W36" s="7">
        <v>212322</v>
      </c>
      <c r="X36" s="7" t="s">
        <v>131</v>
      </c>
      <c r="Y36" s="8">
        <v>0</v>
      </c>
      <c r="Z36" s="8">
        <v>0</v>
      </c>
      <c r="AA36" s="8">
        <v>0</v>
      </c>
      <c r="AB36" s="8">
        <v>0</v>
      </c>
      <c r="AC36" s="8">
        <v>0</v>
      </c>
      <c r="AD36" s="8">
        <v>0</v>
      </c>
      <c r="AE36" s="8">
        <v>0</v>
      </c>
      <c r="AF36" s="8">
        <v>0</v>
      </c>
      <c r="AG36" s="8">
        <v>0</v>
      </c>
      <c r="AH36" s="8">
        <v>0</v>
      </c>
      <c r="AI36" s="8">
        <v>0</v>
      </c>
      <c r="AJ36" s="8">
        <v>0</v>
      </c>
      <c r="AK36" s="8">
        <v>0</v>
      </c>
      <c r="AL36" s="8">
        <v>0</v>
      </c>
      <c r="AM36" s="8">
        <v>0</v>
      </c>
      <c r="AN36" s="8">
        <v>1</v>
      </c>
      <c r="AO36" s="8">
        <v>0</v>
      </c>
      <c r="AP36" s="8">
        <v>0</v>
      </c>
      <c r="AS36" s="7">
        <v>212322</v>
      </c>
      <c r="AT36" s="7" t="s">
        <v>131</v>
      </c>
      <c r="AU36" s="8">
        <v>3.4306247122158066E-2</v>
      </c>
      <c r="AV36" s="8">
        <v>1.0213162592216128E-2</v>
      </c>
      <c r="AW36" s="8">
        <v>6.1428621461741932E-2</v>
      </c>
      <c r="AX36" s="8">
        <v>3.4296566041395159E-2</v>
      </c>
      <c r="AY36" s="8">
        <v>1.1947356237113226E-2</v>
      </c>
      <c r="AZ36" s="8">
        <v>5.5913542273650009E-2</v>
      </c>
      <c r="BA36" s="8">
        <v>4.261500420650001E-2</v>
      </c>
      <c r="BB36" s="8">
        <v>1.3285935537145162E-2</v>
      </c>
      <c r="BC36" s="8">
        <v>6.3689061353354837E-2</v>
      </c>
      <c r="BD36" s="8">
        <v>3.4530567574175809E-2</v>
      </c>
      <c r="BE36" s="8">
        <v>9.457193065269355E-3</v>
      </c>
      <c r="BF36" s="8">
        <v>7.0049126101080647E-2</v>
      </c>
      <c r="BG36" s="8">
        <v>0.11708850392745165</v>
      </c>
      <c r="BH36" s="8">
        <v>1.697084913894516E-6</v>
      </c>
      <c r="BI36" s="8">
        <v>5.487025375125807E-2</v>
      </c>
      <c r="BJ36" s="8">
        <v>1.1059480311761289</v>
      </c>
      <c r="BK36" s="8">
        <v>0.31183488390693553</v>
      </c>
      <c r="BL36" s="8">
        <v>0.32926742045177415</v>
      </c>
    </row>
    <row r="37" spans="1:64" x14ac:dyDescent="0.3">
      <c r="A37" s="7">
        <v>212324</v>
      </c>
      <c r="B37" s="7" t="str">
        <f t="shared" si="0"/>
        <v>Kaolin and Ball Clay Mining</v>
      </c>
      <c r="C37" s="8">
        <f t="shared" si="1"/>
        <v>3.7661777030806452E-3</v>
      </c>
      <c r="D37" s="8">
        <f t="shared" si="2"/>
        <v>1.4446504207806452E-3</v>
      </c>
      <c r="E37" s="8">
        <f t="shared" si="3"/>
        <v>8.6947997697580642E-3</v>
      </c>
      <c r="F37" s="8">
        <f t="shared" si="4"/>
        <v>5.9051113334354843E-3</v>
      </c>
      <c r="G37" s="8">
        <f t="shared" si="5"/>
        <v>2.8566476240161291E-3</v>
      </c>
      <c r="H37" s="8">
        <f t="shared" si="6"/>
        <v>1.4364323995370968E-2</v>
      </c>
      <c r="I37" s="8">
        <f t="shared" si="7"/>
        <v>4.5917549835161288E-3</v>
      </c>
      <c r="J37" s="8">
        <f t="shared" si="8"/>
        <v>1.8408806060483871E-3</v>
      </c>
      <c r="K37" s="8">
        <f t="shared" si="9"/>
        <v>9.7682173236290325E-3</v>
      </c>
      <c r="L37" s="8">
        <f t="shared" si="10"/>
        <v>3.9473763531129033E-3</v>
      </c>
      <c r="M37" s="8">
        <f t="shared" si="11"/>
        <v>1.3505691173596776E-3</v>
      </c>
      <c r="N37" s="8">
        <f t="shared" si="12"/>
        <v>9.5698136827258064E-3</v>
      </c>
      <c r="O37" s="8">
        <f t="shared" si="13"/>
        <v>8.9980518453548382E-3</v>
      </c>
      <c r="P37" s="8">
        <f t="shared" si="14"/>
        <v>4.1153610984193549E-8</v>
      </c>
      <c r="Q37" s="8">
        <f t="shared" si="15"/>
        <v>4.2917695449838705E-3</v>
      </c>
      <c r="R37" s="8">
        <f t="shared" si="16"/>
        <v>1</v>
      </c>
      <c r="S37" s="8">
        <f t="shared" si="17"/>
        <v>3.9255115210806456E-2</v>
      </c>
      <c r="T37" s="8">
        <f t="shared" si="18"/>
        <v>3.2329885171290325E-2</v>
      </c>
      <c r="W37" s="7">
        <v>212324</v>
      </c>
      <c r="X37" s="7" t="s">
        <v>132</v>
      </c>
      <c r="Y37" s="8">
        <v>0</v>
      </c>
      <c r="Z37" s="8">
        <v>0</v>
      </c>
      <c r="AA37" s="8">
        <v>0</v>
      </c>
      <c r="AB37" s="8">
        <v>0</v>
      </c>
      <c r="AC37" s="8">
        <v>0</v>
      </c>
      <c r="AD37" s="8">
        <v>0</v>
      </c>
      <c r="AE37" s="8">
        <v>0</v>
      </c>
      <c r="AF37" s="8">
        <v>0</v>
      </c>
      <c r="AG37" s="8">
        <v>0</v>
      </c>
      <c r="AH37" s="8">
        <v>0</v>
      </c>
      <c r="AI37" s="8">
        <v>0</v>
      </c>
      <c r="AJ37" s="8">
        <v>0</v>
      </c>
      <c r="AK37" s="8">
        <v>0</v>
      </c>
      <c r="AL37" s="8">
        <v>0</v>
      </c>
      <c r="AM37" s="8">
        <v>0</v>
      </c>
      <c r="AN37" s="8">
        <v>1</v>
      </c>
      <c r="AO37" s="8">
        <v>0</v>
      </c>
      <c r="AP37" s="8">
        <v>0</v>
      </c>
      <c r="AS37" s="7">
        <v>212324</v>
      </c>
      <c r="AT37" s="7" t="s">
        <v>132</v>
      </c>
      <c r="AU37" s="8">
        <v>3.7661777030806452E-3</v>
      </c>
      <c r="AV37" s="8">
        <v>1.4446504207806452E-3</v>
      </c>
      <c r="AW37" s="8">
        <v>8.6947997697580642E-3</v>
      </c>
      <c r="AX37" s="8">
        <v>5.9051113334354843E-3</v>
      </c>
      <c r="AY37" s="8">
        <v>2.8566476240161291E-3</v>
      </c>
      <c r="AZ37" s="8">
        <v>1.4364323995370968E-2</v>
      </c>
      <c r="BA37" s="8">
        <v>4.5917549835161288E-3</v>
      </c>
      <c r="BB37" s="8">
        <v>1.8408806060483871E-3</v>
      </c>
      <c r="BC37" s="8">
        <v>9.7682173236290325E-3</v>
      </c>
      <c r="BD37" s="8">
        <v>3.9473763531129033E-3</v>
      </c>
      <c r="BE37" s="8">
        <v>1.3505691173596776E-3</v>
      </c>
      <c r="BF37" s="8">
        <v>9.5698136827258064E-3</v>
      </c>
      <c r="BG37" s="8">
        <v>8.9980518453548382E-3</v>
      </c>
      <c r="BH37" s="8">
        <v>4.1153610984193549E-8</v>
      </c>
      <c r="BI37" s="8">
        <v>4.2917695449838705E-3</v>
      </c>
      <c r="BJ37" s="8">
        <v>1.0139056278935483</v>
      </c>
      <c r="BK37" s="8">
        <v>3.9255115210806456E-2</v>
      </c>
      <c r="BL37" s="8">
        <v>3.2329885171290325E-2</v>
      </c>
    </row>
    <row r="38" spans="1:64" x14ac:dyDescent="0.3">
      <c r="A38" s="7">
        <v>212325</v>
      </c>
      <c r="B38" s="7" t="str">
        <f t="shared" si="0"/>
        <v>Clay and Ceramic and Refractory Minerals Mining</v>
      </c>
      <c r="C38" s="8">
        <f t="shared" si="1"/>
        <v>1.5657272255080644E-2</v>
      </c>
      <c r="D38" s="8">
        <f t="shared" si="2"/>
        <v>4.6101386184516126E-3</v>
      </c>
      <c r="E38" s="8">
        <f t="shared" si="3"/>
        <v>3.0180132970145161E-2</v>
      </c>
      <c r="F38" s="8">
        <f t="shared" si="4"/>
        <v>1.4014375974627419E-2</v>
      </c>
      <c r="G38" s="8">
        <f t="shared" si="5"/>
        <v>4.8988518931709678E-3</v>
      </c>
      <c r="H38" s="8">
        <f t="shared" si="6"/>
        <v>2.3563017656032258E-2</v>
      </c>
      <c r="I38" s="8">
        <f t="shared" si="7"/>
        <v>1.8646965262209676E-2</v>
      </c>
      <c r="J38" s="8">
        <f t="shared" si="8"/>
        <v>5.810104627125807E-3</v>
      </c>
      <c r="K38" s="8">
        <f t="shared" si="9"/>
        <v>3.0346274219193545E-2</v>
      </c>
      <c r="L38" s="8">
        <f t="shared" si="10"/>
        <v>1.5812404032041937E-2</v>
      </c>
      <c r="M38" s="8">
        <f t="shared" si="11"/>
        <v>4.2176827019774193E-3</v>
      </c>
      <c r="N38" s="8">
        <f t="shared" si="12"/>
        <v>3.445984881132258E-2</v>
      </c>
      <c r="O38" s="8">
        <f t="shared" si="13"/>
        <v>5.4105208048741936E-2</v>
      </c>
      <c r="P38" s="8">
        <f t="shared" si="14"/>
        <v>6.3790704933693553E-7</v>
      </c>
      <c r="Q38" s="8">
        <f t="shared" si="15"/>
        <v>2.5921365264677424E-2</v>
      </c>
      <c r="R38" s="8">
        <f t="shared" si="16"/>
        <v>1</v>
      </c>
      <c r="S38" s="8">
        <f t="shared" si="17"/>
        <v>0.13925043907209678</v>
      </c>
      <c r="T38" s="8">
        <f t="shared" si="18"/>
        <v>0.15157753765693549</v>
      </c>
      <c r="W38" s="7">
        <v>212325</v>
      </c>
      <c r="X38" s="7" t="s">
        <v>133</v>
      </c>
      <c r="Y38" s="8">
        <v>0</v>
      </c>
      <c r="Z38" s="8">
        <v>0</v>
      </c>
      <c r="AA38" s="8">
        <v>0</v>
      </c>
      <c r="AB38" s="8">
        <v>0</v>
      </c>
      <c r="AC38" s="8">
        <v>0</v>
      </c>
      <c r="AD38" s="8">
        <v>0</v>
      </c>
      <c r="AE38" s="8">
        <v>0</v>
      </c>
      <c r="AF38" s="8">
        <v>0</v>
      </c>
      <c r="AG38" s="8">
        <v>0</v>
      </c>
      <c r="AH38" s="8">
        <v>0</v>
      </c>
      <c r="AI38" s="8">
        <v>0</v>
      </c>
      <c r="AJ38" s="8">
        <v>0</v>
      </c>
      <c r="AK38" s="8">
        <v>0</v>
      </c>
      <c r="AL38" s="8">
        <v>0</v>
      </c>
      <c r="AM38" s="8">
        <v>0</v>
      </c>
      <c r="AN38" s="8">
        <v>1</v>
      </c>
      <c r="AO38" s="8">
        <v>0</v>
      </c>
      <c r="AP38" s="8">
        <v>0</v>
      </c>
      <c r="AS38" s="7">
        <v>212325</v>
      </c>
      <c r="AT38" s="7" t="s">
        <v>133</v>
      </c>
      <c r="AU38" s="8">
        <v>1.5657272255080644E-2</v>
      </c>
      <c r="AV38" s="8">
        <v>4.6101386184516126E-3</v>
      </c>
      <c r="AW38" s="8">
        <v>3.0180132970145161E-2</v>
      </c>
      <c r="AX38" s="8">
        <v>1.4014375974627419E-2</v>
      </c>
      <c r="AY38" s="8">
        <v>4.8988518931709678E-3</v>
      </c>
      <c r="AZ38" s="8">
        <v>2.3563017656032258E-2</v>
      </c>
      <c r="BA38" s="8">
        <v>1.8646965262209676E-2</v>
      </c>
      <c r="BB38" s="8">
        <v>5.810104627125807E-3</v>
      </c>
      <c r="BC38" s="8">
        <v>3.0346274219193545E-2</v>
      </c>
      <c r="BD38" s="8">
        <v>1.5812404032041937E-2</v>
      </c>
      <c r="BE38" s="8">
        <v>4.2176827019774193E-3</v>
      </c>
      <c r="BF38" s="8">
        <v>3.445984881132258E-2</v>
      </c>
      <c r="BG38" s="8">
        <v>5.4105208048741936E-2</v>
      </c>
      <c r="BH38" s="8">
        <v>6.3790704933693553E-7</v>
      </c>
      <c r="BI38" s="8">
        <v>2.5921365264677424E-2</v>
      </c>
      <c r="BJ38" s="8">
        <v>1.0504475438437095</v>
      </c>
      <c r="BK38" s="8">
        <v>0.13925043907209678</v>
      </c>
      <c r="BL38" s="8">
        <v>0.15157753765693549</v>
      </c>
    </row>
    <row r="39" spans="1:64" x14ac:dyDescent="0.3">
      <c r="A39" s="7">
        <v>212391</v>
      </c>
      <c r="B39" s="7" t="str">
        <f t="shared" si="0"/>
        <v>Potash, Soda, and Borate Mineral Mining</v>
      </c>
      <c r="C39" s="8">
        <f t="shared" si="1"/>
        <v>1.4835227333332259E-2</v>
      </c>
      <c r="D39" s="8">
        <f t="shared" si="2"/>
        <v>4.3790740362193541E-3</v>
      </c>
      <c r="E39" s="8">
        <f t="shared" si="3"/>
        <v>2.5822418346806451E-2</v>
      </c>
      <c r="F39" s="8">
        <f t="shared" si="4"/>
        <v>8.0760250909935483E-3</v>
      </c>
      <c r="G39" s="8">
        <f t="shared" si="5"/>
        <v>2.6020148575500003E-3</v>
      </c>
      <c r="H39" s="8">
        <f t="shared" si="6"/>
        <v>1.2250392063385485E-2</v>
      </c>
      <c r="I39" s="8">
        <f t="shared" si="7"/>
        <v>1.7933788569580642E-2</v>
      </c>
      <c r="J39" s="8">
        <f t="shared" si="8"/>
        <v>5.483912567038709E-3</v>
      </c>
      <c r="K39" s="8">
        <f t="shared" si="9"/>
        <v>2.4663348633451612E-2</v>
      </c>
      <c r="L39" s="8">
        <f t="shared" si="10"/>
        <v>1.4817207899979033E-2</v>
      </c>
      <c r="M39" s="8">
        <f t="shared" si="11"/>
        <v>3.9877348348725805E-3</v>
      </c>
      <c r="N39" s="8">
        <f t="shared" si="12"/>
        <v>3.0018504593370972E-2</v>
      </c>
      <c r="O39" s="8">
        <f t="shared" si="13"/>
        <v>5.4050851179387106E-2</v>
      </c>
      <c r="P39" s="8">
        <f t="shared" si="14"/>
        <v>1.186015900618387E-6</v>
      </c>
      <c r="Q39" s="8">
        <f t="shared" si="15"/>
        <v>2.5903844486419352E-2</v>
      </c>
      <c r="R39" s="8">
        <f t="shared" si="16"/>
        <v>1</v>
      </c>
      <c r="S39" s="8">
        <f t="shared" si="17"/>
        <v>0.11970262556032256</v>
      </c>
      <c r="T39" s="8">
        <f t="shared" si="18"/>
        <v>0.14485524331838712</v>
      </c>
      <c r="W39" s="7">
        <v>212391</v>
      </c>
      <c r="X39" s="7" t="s">
        <v>134</v>
      </c>
      <c r="Y39" s="8">
        <v>0</v>
      </c>
      <c r="Z39" s="8">
        <v>0</v>
      </c>
      <c r="AA39" s="8">
        <v>0</v>
      </c>
      <c r="AB39" s="8">
        <v>0</v>
      </c>
      <c r="AC39" s="8">
        <v>0</v>
      </c>
      <c r="AD39" s="8">
        <v>0</v>
      </c>
      <c r="AE39" s="8">
        <v>0</v>
      </c>
      <c r="AF39" s="8">
        <v>0</v>
      </c>
      <c r="AG39" s="8">
        <v>0</v>
      </c>
      <c r="AH39" s="8">
        <v>0</v>
      </c>
      <c r="AI39" s="8">
        <v>0</v>
      </c>
      <c r="AJ39" s="8">
        <v>0</v>
      </c>
      <c r="AK39" s="8">
        <v>0</v>
      </c>
      <c r="AL39" s="8">
        <v>0</v>
      </c>
      <c r="AM39" s="8">
        <v>0</v>
      </c>
      <c r="AN39" s="8">
        <v>1</v>
      </c>
      <c r="AO39" s="8">
        <v>0</v>
      </c>
      <c r="AP39" s="8">
        <v>0</v>
      </c>
      <c r="AS39" s="7">
        <v>212391</v>
      </c>
      <c r="AT39" s="7" t="s">
        <v>134</v>
      </c>
      <c r="AU39" s="8">
        <v>1.4835227333332259E-2</v>
      </c>
      <c r="AV39" s="8">
        <v>4.3790740362193541E-3</v>
      </c>
      <c r="AW39" s="8">
        <v>2.5822418346806451E-2</v>
      </c>
      <c r="AX39" s="8">
        <v>8.0760250909935483E-3</v>
      </c>
      <c r="AY39" s="8">
        <v>2.6020148575500003E-3</v>
      </c>
      <c r="AZ39" s="8">
        <v>1.2250392063385485E-2</v>
      </c>
      <c r="BA39" s="8">
        <v>1.7933788569580642E-2</v>
      </c>
      <c r="BB39" s="8">
        <v>5.483912567038709E-3</v>
      </c>
      <c r="BC39" s="8">
        <v>2.4663348633451612E-2</v>
      </c>
      <c r="BD39" s="8">
        <v>1.4817207899979033E-2</v>
      </c>
      <c r="BE39" s="8">
        <v>3.9877348348725805E-3</v>
      </c>
      <c r="BF39" s="8">
        <v>3.0018504593370972E-2</v>
      </c>
      <c r="BG39" s="8">
        <v>5.4050851179387106E-2</v>
      </c>
      <c r="BH39" s="8">
        <v>1.186015900618387E-6</v>
      </c>
      <c r="BI39" s="8">
        <v>2.5903844486419352E-2</v>
      </c>
      <c r="BJ39" s="8">
        <v>1.0450367197162904</v>
      </c>
      <c r="BK39" s="8">
        <v>0.11970262556032256</v>
      </c>
      <c r="BL39" s="8">
        <v>0.14485524331838712</v>
      </c>
    </row>
    <row r="40" spans="1:64" x14ac:dyDescent="0.3">
      <c r="A40" s="7">
        <v>212392</v>
      </c>
      <c r="B40" s="7" t="str">
        <f t="shared" si="0"/>
        <v>***SECTOR NOT AVAILABLE</v>
      </c>
      <c r="C40" s="8">
        <f t="shared" si="1"/>
        <v>0</v>
      </c>
      <c r="D40" s="8">
        <f t="shared" si="2"/>
        <v>0</v>
      </c>
      <c r="E40" s="8">
        <f t="shared" si="3"/>
        <v>0</v>
      </c>
      <c r="F40" s="8">
        <f t="shared" si="4"/>
        <v>0</v>
      </c>
      <c r="G40" s="8">
        <f t="shared" si="5"/>
        <v>0</v>
      </c>
      <c r="H40" s="8">
        <f t="shared" si="6"/>
        <v>0</v>
      </c>
      <c r="I40" s="8">
        <f t="shared" si="7"/>
        <v>0</v>
      </c>
      <c r="J40" s="8">
        <f t="shared" si="8"/>
        <v>0</v>
      </c>
      <c r="K40" s="8">
        <f t="shared" si="9"/>
        <v>0</v>
      </c>
      <c r="L40" s="8">
        <f t="shared" si="10"/>
        <v>0</v>
      </c>
      <c r="M40" s="8">
        <f t="shared" si="11"/>
        <v>0</v>
      </c>
      <c r="N40" s="8">
        <f t="shared" si="12"/>
        <v>0</v>
      </c>
      <c r="O40" s="8">
        <f t="shared" si="13"/>
        <v>0</v>
      </c>
      <c r="P40" s="8">
        <f t="shared" si="14"/>
        <v>0</v>
      </c>
      <c r="Q40" s="8">
        <f t="shared" si="15"/>
        <v>0</v>
      </c>
      <c r="R40" s="8">
        <f t="shared" si="16"/>
        <v>1</v>
      </c>
      <c r="S40" s="8">
        <f t="shared" si="17"/>
        <v>0</v>
      </c>
      <c r="T40" s="8">
        <f t="shared" si="18"/>
        <v>0</v>
      </c>
      <c r="W40" s="7">
        <v>212392</v>
      </c>
      <c r="X40" s="7" t="s">
        <v>135</v>
      </c>
      <c r="Y40" s="8">
        <v>0</v>
      </c>
      <c r="Z40" s="8">
        <v>0</v>
      </c>
      <c r="AA40" s="8">
        <v>0</v>
      </c>
      <c r="AB40" s="8">
        <v>0</v>
      </c>
      <c r="AC40" s="8">
        <v>0</v>
      </c>
      <c r="AD40" s="8">
        <v>0</v>
      </c>
      <c r="AE40" s="8">
        <v>0</v>
      </c>
      <c r="AF40" s="8">
        <v>0</v>
      </c>
      <c r="AG40" s="8">
        <v>0</v>
      </c>
      <c r="AH40" s="8">
        <v>0</v>
      </c>
      <c r="AI40" s="8">
        <v>0</v>
      </c>
      <c r="AJ40" s="8">
        <v>0</v>
      </c>
      <c r="AK40" s="8">
        <v>0</v>
      </c>
      <c r="AL40" s="8">
        <v>0</v>
      </c>
      <c r="AM40" s="8">
        <v>0</v>
      </c>
      <c r="AN40" s="8">
        <v>1</v>
      </c>
      <c r="AO40" s="8">
        <v>0</v>
      </c>
      <c r="AP40" s="8">
        <v>0</v>
      </c>
      <c r="AS40" s="7">
        <v>212392</v>
      </c>
      <c r="AT40" s="7" t="s">
        <v>135</v>
      </c>
      <c r="AU40" s="8">
        <v>0</v>
      </c>
      <c r="AV40" s="8">
        <v>0</v>
      </c>
      <c r="AW40" s="8">
        <v>0</v>
      </c>
      <c r="AX40" s="8">
        <v>0</v>
      </c>
      <c r="AY40" s="8">
        <v>0</v>
      </c>
      <c r="AZ40" s="8">
        <v>0</v>
      </c>
      <c r="BA40" s="8">
        <v>0</v>
      </c>
      <c r="BB40" s="8">
        <v>0</v>
      </c>
      <c r="BC40" s="8">
        <v>0</v>
      </c>
      <c r="BD40" s="8">
        <v>0</v>
      </c>
      <c r="BE40" s="8">
        <v>0</v>
      </c>
      <c r="BF40" s="8">
        <v>0</v>
      </c>
      <c r="BG40" s="8">
        <v>0</v>
      </c>
      <c r="BH40" s="8">
        <v>0</v>
      </c>
      <c r="BI40" s="8">
        <v>0</v>
      </c>
      <c r="BJ40" s="8">
        <v>1</v>
      </c>
      <c r="BK40" s="8">
        <v>0</v>
      </c>
      <c r="BL40" s="8">
        <v>0</v>
      </c>
    </row>
    <row r="41" spans="1:64" x14ac:dyDescent="0.3">
      <c r="A41" s="7">
        <v>212393</v>
      </c>
      <c r="B41" s="7" t="str">
        <f t="shared" si="0"/>
        <v>Other Chemical and Fertilizer Mineral Mining</v>
      </c>
      <c r="C41" s="8">
        <f t="shared" si="1"/>
        <v>9.8013075862599996E-2</v>
      </c>
      <c r="D41" s="8">
        <f t="shared" si="2"/>
        <v>2.2807223860499999E-2</v>
      </c>
      <c r="E41" s="8">
        <f t="shared" si="3"/>
        <v>0.13206675557100001</v>
      </c>
      <c r="F41" s="8">
        <f t="shared" si="4"/>
        <v>0.23639459680700001</v>
      </c>
      <c r="G41" s="8">
        <f t="shared" si="5"/>
        <v>6.0233714686900003E-2</v>
      </c>
      <c r="H41" s="8">
        <f t="shared" si="6"/>
        <v>0.193515569961</v>
      </c>
      <c r="I41" s="8">
        <f t="shared" si="7"/>
        <v>0.10548670234</v>
      </c>
      <c r="J41" s="8">
        <f t="shared" si="8"/>
        <v>2.4618277530999998E-2</v>
      </c>
      <c r="K41" s="8">
        <f t="shared" si="9"/>
        <v>7.2850686921499999E-2</v>
      </c>
      <c r="L41" s="8">
        <f t="shared" si="10"/>
        <v>9.8997603119099997E-2</v>
      </c>
      <c r="M41" s="8">
        <f t="shared" si="11"/>
        <v>1.9852066462299998E-2</v>
      </c>
      <c r="N41" s="8">
        <f t="shared" si="12"/>
        <v>0.17404783427699999</v>
      </c>
      <c r="O41" s="8">
        <f t="shared" si="13"/>
        <v>0.55333721482200005</v>
      </c>
      <c r="P41" s="8">
        <f t="shared" si="14"/>
        <v>2.4663191455399999E-6</v>
      </c>
      <c r="Q41" s="8">
        <f t="shared" si="15"/>
        <v>0.26972513238099999</v>
      </c>
      <c r="R41" s="8">
        <f t="shared" si="16"/>
        <v>1.25288705529</v>
      </c>
      <c r="S41" s="8">
        <f t="shared" si="17"/>
        <v>1.4901438814500001</v>
      </c>
      <c r="T41" s="8">
        <f t="shared" si="18"/>
        <v>1.2029556667900001</v>
      </c>
      <c r="W41" s="7">
        <v>212393</v>
      </c>
      <c r="X41" s="7" t="s">
        <v>136</v>
      </c>
      <c r="Y41" s="8">
        <v>9.8013075862599996E-2</v>
      </c>
      <c r="Z41" s="8">
        <v>2.2807223860499999E-2</v>
      </c>
      <c r="AA41" s="8">
        <v>0.13206675557100001</v>
      </c>
      <c r="AB41" s="8">
        <v>0.23639459680700001</v>
      </c>
      <c r="AC41" s="8">
        <v>6.0233714686900003E-2</v>
      </c>
      <c r="AD41" s="8">
        <v>0.193515569961</v>
      </c>
      <c r="AE41" s="8">
        <v>0.10548670234</v>
      </c>
      <c r="AF41" s="8">
        <v>2.4618277530999998E-2</v>
      </c>
      <c r="AG41" s="8">
        <v>7.2850686921499999E-2</v>
      </c>
      <c r="AH41" s="8">
        <v>9.8997603119099997E-2</v>
      </c>
      <c r="AI41" s="8">
        <v>1.9852066462299998E-2</v>
      </c>
      <c r="AJ41" s="8">
        <v>0.17404783427699999</v>
      </c>
      <c r="AK41" s="8">
        <v>0.55333721482200005</v>
      </c>
      <c r="AL41" s="8">
        <v>2.4663191455399999E-6</v>
      </c>
      <c r="AM41" s="8">
        <v>0.26972513238099999</v>
      </c>
      <c r="AN41" s="8">
        <v>1.25288705529</v>
      </c>
      <c r="AO41" s="8">
        <v>1.4901438814500001</v>
      </c>
      <c r="AP41" s="8">
        <v>1.2029556667900001</v>
      </c>
      <c r="AS41" s="7">
        <v>212393</v>
      </c>
      <c r="AT41" s="7" t="s">
        <v>136</v>
      </c>
      <c r="AU41" s="8">
        <v>1.9895033876817746E-2</v>
      </c>
      <c r="AV41" s="8">
        <v>5.4969849203887105E-3</v>
      </c>
      <c r="AW41" s="8">
        <v>3.4633528261612902E-2</v>
      </c>
      <c r="AX41" s="8">
        <v>1.8559955349733873E-2</v>
      </c>
      <c r="AY41" s="8">
        <v>5.8199408747740319E-3</v>
      </c>
      <c r="AZ41" s="8">
        <v>2.8627633732322577E-2</v>
      </c>
      <c r="BA41" s="8">
        <v>2.3197167020129035E-2</v>
      </c>
      <c r="BB41" s="8">
        <v>6.7195198411161283E-3</v>
      </c>
      <c r="BC41" s="8">
        <v>3.2464324132854841E-2</v>
      </c>
      <c r="BD41" s="8">
        <v>2.0045059760366128E-2</v>
      </c>
      <c r="BE41" s="8">
        <v>4.9962633573741935E-3</v>
      </c>
      <c r="BF41" s="8">
        <v>4.0481100930967739E-2</v>
      </c>
      <c r="BG41" s="8">
        <v>8.1042175070854844E-2</v>
      </c>
      <c r="BH41" s="8">
        <v>2.2316954466945166E-6</v>
      </c>
      <c r="BI41" s="8">
        <v>3.9417693680032256E-2</v>
      </c>
      <c r="BJ41" s="8">
        <v>1.0600255470588709</v>
      </c>
      <c r="BK41" s="8">
        <v>0.19816882027967744</v>
      </c>
      <c r="BL41" s="8">
        <v>0.2075423013167742</v>
      </c>
    </row>
    <row r="42" spans="1:64" x14ac:dyDescent="0.3">
      <c r="A42" s="7">
        <v>212399</v>
      </c>
      <c r="B42" s="7" t="str">
        <f t="shared" si="0"/>
        <v>All Other Nonmetallic Mineral Mining</v>
      </c>
      <c r="C42" s="8">
        <f t="shared" si="1"/>
        <v>5.1343163057817748E-2</v>
      </c>
      <c r="D42" s="8">
        <f t="shared" si="2"/>
        <v>1.5197782855496774E-2</v>
      </c>
      <c r="E42" s="8">
        <f t="shared" si="3"/>
        <v>9.5731304184758059E-2</v>
      </c>
      <c r="F42" s="8">
        <f t="shared" si="4"/>
        <v>6.3791489838996782E-2</v>
      </c>
      <c r="G42" s="8">
        <f t="shared" si="5"/>
        <v>2.1504241379485482E-2</v>
      </c>
      <c r="H42" s="8">
        <f t="shared" si="6"/>
        <v>0.10581135075557581</v>
      </c>
      <c r="I42" s="8">
        <f t="shared" si="7"/>
        <v>6.1935946184837096E-2</v>
      </c>
      <c r="J42" s="8">
        <f t="shared" si="8"/>
        <v>1.9020924948264514E-2</v>
      </c>
      <c r="K42" s="8">
        <f t="shared" si="9"/>
        <v>9.4822822169838714E-2</v>
      </c>
      <c r="L42" s="8">
        <f t="shared" si="10"/>
        <v>5.173200731223386E-2</v>
      </c>
      <c r="M42" s="8">
        <f t="shared" si="11"/>
        <v>1.3924527465079035E-2</v>
      </c>
      <c r="N42" s="8">
        <f t="shared" si="12"/>
        <v>0.10987802048333872</v>
      </c>
      <c r="O42" s="8">
        <f t="shared" si="13"/>
        <v>0.18021326014548386</v>
      </c>
      <c r="P42" s="8">
        <f t="shared" si="14"/>
        <v>2.2003717915738712E-6</v>
      </c>
      <c r="Q42" s="8">
        <f t="shared" si="15"/>
        <v>8.663984975129034E-2</v>
      </c>
      <c r="R42" s="8">
        <f t="shared" si="16"/>
        <v>1</v>
      </c>
      <c r="S42" s="8">
        <f t="shared" si="17"/>
        <v>0.51368772713564514</v>
      </c>
      <c r="T42" s="8">
        <f t="shared" si="18"/>
        <v>0.49836033846419353</v>
      </c>
      <c r="W42" s="7">
        <v>212399</v>
      </c>
      <c r="X42" s="7" t="s">
        <v>137</v>
      </c>
      <c r="Y42" s="8">
        <v>0</v>
      </c>
      <c r="Z42" s="8">
        <v>0</v>
      </c>
      <c r="AA42" s="8">
        <v>0</v>
      </c>
      <c r="AB42" s="8">
        <v>0</v>
      </c>
      <c r="AC42" s="8">
        <v>0</v>
      </c>
      <c r="AD42" s="8">
        <v>0</v>
      </c>
      <c r="AE42" s="8">
        <v>0</v>
      </c>
      <c r="AF42" s="8">
        <v>0</v>
      </c>
      <c r="AG42" s="8">
        <v>0</v>
      </c>
      <c r="AH42" s="8">
        <v>0</v>
      </c>
      <c r="AI42" s="8">
        <v>0</v>
      </c>
      <c r="AJ42" s="8">
        <v>0</v>
      </c>
      <c r="AK42" s="8">
        <v>0</v>
      </c>
      <c r="AL42" s="8">
        <v>0</v>
      </c>
      <c r="AM42" s="8">
        <v>0</v>
      </c>
      <c r="AN42" s="8">
        <v>1</v>
      </c>
      <c r="AO42" s="8">
        <v>0</v>
      </c>
      <c r="AP42" s="8">
        <v>0</v>
      </c>
      <c r="AS42" s="7">
        <v>212399</v>
      </c>
      <c r="AT42" s="7" t="s">
        <v>137</v>
      </c>
      <c r="AU42" s="8">
        <v>5.1343163057817748E-2</v>
      </c>
      <c r="AV42" s="8">
        <v>1.5197782855496774E-2</v>
      </c>
      <c r="AW42" s="8">
        <v>9.5731304184758059E-2</v>
      </c>
      <c r="AX42" s="8">
        <v>6.3791489838996782E-2</v>
      </c>
      <c r="AY42" s="8">
        <v>2.1504241379485482E-2</v>
      </c>
      <c r="AZ42" s="8">
        <v>0.10581135075557581</v>
      </c>
      <c r="BA42" s="8">
        <v>6.1935946184837096E-2</v>
      </c>
      <c r="BB42" s="8">
        <v>1.9020924948264514E-2</v>
      </c>
      <c r="BC42" s="8">
        <v>9.4822822169838714E-2</v>
      </c>
      <c r="BD42" s="8">
        <v>5.173200731223386E-2</v>
      </c>
      <c r="BE42" s="8">
        <v>1.3924527465079035E-2</v>
      </c>
      <c r="BF42" s="8">
        <v>0.10987802048333872</v>
      </c>
      <c r="BG42" s="8">
        <v>0.18021326014548386</v>
      </c>
      <c r="BH42" s="8">
        <v>2.2003717915738712E-6</v>
      </c>
      <c r="BI42" s="8">
        <v>8.663984975129034E-2</v>
      </c>
      <c r="BJ42" s="8">
        <v>1.1622722500982259</v>
      </c>
      <c r="BK42" s="8">
        <v>0.51368772713564514</v>
      </c>
      <c r="BL42" s="8">
        <v>0.49836033846419353</v>
      </c>
    </row>
    <row r="43" spans="1:64" x14ac:dyDescent="0.3">
      <c r="A43" s="7">
        <v>213111</v>
      </c>
      <c r="B43" s="7" t="str">
        <f t="shared" si="0"/>
        <v>Drilling Oil and Gas Wells</v>
      </c>
      <c r="C43" s="8">
        <f t="shared" si="1"/>
        <v>6.7379917285095167E-2</v>
      </c>
      <c r="D43" s="8">
        <f t="shared" si="2"/>
        <v>1.818099477499581E-2</v>
      </c>
      <c r="E43" s="8">
        <f t="shared" si="3"/>
        <v>0.13500840655774193</v>
      </c>
      <c r="F43" s="8">
        <f t="shared" si="4"/>
        <v>4.1457724067379027E-2</v>
      </c>
      <c r="G43" s="8">
        <f t="shared" si="5"/>
        <v>1.2641044328080967E-2</v>
      </c>
      <c r="H43" s="8">
        <f t="shared" si="6"/>
        <v>7.8646035116352236E-2</v>
      </c>
      <c r="I43" s="8">
        <f t="shared" si="7"/>
        <v>5.9757322521516137E-2</v>
      </c>
      <c r="J43" s="8">
        <f t="shared" si="8"/>
        <v>1.7861152339746132E-2</v>
      </c>
      <c r="K43" s="8">
        <f t="shared" si="9"/>
        <v>0.10332196969730968</v>
      </c>
      <c r="L43" s="8">
        <f t="shared" si="10"/>
        <v>6.8428644031791941E-2</v>
      </c>
      <c r="M43" s="8">
        <f t="shared" si="11"/>
        <v>1.634868557981355E-2</v>
      </c>
      <c r="N43" s="8">
        <f t="shared" si="12"/>
        <v>0.1508939639045645</v>
      </c>
      <c r="O43" s="8">
        <f t="shared" si="13"/>
        <v>0.31461308736819354</v>
      </c>
      <c r="P43" s="8">
        <f t="shared" si="14"/>
        <v>8.1994939885343556E-6</v>
      </c>
      <c r="Q43" s="8">
        <f t="shared" si="15"/>
        <v>0.19530138238754838</v>
      </c>
      <c r="R43" s="8">
        <f t="shared" si="16"/>
        <v>1</v>
      </c>
      <c r="S43" s="8">
        <f t="shared" si="17"/>
        <v>0.6811319002858065</v>
      </c>
      <c r="T43" s="8">
        <f t="shared" si="18"/>
        <v>0.72932754133322586</v>
      </c>
      <c r="W43" s="7">
        <v>213111</v>
      </c>
      <c r="X43" s="7" t="s">
        <v>138</v>
      </c>
      <c r="Y43" s="8">
        <v>0</v>
      </c>
      <c r="Z43" s="8">
        <v>0</v>
      </c>
      <c r="AA43" s="8">
        <v>0</v>
      </c>
      <c r="AB43" s="8">
        <v>0</v>
      </c>
      <c r="AC43" s="8">
        <v>0</v>
      </c>
      <c r="AD43" s="8">
        <v>0</v>
      </c>
      <c r="AE43" s="8">
        <v>0</v>
      </c>
      <c r="AF43" s="8">
        <v>0</v>
      </c>
      <c r="AG43" s="8">
        <v>0</v>
      </c>
      <c r="AH43" s="8">
        <v>0</v>
      </c>
      <c r="AI43" s="8">
        <v>0</v>
      </c>
      <c r="AJ43" s="8">
        <v>0</v>
      </c>
      <c r="AK43" s="8">
        <v>0</v>
      </c>
      <c r="AL43" s="8">
        <v>0</v>
      </c>
      <c r="AM43" s="8">
        <v>0</v>
      </c>
      <c r="AN43" s="8">
        <v>1</v>
      </c>
      <c r="AO43" s="8">
        <v>0</v>
      </c>
      <c r="AP43" s="8">
        <v>0</v>
      </c>
      <c r="AS43" s="7">
        <v>213111</v>
      </c>
      <c r="AT43" s="7" t="s">
        <v>138</v>
      </c>
      <c r="AU43" s="8">
        <v>6.7379917285095167E-2</v>
      </c>
      <c r="AV43" s="8">
        <v>1.818099477499581E-2</v>
      </c>
      <c r="AW43" s="8">
        <v>0.13500840655774193</v>
      </c>
      <c r="AX43" s="8">
        <v>4.1457724067379027E-2</v>
      </c>
      <c r="AY43" s="8">
        <v>1.2641044328080967E-2</v>
      </c>
      <c r="AZ43" s="8">
        <v>7.8646035116352236E-2</v>
      </c>
      <c r="BA43" s="8">
        <v>5.9757322521516137E-2</v>
      </c>
      <c r="BB43" s="8">
        <v>1.7861152339746132E-2</v>
      </c>
      <c r="BC43" s="8">
        <v>0.10332196969730968</v>
      </c>
      <c r="BD43" s="8">
        <v>6.8428644031791941E-2</v>
      </c>
      <c r="BE43" s="8">
        <v>1.634868557981355E-2</v>
      </c>
      <c r="BF43" s="8">
        <v>0.1508939639045645</v>
      </c>
      <c r="BG43" s="8">
        <v>0.31461308736819354</v>
      </c>
      <c r="BH43" s="8">
        <v>8.1994939885343556E-6</v>
      </c>
      <c r="BI43" s="8">
        <v>0.19530138238754838</v>
      </c>
      <c r="BJ43" s="8">
        <v>1.2205693186183875</v>
      </c>
      <c r="BK43" s="8">
        <v>0.6811319002858065</v>
      </c>
      <c r="BL43" s="8">
        <v>0.72932754133322586</v>
      </c>
    </row>
    <row r="44" spans="1:64" x14ac:dyDescent="0.3">
      <c r="A44" s="7">
        <v>213112</v>
      </c>
      <c r="B44" s="7" t="str">
        <f t="shared" si="0"/>
        <v>Support Activities for Oil and Gas Operations</v>
      </c>
      <c r="C44" s="8">
        <f t="shared" si="1"/>
        <v>8.4457765410600003E-2</v>
      </c>
      <c r="D44" s="8">
        <f t="shared" si="2"/>
        <v>1.4196945705499999E-2</v>
      </c>
      <c r="E44" s="8">
        <f t="shared" si="3"/>
        <v>0.122261631466</v>
      </c>
      <c r="F44" s="8">
        <f t="shared" si="4"/>
        <v>5.2001118795099999E-2</v>
      </c>
      <c r="G44" s="8">
        <f t="shared" si="5"/>
        <v>8.6882455395799994E-3</v>
      </c>
      <c r="H44" s="8">
        <f t="shared" si="6"/>
        <v>4.3869877753100001E-2</v>
      </c>
      <c r="I44" s="8">
        <f t="shared" si="7"/>
        <v>6.3991872218200005E-2</v>
      </c>
      <c r="J44" s="8">
        <f t="shared" si="8"/>
        <v>1.13998457381E-2</v>
      </c>
      <c r="K44" s="8">
        <f t="shared" si="9"/>
        <v>5.1862200491800001E-2</v>
      </c>
      <c r="L44" s="8">
        <f t="shared" si="10"/>
        <v>8.1964407367299999E-2</v>
      </c>
      <c r="M44" s="8">
        <f t="shared" si="11"/>
        <v>1.18282584474E-2</v>
      </c>
      <c r="N44" s="8">
        <f t="shared" si="12"/>
        <v>0.14724334238699999</v>
      </c>
      <c r="O44" s="8">
        <f t="shared" si="13"/>
        <v>0.59924051801400002</v>
      </c>
      <c r="P44" s="8">
        <f t="shared" si="14"/>
        <v>1.1805655462999999E-5</v>
      </c>
      <c r="Q44" s="8">
        <f t="shared" si="15"/>
        <v>0.382205592727</v>
      </c>
      <c r="R44" s="8">
        <f t="shared" si="16"/>
        <v>1.22091634258</v>
      </c>
      <c r="S44" s="8">
        <f t="shared" si="17"/>
        <v>1.1045592420899999</v>
      </c>
      <c r="T44" s="8">
        <f t="shared" si="18"/>
        <v>1.1272539184499999</v>
      </c>
      <c r="W44" s="7">
        <v>213112</v>
      </c>
      <c r="X44" s="7" t="s">
        <v>139</v>
      </c>
      <c r="Y44" s="8">
        <v>8.4457765410600003E-2</v>
      </c>
      <c r="Z44" s="8">
        <v>1.4196945705499999E-2</v>
      </c>
      <c r="AA44" s="8">
        <v>0.122261631466</v>
      </c>
      <c r="AB44" s="8">
        <v>5.2001118795099999E-2</v>
      </c>
      <c r="AC44" s="8">
        <v>8.6882455395799994E-3</v>
      </c>
      <c r="AD44" s="8">
        <v>4.3869877753100001E-2</v>
      </c>
      <c r="AE44" s="8">
        <v>6.3991872218200005E-2</v>
      </c>
      <c r="AF44" s="8">
        <v>1.13998457381E-2</v>
      </c>
      <c r="AG44" s="8">
        <v>5.1862200491800001E-2</v>
      </c>
      <c r="AH44" s="8">
        <v>8.1964407367299999E-2</v>
      </c>
      <c r="AI44" s="8">
        <v>1.18282584474E-2</v>
      </c>
      <c r="AJ44" s="8">
        <v>0.14724334238699999</v>
      </c>
      <c r="AK44" s="8">
        <v>0.59924051801400002</v>
      </c>
      <c r="AL44" s="8">
        <v>1.1805655462999999E-5</v>
      </c>
      <c r="AM44" s="8">
        <v>0.382205592727</v>
      </c>
      <c r="AN44" s="8">
        <v>1.22091634258</v>
      </c>
      <c r="AO44" s="8">
        <v>1.1045592420899999</v>
      </c>
      <c r="AP44" s="8">
        <v>1.1272539184499999</v>
      </c>
      <c r="AS44" s="7">
        <v>213112</v>
      </c>
      <c r="AT44" s="7" t="s">
        <v>139</v>
      </c>
      <c r="AU44" s="8">
        <v>0.12790195512933711</v>
      </c>
      <c r="AV44" s="8">
        <v>3.270004744946195E-2</v>
      </c>
      <c r="AW44" s="8">
        <v>0.22915628615964509</v>
      </c>
      <c r="AX44" s="8">
        <v>0.12974825078205229</v>
      </c>
      <c r="AY44" s="8">
        <v>3.5889274331073237E-2</v>
      </c>
      <c r="AZ44" s="8">
        <v>0.19360540051512537</v>
      </c>
      <c r="BA44" s="8">
        <v>0.10809604512213548</v>
      </c>
      <c r="BB44" s="8">
        <v>3.0390513255543393E-2</v>
      </c>
      <c r="BC44" s="8">
        <v>0.16044858378388221</v>
      </c>
      <c r="BD44" s="8">
        <v>0.11684455326267255</v>
      </c>
      <c r="BE44" s="8">
        <v>2.8270352300700807E-2</v>
      </c>
      <c r="BF44" s="8">
        <v>0.24316529516337096</v>
      </c>
      <c r="BG44" s="8">
        <v>0.59408855259114612</v>
      </c>
      <c r="BH44" s="8">
        <v>1.208018972754419E-5</v>
      </c>
      <c r="BI44" s="8">
        <v>0.38169685934300029</v>
      </c>
      <c r="BJ44" s="8">
        <v>1.3897582887385487</v>
      </c>
      <c r="BK44" s="8">
        <v>1.3431138933706452</v>
      </c>
      <c r="BL44" s="8">
        <v>1.2828061099027419</v>
      </c>
    </row>
    <row r="45" spans="1:64" x14ac:dyDescent="0.3">
      <c r="A45" s="7">
        <v>213113</v>
      </c>
      <c r="B45" s="7" t="str">
        <f t="shared" si="0"/>
        <v>Support Activities for Coal Mining</v>
      </c>
      <c r="C45" s="8">
        <f t="shared" si="1"/>
        <v>1.118819359248387E-2</v>
      </c>
      <c r="D45" s="8">
        <f t="shared" si="2"/>
        <v>3.6555632217080648E-3</v>
      </c>
      <c r="E45" s="8">
        <f t="shared" si="3"/>
        <v>1.7821520976096773E-2</v>
      </c>
      <c r="F45" s="8">
        <f t="shared" si="4"/>
        <v>1.7853871532870966E-2</v>
      </c>
      <c r="G45" s="8">
        <f t="shared" si="5"/>
        <v>6.4875173711419366E-3</v>
      </c>
      <c r="H45" s="8">
        <f t="shared" si="6"/>
        <v>2.3973917978129037E-2</v>
      </c>
      <c r="I45" s="8">
        <f t="shared" si="7"/>
        <v>9.8288901655483873E-3</v>
      </c>
      <c r="J45" s="8">
        <f t="shared" si="8"/>
        <v>3.5360827536338709E-3</v>
      </c>
      <c r="K45" s="8">
        <f t="shared" si="9"/>
        <v>1.273344122335484E-2</v>
      </c>
      <c r="L45" s="8">
        <f t="shared" si="10"/>
        <v>1.0149203013387098E-2</v>
      </c>
      <c r="M45" s="8">
        <f t="shared" si="11"/>
        <v>3.2134997210483871E-3</v>
      </c>
      <c r="N45" s="8">
        <f t="shared" si="12"/>
        <v>1.8744472760564519E-2</v>
      </c>
      <c r="O45" s="8">
        <f t="shared" si="13"/>
        <v>3.8884224454258064E-2</v>
      </c>
      <c r="P45" s="8">
        <f t="shared" si="14"/>
        <v>2.2449663754403228E-7</v>
      </c>
      <c r="Q45" s="8">
        <f t="shared" si="15"/>
        <v>2.5295650577548387E-2</v>
      </c>
      <c r="R45" s="8">
        <f t="shared" si="16"/>
        <v>1</v>
      </c>
      <c r="S45" s="8">
        <f t="shared" si="17"/>
        <v>0.11283143591419355</v>
      </c>
      <c r="T45" s="8">
        <f t="shared" si="18"/>
        <v>9.0614543174838719E-2</v>
      </c>
      <c r="W45" s="7">
        <v>213113</v>
      </c>
      <c r="X45" s="7" t="s">
        <v>140</v>
      </c>
      <c r="Y45" s="8">
        <v>0</v>
      </c>
      <c r="Z45" s="8">
        <v>0</v>
      </c>
      <c r="AA45" s="8">
        <v>0</v>
      </c>
      <c r="AB45" s="8">
        <v>0</v>
      </c>
      <c r="AC45" s="8">
        <v>0</v>
      </c>
      <c r="AD45" s="8">
        <v>0</v>
      </c>
      <c r="AE45" s="8">
        <v>0</v>
      </c>
      <c r="AF45" s="8">
        <v>0</v>
      </c>
      <c r="AG45" s="8">
        <v>0</v>
      </c>
      <c r="AH45" s="8">
        <v>0</v>
      </c>
      <c r="AI45" s="8">
        <v>0</v>
      </c>
      <c r="AJ45" s="8">
        <v>0</v>
      </c>
      <c r="AK45" s="8">
        <v>0</v>
      </c>
      <c r="AL45" s="8">
        <v>0</v>
      </c>
      <c r="AM45" s="8">
        <v>0</v>
      </c>
      <c r="AN45" s="8">
        <v>1</v>
      </c>
      <c r="AO45" s="8">
        <v>0</v>
      </c>
      <c r="AP45" s="8">
        <v>0</v>
      </c>
      <c r="AS45" s="7">
        <v>213113</v>
      </c>
      <c r="AT45" s="7" t="s">
        <v>140</v>
      </c>
      <c r="AU45" s="8">
        <v>1.118819359248387E-2</v>
      </c>
      <c r="AV45" s="8">
        <v>3.6555632217080648E-3</v>
      </c>
      <c r="AW45" s="8">
        <v>1.7821520976096773E-2</v>
      </c>
      <c r="AX45" s="8">
        <v>1.7853871532870966E-2</v>
      </c>
      <c r="AY45" s="8">
        <v>6.4875173711419366E-3</v>
      </c>
      <c r="AZ45" s="8">
        <v>2.3973917978129037E-2</v>
      </c>
      <c r="BA45" s="8">
        <v>9.8288901655483873E-3</v>
      </c>
      <c r="BB45" s="8">
        <v>3.5360827536338709E-3</v>
      </c>
      <c r="BC45" s="8">
        <v>1.273344122335484E-2</v>
      </c>
      <c r="BD45" s="8">
        <v>1.0149203013387098E-2</v>
      </c>
      <c r="BE45" s="8">
        <v>3.2134997210483871E-3</v>
      </c>
      <c r="BF45" s="8">
        <v>1.8744472760564519E-2</v>
      </c>
      <c r="BG45" s="8">
        <v>3.8884224454258064E-2</v>
      </c>
      <c r="BH45" s="8">
        <v>2.2449663754403228E-7</v>
      </c>
      <c r="BI45" s="8">
        <v>2.5295650577548387E-2</v>
      </c>
      <c r="BJ45" s="8">
        <v>1.0326652777903227</v>
      </c>
      <c r="BK45" s="8">
        <v>0.11283143591419355</v>
      </c>
      <c r="BL45" s="8">
        <v>9.0614543174838719E-2</v>
      </c>
    </row>
    <row r="46" spans="1:64" x14ac:dyDescent="0.3">
      <c r="A46" s="7">
        <v>213114</v>
      </c>
      <c r="B46" s="7" t="str">
        <f t="shared" si="0"/>
        <v>Support Activities for Metal Mining</v>
      </c>
      <c r="C46" s="8">
        <f t="shared" si="1"/>
        <v>7.2013082479677418E-3</v>
      </c>
      <c r="D46" s="8">
        <f t="shared" si="2"/>
        <v>1.8500119802854838E-3</v>
      </c>
      <c r="E46" s="8">
        <f t="shared" si="3"/>
        <v>1.3605599756854839E-2</v>
      </c>
      <c r="F46" s="8">
        <f t="shared" si="4"/>
        <v>1.0888758438779032E-2</v>
      </c>
      <c r="G46" s="8">
        <f t="shared" si="5"/>
        <v>3.2169232333543549E-3</v>
      </c>
      <c r="H46" s="8">
        <f t="shared" si="6"/>
        <v>1.8139468169603226E-2</v>
      </c>
      <c r="I46" s="8">
        <f t="shared" si="7"/>
        <v>5.8975363992258062E-3</v>
      </c>
      <c r="J46" s="8">
        <f t="shared" si="8"/>
        <v>1.6840777105854839E-3</v>
      </c>
      <c r="K46" s="8">
        <f t="shared" si="9"/>
        <v>9.7754113239677427E-3</v>
      </c>
      <c r="L46" s="8">
        <f t="shared" si="10"/>
        <v>6.6675608986451603E-3</v>
      </c>
      <c r="M46" s="8">
        <f t="shared" si="11"/>
        <v>1.6475000608161291E-3</v>
      </c>
      <c r="N46" s="8">
        <f t="shared" si="12"/>
        <v>1.4394313349580645E-2</v>
      </c>
      <c r="O46" s="8">
        <f t="shared" si="13"/>
        <v>2.9191043994193547E-2</v>
      </c>
      <c r="P46" s="8">
        <f t="shared" si="14"/>
        <v>8.2980407635451616E-7</v>
      </c>
      <c r="Q46" s="8">
        <f t="shared" si="15"/>
        <v>1.9497198624870968E-2</v>
      </c>
      <c r="R46" s="8">
        <f t="shared" si="16"/>
        <v>1</v>
      </c>
      <c r="S46" s="8">
        <f t="shared" si="17"/>
        <v>8.063224661596774E-2</v>
      </c>
      <c r="T46" s="8">
        <f t="shared" si="18"/>
        <v>6.5744122207903224E-2</v>
      </c>
      <c r="W46" s="7">
        <v>213114</v>
      </c>
      <c r="X46" s="7" t="s">
        <v>141</v>
      </c>
      <c r="Y46" s="8">
        <v>0</v>
      </c>
      <c r="Z46" s="8">
        <v>0</v>
      </c>
      <c r="AA46" s="8">
        <v>0</v>
      </c>
      <c r="AB46" s="8">
        <v>0</v>
      </c>
      <c r="AC46" s="8">
        <v>0</v>
      </c>
      <c r="AD46" s="8">
        <v>0</v>
      </c>
      <c r="AE46" s="8">
        <v>0</v>
      </c>
      <c r="AF46" s="8">
        <v>0</v>
      </c>
      <c r="AG46" s="8">
        <v>0</v>
      </c>
      <c r="AH46" s="8">
        <v>0</v>
      </c>
      <c r="AI46" s="8">
        <v>0</v>
      </c>
      <c r="AJ46" s="8">
        <v>0</v>
      </c>
      <c r="AK46" s="8">
        <v>0</v>
      </c>
      <c r="AL46" s="8">
        <v>0</v>
      </c>
      <c r="AM46" s="8">
        <v>0</v>
      </c>
      <c r="AN46" s="8">
        <v>1</v>
      </c>
      <c r="AO46" s="8">
        <v>0</v>
      </c>
      <c r="AP46" s="8">
        <v>0</v>
      </c>
      <c r="AS46" s="7">
        <v>213114</v>
      </c>
      <c r="AT46" s="7" t="s">
        <v>141</v>
      </c>
      <c r="AU46" s="8">
        <v>7.2013082479677418E-3</v>
      </c>
      <c r="AV46" s="8">
        <v>1.8500119802854838E-3</v>
      </c>
      <c r="AW46" s="8">
        <v>1.3605599756854839E-2</v>
      </c>
      <c r="AX46" s="8">
        <v>1.0888758438779032E-2</v>
      </c>
      <c r="AY46" s="8">
        <v>3.2169232333543549E-3</v>
      </c>
      <c r="AZ46" s="8">
        <v>1.8139468169603226E-2</v>
      </c>
      <c r="BA46" s="8">
        <v>5.8975363992258062E-3</v>
      </c>
      <c r="BB46" s="8">
        <v>1.6840777105854839E-3</v>
      </c>
      <c r="BC46" s="8">
        <v>9.7754113239677427E-3</v>
      </c>
      <c r="BD46" s="8">
        <v>6.6675608986451603E-3</v>
      </c>
      <c r="BE46" s="8">
        <v>1.6475000608161291E-3</v>
      </c>
      <c r="BF46" s="8">
        <v>1.4394313349580645E-2</v>
      </c>
      <c r="BG46" s="8">
        <v>2.9191043994193547E-2</v>
      </c>
      <c r="BH46" s="8">
        <v>8.2980407635451616E-7</v>
      </c>
      <c r="BI46" s="8">
        <v>1.9497198624870968E-2</v>
      </c>
      <c r="BJ46" s="8">
        <v>1.022656919985</v>
      </c>
      <c r="BK46" s="8">
        <v>8.063224661596774E-2</v>
      </c>
      <c r="BL46" s="8">
        <v>6.5744122207903224E-2</v>
      </c>
    </row>
    <row r="47" spans="1:64" x14ac:dyDescent="0.3">
      <c r="A47" s="7">
        <v>213115</v>
      </c>
      <c r="B47" s="7" t="str">
        <f t="shared" si="0"/>
        <v>Support Activities for Nonmetallic Minerals (except Fuels) Mining</v>
      </c>
      <c r="C47" s="8">
        <f t="shared" si="1"/>
        <v>4.9745646921056451E-2</v>
      </c>
      <c r="D47" s="8">
        <f t="shared" si="2"/>
        <v>1.4647145480051615E-2</v>
      </c>
      <c r="E47" s="8">
        <f t="shared" si="3"/>
        <v>8.3330018095209665E-2</v>
      </c>
      <c r="F47" s="8">
        <f t="shared" si="4"/>
        <v>2.5526751509011774E-2</v>
      </c>
      <c r="G47" s="8">
        <f t="shared" si="5"/>
        <v>8.4754063994150006E-3</v>
      </c>
      <c r="H47" s="8">
        <f t="shared" si="6"/>
        <v>3.8697684428620482E-2</v>
      </c>
      <c r="I47" s="8">
        <f t="shared" si="7"/>
        <v>4.039406064925645E-2</v>
      </c>
      <c r="J47" s="8">
        <f t="shared" si="8"/>
        <v>1.3474653490791931E-2</v>
      </c>
      <c r="K47" s="8">
        <f t="shared" si="9"/>
        <v>5.8682962119506459E-2</v>
      </c>
      <c r="L47" s="8">
        <f t="shared" si="10"/>
        <v>4.5893888716833864E-2</v>
      </c>
      <c r="M47" s="8">
        <f t="shared" si="11"/>
        <v>1.2879090863988066E-2</v>
      </c>
      <c r="N47" s="8">
        <f t="shared" si="12"/>
        <v>8.7796032333774185E-2</v>
      </c>
      <c r="O47" s="8">
        <f t="shared" si="13"/>
        <v>0.19424485142709685</v>
      </c>
      <c r="P47" s="8">
        <f t="shared" si="14"/>
        <v>7.4794841187967737E-6</v>
      </c>
      <c r="Q47" s="8">
        <f t="shared" si="15"/>
        <v>0.12907306523225806</v>
      </c>
      <c r="R47" s="8">
        <f t="shared" si="16"/>
        <v>1</v>
      </c>
      <c r="S47" s="8">
        <f t="shared" si="17"/>
        <v>0.39528048749838723</v>
      </c>
      <c r="T47" s="8">
        <f t="shared" si="18"/>
        <v>0.43513232142064501</v>
      </c>
      <c r="W47" s="7">
        <v>213115</v>
      </c>
      <c r="X47" s="7" t="s">
        <v>142</v>
      </c>
      <c r="Y47" s="8">
        <v>0</v>
      </c>
      <c r="Z47" s="8">
        <v>0</v>
      </c>
      <c r="AA47" s="8">
        <v>0</v>
      </c>
      <c r="AB47" s="8">
        <v>0</v>
      </c>
      <c r="AC47" s="8">
        <v>0</v>
      </c>
      <c r="AD47" s="8">
        <v>0</v>
      </c>
      <c r="AE47" s="8">
        <v>0</v>
      </c>
      <c r="AF47" s="8">
        <v>0</v>
      </c>
      <c r="AG47" s="8">
        <v>0</v>
      </c>
      <c r="AH47" s="8">
        <v>0</v>
      </c>
      <c r="AI47" s="8">
        <v>0</v>
      </c>
      <c r="AJ47" s="8">
        <v>0</v>
      </c>
      <c r="AK47" s="8">
        <v>0</v>
      </c>
      <c r="AL47" s="8">
        <v>0</v>
      </c>
      <c r="AM47" s="8">
        <v>0</v>
      </c>
      <c r="AN47" s="8">
        <v>1</v>
      </c>
      <c r="AO47" s="8">
        <v>0</v>
      </c>
      <c r="AP47" s="8">
        <v>0</v>
      </c>
      <c r="AS47" s="7">
        <v>213115</v>
      </c>
      <c r="AT47" s="7" t="s">
        <v>142</v>
      </c>
      <c r="AU47" s="8">
        <v>4.9745646921056451E-2</v>
      </c>
      <c r="AV47" s="8">
        <v>1.4647145480051615E-2</v>
      </c>
      <c r="AW47" s="8">
        <v>8.3330018095209665E-2</v>
      </c>
      <c r="AX47" s="8">
        <v>2.5526751509011774E-2</v>
      </c>
      <c r="AY47" s="8">
        <v>8.4754063994150006E-3</v>
      </c>
      <c r="AZ47" s="8">
        <v>3.8697684428620482E-2</v>
      </c>
      <c r="BA47" s="8">
        <v>4.039406064925645E-2</v>
      </c>
      <c r="BB47" s="8">
        <v>1.3474653490791931E-2</v>
      </c>
      <c r="BC47" s="8">
        <v>5.8682962119506459E-2</v>
      </c>
      <c r="BD47" s="8">
        <v>4.5893888716833864E-2</v>
      </c>
      <c r="BE47" s="8">
        <v>1.2879090863988066E-2</v>
      </c>
      <c r="BF47" s="8">
        <v>8.7796032333774185E-2</v>
      </c>
      <c r="BG47" s="8">
        <v>0.19424485142709685</v>
      </c>
      <c r="BH47" s="8">
        <v>7.4794841187967737E-6</v>
      </c>
      <c r="BI47" s="8">
        <v>0.12907306523225806</v>
      </c>
      <c r="BJ47" s="8">
        <v>1.1477228104964516</v>
      </c>
      <c r="BK47" s="8">
        <v>0.39528048749838723</v>
      </c>
      <c r="BL47" s="8">
        <v>0.43513232142064501</v>
      </c>
    </row>
    <row r="48" spans="1:64" x14ac:dyDescent="0.3">
      <c r="A48" s="7">
        <v>221111</v>
      </c>
      <c r="B48" s="7" t="str">
        <f t="shared" si="0"/>
        <v>Hydroelectric Power Generation</v>
      </c>
      <c r="C48" s="8">
        <f t="shared" si="1"/>
        <v>7.98504359315E-2</v>
      </c>
      <c r="D48" s="8">
        <f t="shared" si="2"/>
        <v>8.3594138055100003E-3</v>
      </c>
      <c r="E48" s="8">
        <f t="shared" si="3"/>
        <v>0.200875486444</v>
      </c>
      <c r="F48" s="8">
        <f t="shared" si="4"/>
        <v>0.23451029457799999</v>
      </c>
      <c r="G48" s="8">
        <f t="shared" si="5"/>
        <v>3.4852623890600003E-2</v>
      </c>
      <c r="H48" s="8">
        <f t="shared" si="6"/>
        <v>0.29243846677000002</v>
      </c>
      <c r="I48" s="8">
        <f t="shared" si="7"/>
        <v>0.160273054587</v>
      </c>
      <c r="J48" s="8">
        <f t="shared" si="8"/>
        <v>2.00836516042E-2</v>
      </c>
      <c r="K48" s="8">
        <f t="shared" si="9"/>
        <v>0.195752465677</v>
      </c>
      <c r="L48" s="8">
        <f t="shared" si="10"/>
        <v>6.9774673541000004E-2</v>
      </c>
      <c r="M48" s="8">
        <f t="shared" si="11"/>
        <v>6.6252370602699999E-3</v>
      </c>
      <c r="N48" s="8">
        <f t="shared" si="12"/>
        <v>0.22353005785899999</v>
      </c>
      <c r="O48" s="8">
        <f t="shared" si="13"/>
        <v>0.67063251625999998</v>
      </c>
      <c r="P48" s="8">
        <f t="shared" si="14"/>
        <v>1.8123324678000001E-6</v>
      </c>
      <c r="Q48" s="8">
        <f t="shared" si="15"/>
        <v>0.12702376274999999</v>
      </c>
      <c r="R48" s="8">
        <f t="shared" si="16"/>
        <v>1.2890853361800001</v>
      </c>
      <c r="S48" s="8">
        <f t="shared" si="17"/>
        <v>1.5618013852399999</v>
      </c>
      <c r="T48" s="8">
        <f t="shared" si="18"/>
        <v>1.37610917187</v>
      </c>
      <c r="W48" s="7">
        <v>221111</v>
      </c>
      <c r="X48" s="7" t="s">
        <v>143</v>
      </c>
      <c r="Y48" s="8">
        <v>7.98504359315E-2</v>
      </c>
      <c r="Z48" s="8">
        <v>8.3594138055100003E-3</v>
      </c>
      <c r="AA48" s="8">
        <v>0.200875486444</v>
      </c>
      <c r="AB48" s="8">
        <v>0.23451029457799999</v>
      </c>
      <c r="AC48" s="8">
        <v>3.4852623890600003E-2</v>
      </c>
      <c r="AD48" s="8">
        <v>0.29243846677000002</v>
      </c>
      <c r="AE48" s="8">
        <v>0.160273054587</v>
      </c>
      <c r="AF48" s="8">
        <v>2.00836516042E-2</v>
      </c>
      <c r="AG48" s="8">
        <v>0.195752465677</v>
      </c>
      <c r="AH48" s="8">
        <v>6.9774673541000004E-2</v>
      </c>
      <c r="AI48" s="8">
        <v>6.6252370602699999E-3</v>
      </c>
      <c r="AJ48" s="8">
        <v>0.22353005785899999</v>
      </c>
      <c r="AK48" s="8">
        <v>0.67063251625999998</v>
      </c>
      <c r="AL48" s="8">
        <v>1.8123324678000001E-6</v>
      </c>
      <c r="AM48" s="8">
        <v>0.12702376274999999</v>
      </c>
      <c r="AN48" s="8">
        <v>1.2890853361800001</v>
      </c>
      <c r="AO48" s="8">
        <v>1.5618013852399999</v>
      </c>
      <c r="AP48" s="8">
        <v>1.37610917187</v>
      </c>
      <c r="AS48" s="7">
        <v>221111</v>
      </c>
      <c r="AT48" s="7" t="s">
        <v>143</v>
      </c>
      <c r="AU48" s="8">
        <v>7.9796682863477408E-2</v>
      </c>
      <c r="AV48" s="8">
        <v>1.4219350079799031E-2</v>
      </c>
      <c r="AW48" s="8">
        <v>0.27497560476562899</v>
      </c>
      <c r="AX48" s="8">
        <v>0.32698666129807907</v>
      </c>
      <c r="AY48" s="8">
        <v>7.1569545440348395E-2</v>
      </c>
      <c r="AZ48" s="8">
        <v>0.75850422792477445</v>
      </c>
      <c r="BA48" s="8">
        <v>0.1806225929581774</v>
      </c>
      <c r="BB48" s="8">
        <v>3.8638429765732264E-2</v>
      </c>
      <c r="BC48" s="8">
        <v>0.50452954105233883</v>
      </c>
      <c r="BD48" s="8">
        <v>6.938472160465485E-2</v>
      </c>
      <c r="BE48" s="8">
        <v>1.1388304312149681E-2</v>
      </c>
      <c r="BF48" s="8">
        <v>0.2649129321062258</v>
      </c>
      <c r="BG48" s="8">
        <v>0.53512278627364485</v>
      </c>
      <c r="BH48" s="8">
        <v>1.4105458848043383E-6</v>
      </c>
      <c r="BI48" s="8">
        <v>0.10257121719588716</v>
      </c>
      <c r="BJ48" s="8">
        <v>1.3689916377088709</v>
      </c>
      <c r="BK48" s="8">
        <v>1.9473830153085483</v>
      </c>
      <c r="BL48" s="8">
        <v>1.5141131444208065</v>
      </c>
    </row>
    <row r="49" spans="1:64" x14ac:dyDescent="0.3">
      <c r="A49" s="7">
        <v>221112</v>
      </c>
      <c r="B49" s="7" t="str">
        <f t="shared" si="0"/>
        <v>Fossil Fuel Electric Power Generation</v>
      </c>
      <c r="C49" s="8">
        <f t="shared" si="1"/>
        <v>8.0194539646699994E-2</v>
      </c>
      <c r="D49" s="8">
        <f t="shared" si="2"/>
        <v>8.3475692934999995E-3</v>
      </c>
      <c r="E49" s="8">
        <f t="shared" si="3"/>
        <v>0.20038987285099999</v>
      </c>
      <c r="F49" s="8">
        <f t="shared" si="4"/>
        <v>0.34886652149899999</v>
      </c>
      <c r="G49" s="8">
        <f t="shared" si="5"/>
        <v>5.1263028688500002E-2</v>
      </c>
      <c r="H49" s="8">
        <f t="shared" si="6"/>
        <v>0.43925857359300002</v>
      </c>
      <c r="I49" s="8">
        <f t="shared" si="7"/>
        <v>0.16213139874599999</v>
      </c>
      <c r="J49" s="8">
        <f t="shared" si="8"/>
        <v>2.0266487770200001E-2</v>
      </c>
      <c r="K49" s="8">
        <f t="shared" si="9"/>
        <v>0.200985034989</v>
      </c>
      <c r="L49" s="8">
        <f t="shared" si="10"/>
        <v>7.0349324343099998E-2</v>
      </c>
      <c r="M49" s="8">
        <f t="shared" si="11"/>
        <v>6.6643934447299996E-3</v>
      </c>
      <c r="N49" s="8">
        <f t="shared" si="12"/>
        <v>0.223806390144</v>
      </c>
      <c r="O49" s="8">
        <f t="shared" si="13"/>
        <v>0.66671794010499996</v>
      </c>
      <c r="P49" s="8">
        <f t="shared" si="14"/>
        <v>1.2262929272400001E-6</v>
      </c>
      <c r="Q49" s="8">
        <f t="shared" si="15"/>
        <v>0.12532964320199999</v>
      </c>
      <c r="R49" s="8">
        <f t="shared" si="16"/>
        <v>1.28893198179</v>
      </c>
      <c r="S49" s="8">
        <f t="shared" si="17"/>
        <v>1.8393881237800001</v>
      </c>
      <c r="T49" s="8">
        <f t="shared" si="18"/>
        <v>1.3833829215</v>
      </c>
      <c r="W49" s="7">
        <v>221112</v>
      </c>
      <c r="X49" s="7" t="s">
        <v>144</v>
      </c>
      <c r="Y49" s="8">
        <v>8.0194539646699994E-2</v>
      </c>
      <c r="Z49" s="8">
        <v>8.3475692934999995E-3</v>
      </c>
      <c r="AA49" s="8">
        <v>0.20038987285099999</v>
      </c>
      <c r="AB49" s="8">
        <v>0.34886652149899999</v>
      </c>
      <c r="AC49" s="8">
        <v>5.1263028688500002E-2</v>
      </c>
      <c r="AD49" s="8">
        <v>0.43925857359300002</v>
      </c>
      <c r="AE49" s="8">
        <v>0.16213139874599999</v>
      </c>
      <c r="AF49" s="8">
        <v>2.0266487770200001E-2</v>
      </c>
      <c r="AG49" s="8">
        <v>0.200985034989</v>
      </c>
      <c r="AH49" s="8">
        <v>7.0349324343099998E-2</v>
      </c>
      <c r="AI49" s="8">
        <v>6.6643934447299996E-3</v>
      </c>
      <c r="AJ49" s="8">
        <v>0.223806390144</v>
      </c>
      <c r="AK49" s="8">
        <v>0.66671794010499996</v>
      </c>
      <c r="AL49" s="8">
        <v>1.2262929272400001E-6</v>
      </c>
      <c r="AM49" s="8">
        <v>0.12532964320199999</v>
      </c>
      <c r="AN49" s="8">
        <v>1.28893198179</v>
      </c>
      <c r="AO49" s="8">
        <v>1.8393881237800001</v>
      </c>
      <c r="AP49" s="8">
        <v>1.3833829215</v>
      </c>
      <c r="AS49" s="7">
        <v>221112</v>
      </c>
      <c r="AT49" s="7" t="s">
        <v>144</v>
      </c>
      <c r="AU49" s="8">
        <v>7.5511289061095166E-2</v>
      </c>
      <c r="AV49" s="8">
        <v>1.3747102995576611E-2</v>
      </c>
      <c r="AW49" s="8">
        <v>0.26011738672562901</v>
      </c>
      <c r="AX49" s="8">
        <v>0.5404189981595644</v>
      </c>
      <c r="AY49" s="8">
        <v>0.12444015384317419</v>
      </c>
      <c r="AZ49" s="8">
        <v>1.3123827255493392</v>
      </c>
      <c r="BA49" s="8">
        <v>0.17216545571767741</v>
      </c>
      <c r="BB49" s="8">
        <v>3.7845679360077419E-2</v>
      </c>
      <c r="BC49" s="8">
        <v>0.49119242467529034</v>
      </c>
      <c r="BD49" s="8">
        <v>6.6067979001222563E-2</v>
      </c>
      <c r="BE49" s="8">
        <v>1.1100260821488548E-2</v>
      </c>
      <c r="BF49" s="8">
        <v>0.25073227167224188</v>
      </c>
      <c r="BG49" s="8">
        <v>0.48862146856354777</v>
      </c>
      <c r="BH49" s="8">
        <v>6.3739050211585504E-7</v>
      </c>
      <c r="BI49" s="8">
        <v>9.2676786460403199E-2</v>
      </c>
      <c r="BJ49" s="8">
        <v>1.3493757787824197</v>
      </c>
      <c r="BK49" s="8">
        <v>2.7030483291653224</v>
      </c>
      <c r="BL49" s="8">
        <v>1.4270100113659683</v>
      </c>
    </row>
    <row r="50" spans="1:64" x14ac:dyDescent="0.3">
      <c r="A50" s="7">
        <v>221113</v>
      </c>
      <c r="B50" s="7" t="str">
        <f t="shared" si="0"/>
        <v>Nuclear Electric Power Generation</v>
      </c>
      <c r="C50" s="8">
        <f t="shared" si="1"/>
        <v>2.029527793244355E-2</v>
      </c>
      <c r="D50" s="8">
        <f t="shared" si="2"/>
        <v>4.4756204398353223E-3</v>
      </c>
      <c r="E50" s="8">
        <f t="shared" si="3"/>
        <v>7.031300862267742E-2</v>
      </c>
      <c r="F50" s="8">
        <f t="shared" si="4"/>
        <v>0.11378796216093549</v>
      </c>
      <c r="G50" s="8">
        <f t="shared" si="5"/>
        <v>3.0804519553664516E-2</v>
      </c>
      <c r="H50" s="8">
        <f t="shared" si="6"/>
        <v>0.29081098306888709</v>
      </c>
      <c r="I50" s="8">
        <f t="shared" si="7"/>
        <v>4.6816483076370964E-2</v>
      </c>
      <c r="J50" s="8">
        <f t="shared" si="8"/>
        <v>1.2479601878432257E-2</v>
      </c>
      <c r="K50" s="8">
        <f t="shared" si="9"/>
        <v>0.14125077963130644</v>
      </c>
      <c r="L50" s="8">
        <f t="shared" si="10"/>
        <v>1.7875892025912908E-2</v>
      </c>
      <c r="M50" s="8">
        <f t="shared" si="11"/>
        <v>3.6621107406714514E-3</v>
      </c>
      <c r="N50" s="8">
        <f t="shared" si="12"/>
        <v>6.5719448071903233E-2</v>
      </c>
      <c r="O50" s="8">
        <f t="shared" si="13"/>
        <v>0.11930551328459675</v>
      </c>
      <c r="P50" s="8">
        <f t="shared" si="14"/>
        <v>2.1083898488685485E-7</v>
      </c>
      <c r="Q50" s="8">
        <f t="shared" si="15"/>
        <v>2.3022300554000005E-2</v>
      </c>
      <c r="R50" s="8">
        <f t="shared" si="16"/>
        <v>1</v>
      </c>
      <c r="S50" s="8">
        <f t="shared" si="17"/>
        <v>0.61282281962225804</v>
      </c>
      <c r="T50" s="8">
        <f t="shared" si="18"/>
        <v>0.37796621942467745</v>
      </c>
      <c r="W50" s="7">
        <v>221113</v>
      </c>
      <c r="X50" s="7" t="s">
        <v>145</v>
      </c>
      <c r="Y50" s="8">
        <v>0</v>
      </c>
      <c r="Z50" s="8">
        <v>0</v>
      </c>
      <c r="AA50" s="8">
        <v>0</v>
      </c>
      <c r="AB50" s="8">
        <v>0</v>
      </c>
      <c r="AC50" s="8">
        <v>0</v>
      </c>
      <c r="AD50" s="8">
        <v>0</v>
      </c>
      <c r="AE50" s="8">
        <v>0</v>
      </c>
      <c r="AF50" s="8">
        <v>0</v>
      </c>
      <c r="AG50" s="8">
        <v>0</v>
      </c>
      <c r="AH50" s="8">
        <v>0</v>
      </c>
      <c r="AI50" s="8">
        <v>0</v>
      </c>
      <c r="AJ50" s="8">
        <v>0</v>
      </c>
      <c r="AK50" s="8">
        <v>0</v>
      </c>
      <c r="AL50" s="8">
        <v>0</v>
      </c>
      <c r="AM50" s="8">
        <v>0</v>
      </c>
      <c r="AN50" s="8">
        <v>1</v>
      </c>
      <c r="AO50" s="8">
        <v>0</v>
      </c>
      <c r="AP50" s="8">
        <v>0</v>
      </c>
      <c r="AS50" s="7">
        <v>221113</v>
      </c>
      <c r="AT50" s="7" t="s">
        <v>145</v>
      </c>
      <c r="AU50" s="8">
        <v>2.029527793244355E-2</v>
      </c>
      <c r="AV50" s="8">
        <v>4.4756204398353223E-3</v>
      </c>
      <c r="AW50" s="8">
        <v>7.031300862267742E-2</v>
      </c>
      <c r="AX50" s="8">
        <v>0.11378796216093549</v>
      </c>
      <c r="AY50" s="8">
        <v>3.0804519553664516E-2</v>
      </c>
      <c r="AZ50" s="8">
        <v>0.29081098306888709</v>
      </c>
      <c r="BA50" s="8">
        <v>4.6816483076370964E-2</v>
      </c>
      <c r="BB50" s="8">
        <v>1.2479601878432257E-2</v>
      </c>
      <c r="BC50" s="8">
        <v>0.14125077963130644</v>
      </c>
      <c r="BD50" s="8">
        <v>1.7875892025912908E-2</v>
      </c>
      <c r="BE50" s="8">
        <v>3.6621107406714514E-3</v>
      </c>
      <c r="BF50" s="8">
        <v>6.5719448071903233E-2</v>
      </c>
      <c r="BG50" s="8">
        <v>0.11930551328459675</v>
      </c>
      <c r="BH50" s="8">
        <v>2.1083898488685485E-7</v>
      </c>
      <c r="BI50" s="8">
        <v>2.3022300554000005E-2</v>
      </c>
      <c r="BJ50" s="8">
        <v>1.095083906995</v>
      </c>
      <c r="BK50" s="8">
        <v>0.61282281962225804</v>
      </c>
      <c r="BL50" s="8">
        <v>0.37796621942467745</v>
      </c>
    </row>
    <row r="51" spans="1:64" x14ac:dyDescent="0.3">
      <c r="A51" s="7">
        <v>221114</v>
      </c>
      <c r="B51" s="7" t="str">
        <f t="shared" si="0"/>
        <v>Solar Electric Power Generation</v>
      </c>
      <c r="C51" s="8">
        <f t="shared" si="1"/>
        <v>3.2255552816254834E-2</v>
      </c>
      <c r="D51" s="8">
        <f t="shared" si="2"/>
        <v>6.9492272827887088E-3</v>
      </c>
      <c r="E51" s="8">
        <f t="shared" si="3"/>
        <v>0.10819695986474193</v>
      </c>
      <c r="F51" s="8">
        <f t="shared" si="4"/>
        <v>0.17145746531609679</v>
      </c>
      <c r="G51" s="8">
        <f t="shared" si="5"/>
        <v>4.551708192686775E-2</v>
      </c>
      <c r="H51" s="8">
        <f t="shared" si="6"/>
        <v>0.43140510627590323</v>
      </c>
      <c r="I51" s="8">
        <f t="shared" si="7"/>
        <v>7.2575544041580634E-2</v>
      </c>
      <c r="J51" s="8">
        <f t="shared" si="8"/>
        <v>1.8836781966598388E-2</v>
      </c>
      <c r="K51" s="8">
        <f t="shared" si="9"/>
        <v>0.2086622835132903</v>
      </c>
      <c r="L51" s="8">
        <f t="shared" si="10"/>
        <v>2.865463397064516E-2</v>
      </c>
      <c r="M51" s="8">
        <f t="shared" si="11"/>
        <v>5.6927399466593556E-3</v>
      </c>
      <c r="N51" s="8">
        <f t="shared" si="12"/>
        <v>0.10289350294243546</v>
      </c>
      <c r="O51" s="8">
        <f t="shared" si="13"/>
        <v>0.1835813880879677</v>
      </c>
      <c r="P51" s="8">
        <f t="shared" si="14"/>
        <v>2.9606479670299997E-7</v>
      </c>
      <c r="Q51" s="8">
        <f t="shared" si="15"/>
        <v>3.6501167813403228E-2</v>
      </c>
      <c r="R51" s="8">
        <f t="shared" si="16"/>
        <v>1</v>
      </c>
      <c r="S51" s="8">
        <f t="shared" si="17"/>
        <v>0.92257320190596792</v>
      </c>
      <c r="T51" s="8">
        <f t="shared" si="18"/>
        <v>0.57426815790854835</v>
      </c>
      <c r="W51" s="7">
        <v>221114</v>
      </c>
      <c r="X51" s="7" t="s">
        <v>146</v>
      </c>
      <c r="Y51" s="8">
        <v>0</v>
      </c>
      <c r="Z51" s="8">
        <v>0</v>
      </c>
      <c r="AA51" s="8">
        <v>0</v>
      </c>
      <c r="AB51" s="8">
        <v>0</v>
      </c>
      <c r="AC51" s="8">
        <v>0</v>
      </c>
      <c r="AD51" s="8">
        <v>0</v>
      </c>
      <c r="AE51" s="8">
        <v>0</v>
      </c>
      <c r="AF51" s="8">
        <v>0</v>
      </c>
      <c r="AG51" s="8">
        <v>0</v>
      </c>
      <c r="AH51" s="8">
        <v>0</v>
      </c>
      <c r="AI51" s="8">
        <v>0</v>
      </c>
      <c r="AJ51" s="8">
        <v>0</v>
      </c>
      <c r="AK51" s="8">
        <v>0</v>
      </c>
      <c r="AL51" s="8">
        <v>0</v>
      </c>
      <c r="AM51" s="8">
        <v>0</v>
      </c>
      <c r="AN51" s="8">
        <v>1</v>
      </c>
      <c r="AO51" s="8">
        <v>0</v>
      </c>
      <c r="AP51" s="8">
        <v>0</v>
      </c>
      <c r="AS51" s="7">
        <v>221114</v>
      </c>
      <c r="AT51" s="7" t="s">
        <v>146</v>
      </c>
      <c r="AU51" s="8">
        <v>3.2255552816254834E-2</v>
      </c>
      <c r="AV51" s="8">
        <v>6.9492272827887088E-3</v>
      </c>
      <c r="AW51" s="8">
        <v>0.10819695986474193</v>
      </c>
      <c r="AX51" s="8">
        <v>0.17145746531609679</v>
      </c>
      <c r="AY51" s="8">
        <v>4.551708192686775E-2</v>
      </c>
      <c r="AZ51" s="8">
        <v>0.43140510627590323</v>
      </c>
      <c r="BA51" s="8">
        <v>7.2575544041580634E-2</v>
      </c>
      <c r="BB51" s="8">
        <v>1.8836781966598388E-2</v>
      </c>
      <c r="BC51" s="8">
        <v>0.2086622835132903</v>
      </c>
      <c r="BD51" s="8">
        <v>2.865463397064516E-2</v>
      </c>
      <c r="BE51" s="8">
        <v>5.6927399466593556E-3</v>
      </c>
      <c r="BF51" s="8">
        <v>0.10289350294243546</v>
      </c>
      <c r="BG51" s="8">
        <v>0.1835813880879677</v>
      </c>
      <c r="BH51" s="8">
        <v>2.9606479670299997E-7</v>
      </c>
      <c r="BI51" s="8">
        <v>3.6501167813403228E-2</v>
      </c>
      <c r="BJ51" s="8">
        <v>1.1474017399632261</v>
      </c>
      <c r="BK51" s="8">
        <v>0.92257320190596792</v>
      </c>
      <c r="BL51" s="8">
        <v>0.57426815790854835</v>
      </c>
    </row>
    <row r="52" spans="1:64" x14ac:dyDescent="0.3">
      <c r="A52" s="7">
        <v>221115</v>
      </c>
      <c r="B52" s="7" t="str">
        <f t="shared" si="0"/>
        <v>Wind Electric Power Generation</v>
      </c>
      <c r="C52" s="8">
        <f t="shared" si="1"/>
        <v>8.1011608066399995E-2</v>
      </c>
      <c r="D52" s="8">
        <f t="shared" si="2"/>
        <v>8.4600423601200007E-3</v>
      </c>
      <c r="E52" s="8">
        <f t="shared" si="3"/>
        <v>0.19660577063699999</v>
      </c>
      <c r="F52" s="8">
        <f t="shared" si="4"/>
        <v>0.43003426520999999</v>
      </c>
      <c r="G52" s="8">
        <f t="shared" si="5"/>
        <v>6.3993577975800006E-2</v>
      </c>
      <c r="H52" s="8">
        <f t="shared" si="6"/>
        <v>0.51779155729199999</v>
      </c>
      <c r="I52" s="8">
        <f t="shared" si="7"/>
        <v>0.16875088236499999</v>
      </c>
      <c r="J52" s="8">
        <f t="shared" si="8"/>
        <v>2.1271101432500002E-2</v>
      </c>
      <c r="K52" s="8">
        <f t="shared" si="9"/>
        <v>0.20303642308299999</v>
      </c>
      <c r="L52" s="8">
        <f t="shared" si="10"/>
        <v>7.1513343824299996E-2</v>
      </c>
      <c r="M52" s="8">
        <f t="shared" si="11"/>
        <v>6.78406070244E-3</v>
      </c>
      <c r="N52" s="8">
        <f t="shared" si="12"/>
        <v>0.220596759408</v>
      </c>
      <c r="O52" s="8">
        <f t="shared" si="13"/>
        <v>0.66372782402899999</v>
      </c>
      <c r="P52" s="8">
        <f t="shared" si="14"/>
        <v>9.9235721767500007E-7</v>
      </c>
      <c r="Q52" s="8">
        <f t="shared" si="15"/>
        <v>0.120845091697</v>
      </c>
      <c r="R52" s="8">
        <f t="shared" si="16"/>
        <v>1.2860774210599999</v>
      </c>
      <c r="S52" s="8">
        <f t="shared" si="17"/>
        <v>2.0118194004799999</v>
      </c>
      <c r="T52" s="8">
        <f t="shared" si="18"/>
        <v>1.39305840688</v>
      </c>
      <c r="W52" s="7">
        <v>221115</v>
      </c>
      <c r="X52" s="7" t="s">
        <v>147</v>
      </c>
      <c r="Y52" s="8">
        <v>8.1011608066399995E-2</v>
      </c>
      <c r="Z52" s="8">
        <v>8.4600423601200007E-3</v>
      </c>
      <c r="AA52" s="8">
        <v>0.19660577063699999</v>
      </c>
      <c r="AB52" s="8">
        <v>0.43003426520999999</v>
      </c>
      <c r="AC52" s="8">
        <v>6.3993577975800006E-2</v>
      </c>
      <c r="AD52" s="8">
        <v>0.51779155729199999</v>
      </c>
      <c r="AE52" s="8">
        <v>0.16875088236499999</v>
      </c>
      <c r="AF52" s="8">
        <v>2.1271101432500002E-2</v>
      </c>
      <c r="AG52" s="8">
        <v>0.20303642308299999</v>
      </c>
      <c r="AH52" s="8">
        <v>7.1513343824299996E-2</v>
      </c>
      <c r="AI52" s="8">
        <v>6.78406070244E-3</v>
      </c>
      <c r="AJ52" s="8">
        <v>0.220596759408</v>
      </c>
      <c r="AK52" s="8">
        <v>0.66372782402899999</v>
      </c>
      <c r="AL52" s="8">
        <v>9.9235721767500007E-7</v>
      </c>
      <c r="AM52" s="8">
        <v>0.120845091697</v>
      </c>
      <c r="AN52" s="8">
        <v>1.2860774210599999</v>
      </c>
      <c r="AO52" s="8">
        <v>2.0118194004799999</v>
      </c>
      <c r="AP52" s="8">
        <v>1.39305840688</v>
      </c>
      <c r="AS52" s="7">
        <v>221115</v>
      </c>
      <c r="AT52" s="7" t="s">
        <v>147</v>
      </c>
      <c r="AU52" s="8">
        <v>4.5251906199004835E-2</v>
      </c>
      <c r="AV52" s="8">
        <v>9.3271146184233846E-3</v>
      </c>
      <c r="AW52" s="8">
        <v>0.14984766496370966</v>
      </c>
      <c r="AX52" s="8">
        <v>0.20366781600287095</v>
      </c>
      <c r="AY52" s="8">
        <v>5.1252819964004839E-2</v>
      </c>
      <c r="AZ52" s="8">
        <v>0.49140482578069339</v>
      </c>
      <c r="BA52" s="8">
        <v>0.10959112010093548</v>
      </c>
      <c r="BB52" s="8">
        <v>2.7154846907585479E-2</v>
      </c>
      <c r="BC52" s="8">
        <v>0.30515332145358071</v>
      </c>
      <c r="BD52" s="8">
        <v>4.0012262034062905E-2</v>
      </c>
      <c r="BE52" s="8">
        <v>7.6165058265874183E-3</v>
      </c>
      <c r="BF52" s="8">
        <v>0.14314614262143549</v>
      </c>
      <c r="BG52" s="8">
        <v>0.27024185065766143</v>
      </c>
      <c r="BH52" s="8">
        <v>7.6840675123053235E-7</v>
      </c>
      <c r="BI52" s="8">
        <v>4.9883778374999979E-2</v>
      </c>
      <c r="BJ52" s="8">
        <v>1.2044266857808066</v>
      </c>
      <c r="BK52" s="8">
        <v>1.1495512681993549</v>
      </c>
      <c r="BL52" s="8">
        <v>0.84512509491354837</v>
      </c>
    </row>
    <row r="53" spans="1:64" x14ac:dyDescent="0.3">
      <c r="A53" s="7">
        <v>221116</v>
      </c>
      <c r="B53" s="7" t="str">
        <f t="shared" si="0"/>
        <v>***SECTOR NOT AVAILABLE</v>
      </c>
      <c r="C53" s="8">
        <f t="shared" si="1"/>
        <v>0</v>
      </c>
      <c r="D53" s="8">
        <f t="shared" si="2"/>
        <v>0</v>
      </c>
      <c r="E53" s="8">
        <f t="shared" si="3"/>
        <v>0</v>
      </c>
      <c r="F53" s="8">
        <f t="shared" si="4"/>
        <v>0</v>
      </c>
      <c r="G53" s="8">
        <f t="shared" si="5"/>
        <v>0</v>
      </c>
      <c r="H53" s="8">
        <f t="shared" si="6"/>
        <v>0</v>
      </c>
      <c r="I53" s="8">
        <f t="shared" si="7"/>
        <v>0</v>
      </c>
      <c r="J53" s="8">
        <f t="shared" si="8"/>
        <v>0</v>
      </c>
      <c r="K53" s="8">
        <f t="shared" si="9"/>
        <v>0</v>
      </c>
      <c r="L53" s="8">
        <f t="shared" si="10"/>
        <v>0</v>
      </c>
      <c r="M53" s="8">
        <f t="shared" si="11"/>
        <v>0</v>
      </c>
      <c r="N53" s="8">
        <f t="shared" si="12"/>
        <v>0</v>
      </c>
      <c r="O53" s="8">
        <f t="shared" si="13"/>
        <v>0</v>
      </c>
      <c r="P53" s="8">
        <f t="shared" si="14"/>
        <v>0</v>
      </c>
      <c r="Q53" s="8">
        <f t="shared" si="15"/>
        <v>0</v>
      </c>
      <c r="R53" s="8">
        <f t="shared" si="16"/>
        <v>1</v>
      </c>
      <c r="S53" s="8">
        <f t="shared" si="17"/>
        <v>0</v>
      </c>
      <c r="T53" s="8">
        <f t="shared" si="18"/>
        <v>0</v>
      </c>
      <c r="W53" s="7">
        <v>221116</v>
      </c>
      <c r="X53" s="7" t="s">
        <v>148</v>
      </c>
      <c r="Y53" s="8">
        <v>0</v>
      </c>
      <c r="Z53" s="8">
        <v>0</v>
      </c>
      <c r="AA53" s="8">
        <v>0</v>
      </c>
      <c r="AB53" s="8">
        <v>0</v>
      </c>
      <c r="AC53" s="8">
        <v>0</v>
      </c>
      <c r="AD53" s="8">
        <v>0</v>
      </c>
      <c r="AE53" s="8">
        <v>0</v>
      </c>
      <c r="AF53" s="8">
        <v>0</v>
      </c>
      <c r="AG53" s="8">
        <v>0</v>
      </c>
      <c r="AH53" s="8">
        <v>0</v>
      </c>
      <c r="AI53" s="8">
        <v>0</v>
      </c>
      <c r="AJ53" s="8">
        <v>0</v>
      </c>
      <c r="AK53" s="8">
        <v>0</v>
      </c>
      <c r="AL53" s="8">
        <v>0</v>
      </c>
      <c r="AM53" s="8">
        <v>0</v>
      </c>
      <c r="AN53" s="8">
        <v>1</v>
      </c>
      <c r="AO53" s="8">
        <v>0</v>
      </c>
      <c r="AP53" s="8">
        <v>0</v>
      </c>
      <c r="AS53" s="7">
        <v>221116</v>
      </c>
      <c r="AT53" s="7" t="s">
        <v>148</v>
      </c>
      <c r="AU53" s="8">
        <v>0</v>
      </c>
      <c r="AV53" s="8">
        <v>0</v>
      </c>
      <c r="AW53" s="8">
        <v>0</v>
      </c>
      <c r="AX53" s="8">
        <v>0</v>
      </c>
      <c r="AY53" s="8">
        <v>0</v>
      </c>
      <c r="AZ53" s="8">
        <v>0</v>
      </c>
      <c r="BA53" s="8">
        <v>0</v>
      </c>
      <c r="BB53" s="8">
        <v>0</v>
      </c>
      <c r="BC53" s="8">
        <v>0</v>
      </c>
      <c r="BD53" s="8">
        <v>0</v>
      </c>
      <c r="BE53" s="8">
        <v>0</v>
      </c>
      <c r="BF53" s="8">
        <v>0</v>
      </c>
      <c r="BG53" s="8">
        <v>0</v>
      </c>
      <c r="BH53" s="8">
        <v>0</v>
      </c>
      <c r="BI53" s="8">
        <v>0</v>
      </c>
      <c r="BJ53" s="8">
        <v>1</v>
      </c>
      <c r="BK53" s="8">
        <v>0</v>
      </c>
      <c r="BL53" s="8">
        <v>0</v>
      </c>
    </row>
    <row r="54" spans="1:64" x14ac:dyDescent="0.3">
      <c r="A54" s="7">
        <v>221117</v>
      </c>
      <c r="B54" s="7" t="str">
        <f t="shared" si="0"/>
        <v>Biomass Electric Power Generation</v>
      </c>
      <c r="C54" s="8">
        <f t="shared" si="1"/>
        <v>2.9246788676270962E-2</v>
      </c>
      <c r="D54" s="8">
        <f t="shared" si="2"/>
        <v>6.0742192757735495E-3</v>
      </c>
      <c r="E54" s="8">
        <f t="shared" si="3"/>
        <v>0.10100596605225805</v>
      </c>
      <c r="F54" s="8">
        <f t="shared" si="4"/>
        <v>9.0052663569738692E-2</v>
      </c>
      <c r="G54" s="8">
        <f t="shared" si="5"/>
        <v>2.2779238930564518E-2</v>
      </c>
      <c r="H54" s="8">
        <f t="shared" si="6"/>
        <v>0.22255033653938711</v>
      </c>
      <c r="I54" s="8">
        <f t="shared" si="7"/>
        <v>6.7533156651709683E-2</v>
      </c>
      <c r="J54" s="8">
        <f t="shared" si="8"/>
        <v>1.6859398785238709E-2</v>
      </c>
      <c r="K54" s="8">
        <f t="shared" si="9"/>
        <v>0.19464152562804835</v>
      </c>
      <c r="L54" s="8">
        <f t="shared" si="10"/>
        <v>2.5989453415919361E-2</v>
      </c>
      <c r="M54" s="8">
        <f t="shared" si="11"/>
        <v>4.9786242305564516E-3</v>
      </c>
      <c r="N54" s="8">
        <f t="shared" si="12"/>
        <v>9.6314337110225814E-2</v>
      </c>
      <c r="O54" s="8">
        <f t="shared" si="13"/>
        <v>0.17313732191974199</v>
      </c>
      <c r="P54" s="8">
        <f t="shared" si="14"/>
        <v>5.102886818329033E-7</v>
      </c>
      <c r="Q54" s="8">
        <f t="shared" si="15"/>
        <v>3.3797056064516141E-2</v>
      </c>
      <c r="R54" s="8">
        <f t="shared" si="16"/>
        <v>1</v>
      </c>
      <c r="S54" s="8">
        <f t="shared" si="17"/>
        <v>0.59344675516870971</v>
      </c>
      <c r="T54" s="8">
        <f t="shared" si="18"/>
        <v>0.53709859719387099</v>
      </c>
      <c r="W54" s="7">
        <v>221117</v>
      </c>
      <c r="X54" s="7" t="s">
        <v>149</v>
      </c>
      <c r="Y54" s="8">
        <v>0</v>
      </c>
      <c r="Z54" s="8">
        <v>0</v>
      </c>
      <c r="AA54" s="8">
        <v>0</v>
      </c>
      <c r="AB54" s="8">
        <v>0</v>
      </c>
      <c r="AC54" s="8">
        <v>0</v>
      </c>
      <c r="AD54" s="8">
        <v>0</v>
      </c>
      <c r="AE54" s="8">
        <v>0</v>
      </c>
      <c r="AF54" s="8">
        <v>0</v>
      </c>
      <c r="AG54" s="8">
        <v>0</v>
      </c>
      <c r="AH54" s="8">
        <v>0</v>
      </c>
      <c r="AI54" s="8">
        <v>0</v>
      </c>
      <c r="AJ54" s="8">
        <v>0</v>
      </c>
      <c r="AK54" s="8">
        <v>0</v>
      </c>
      <c r="AL54" s="8">
        <v>0</v>
      </c>
      <c r="AM54" s="8">
        <v>0</v>
      </c>
      <c r="AN54" s="8">
        <v>1</v>
      </c>
      <c r="AO54" s="8">
        <v>0</v>
      </c>
      <c r="AP54" s="8">
        <v>0</v>
      </c>
      <c r="AS54" s="7">
        <v>221117</v>
      </c>
      <c r="AT54" s="7" t="s">
        <v>149</v>
      </c>
      <c r="AU54" s="8">
        <v>2.9246788676270962E-2</v>
      </c>
      <c r="AV54" s="8">
        <v>6.0742192757735495E-3</v>
      </c>
      <c r="AW54" s="8">
        <v>0.10100596605225805</v>
      </c>
      <c r="AX54" s="8">
        <v>9.0052663569738692E-2</v>
      </c>
      <c r="AY54" s="8">
        <v>2.2779238930564518E-2</v>
      </c>
      <c r="AZ54" s="8">
        <v>0.22255033653938711</v>
      </c>
      <c r="BA54" s="8">
        <v>6.7533156651709683E-2</v>
      </c>
      <c r="BB54" s="8">
        <v>1.6859398785238709E-2</v>
      </c>
      <c r="BC54" s="8">
        <v>0.19464152562804835</v>
      </c>
      <c r="BD54" s="8">
        <v>2.5989453415919361E-2</v>
      </c>
      <c r="BE54" s="8">
        <v>4.9786242305564516E-3</v>
      </c>
      <c r="BF54" s="8">
        <v>9.6314337110225814E-2</v>
      </c>
      <c r="BG54" s="8">
        <v>0.17313732191974199</v>
      </c>
      <c r="BH54" s="8">
        <v>5.102886818329033E-7</v>
      </c>
      <c r="BI54" s="8">
        <v>3.3797056064516141E-2</v>
      </c>
      <c r="BJ54" s="8">
        <v>1.1363269740038708</v>
      </c>
      <c r="BK54" s="8">
        <v>0.59344675516870971</v>
      </c>
      <c r="BL54" s="8">
        <v>0.53709859719387099</v>
      </c>
    </row>
    <row r="55" spans="1:64" x14ac:dyDescent="0.3">
      <c r="A55" s="7">
        <v>221118</v>
      </c>
      <c r="B55" s="7" t="str">
        <f t="shared" si="0"/>
        <v>Other Electric Power Generation</v>
      </c>
      <c r="C55" s="8">
        <f t="shared" si="1"/>
        <v>3.0863192426996769E-2</v>
      </c>
      <c r="D55" s="8">
        <f t="shared" si="2"/>
        <v>6.3730596018630641E-3</v>
      </c>
      <c r="E55" s="8">
        <f t="shared" si="3"/>
        <v>0.10617852221537095</v>
      </c>
      <c r="F55" s="8">
        <f t="shared" si="4"/>
        <v>0.10360900224066126</v>
      </c>
      <c r="G55" s="8">
        <f t="shared" si="5"/>
        <v>2.658956731402097E-2</v>
      </c>
      <c r="H55" s="8">
        <f t="shared" si="6"/>
        <v>0.26381261917295157</v>
      </c>
      <c r="I55" s="8">
        <f t="shared" si="7"/>
        <v>7.0725471896048386E-2</v>
      </c>
      <c r="J55" s="8">
        <f t="shared" si="8"/>
        <v>1.7695414660399998E-2</v>
      </c>
      <c r="K55" s="8">
        <f t="shared" si="9"/>
        <v>0.20552517683164515</v>
      </c>
      <c r="L55" s="8">
        <f t="shared" si="10"/>
        <v>2.7610947271437099E-2</v>
      </c>
      <c r="M55" s="8">
        <f t="shared" si="11"/>
        <v>5.2230598744279029E-3</v>
      </c>
      <c r="N55" s="8">
        <f t="shared" si="12"/>
        <v>0.10147691819240323</v>
      </c>
      <c r="O55" s="8">
        <f t="shared" si="13"/>
        <v>0.1837492874390968</v>
      </c>
      <c r="P55" s="8">
        <f t="shared" si="14"/>
        <v>5.3964605860412908E-7</v>
      </c>
      <c r="Q55" s="8">
        <f t="shared" si="15"/>
        <v>3.5695982116354844E-2</v>
      </c>
      <c r="R55" s="8">
        <f t="shared" si="16"/>
        <v>1</v>
      </c>
      <c r="S55" s="8">
        <f t="shared" si="17"/>
        <v>0.66820473711483863</v>
      </c>
      <c r="T55" s="8">
        <f t="shared" si="18"/>
        <v>0.56813961177499994</v>
      </c>
      <c r="W55" s="7">
        <v>221118</v>
      </c>
      <c r="X55" s="7" t="s">
        <v>150</v>
      </c>
      <c r="Y55" s="8">
        <v>0</v>
      </c>
      <c r="Z55" s="8">
        <v>0</v>
      </c>
      <c r="AA55" s="8">
        <v>0</v>
      </c>
      <c r="AB55" s="8">
        <v>0</v>
      </c>
      <c r="AC55" s="8">
        <v>0</v>
      </c>
      <c r="AD55" s="8">
        <v>0</v>
      </c>
      <c r="AE55" s="8">
        <v>0</v>
      </c>
      <c r="AF55" s="8">
        <v>0</v>
      </c>
      <c r="AG55" s="8">
        <v>0</v>
      </c>
      <c r="AH55" s="8">
        <v>0</v>
      </c>
      <c r="AI55" s="8">
        <v>0</v>
      </c>
      <c r="AJ55" s="8">
        <v>0</v>
      </c>
      <c r="AK55" s="8">
        <v>0</v>
      </c>
      <c r="AL55" s="8">
        <v>0</v>
      </c>
      <c r="AM55" s="8">
        <v>0</v>
      </c>
      <c r="AN55" s="8">
        <v>1</v>
      </c>
      <c r="AO55" s="8">
        <v>0</v>
      </c>
      <c r="AP55" s="8">
        <v>0</v>
      </c>
      <c r="AS55" s="7">
        <v>221118</v>
      </c>
      <c r="AT55" s="7" t="s">
        <v>150</v>
      </c>
      <c r="AU55" s="8">
        <v>3.0863192426996769E-2</v>
      </c>
      <c r="AV55" s="8">
        <v>6.3730596018630641E-3</v>
      </c>
      <c r="AW55" s="8">
        <v>0.10617852221537095</v>
      </c>
      <c r="AX55" s="8">
        <v>0.10360900224066126</v>
      </c>
      <c r="AY55" s="8">
        <v>2.658956731402097E-2</v>
      </c>
      <c r="AZ55" s="8">
        <v>0.26381261917295157</v>
      </c>
      <c r="BA55" s="8">
        <v>7.0725471896048386E-2</v>
      </c>
      <c r="BB55" s="8">
        <v>1.7695414660399998E-2</v>
      </c>
      <c r="BC55" s="8">
        <v>0.20552517683164515</v>
      </c>
      <c r="BD55" s="8">
        <v>2.7610947271437099E-2</v>
      </c>
      <c r="BE55" s="8">
        <v>5.2230598744279029E-3</v>
      </c>
      <c r="BF55" s="8">
        <v>0.10147691819240323</v>
      </c>
      <c r="BG55" s="8">
        <v>0.1837492874390968</v>
      </c>
      <c r="BH55" s="8">
        <v>5.3964605860412908E-7</v>
      </c>
      <c r="BI55" s="8">
        <v>3.5695982116354844E-2</v>
      </c>
      <c r="BJ55" s="8">
        <v>1.1434147742438712</v>
      </c>
      <c r="BK55" s="8">
        <v>0.66820473711483863</v>
      </c>
      <c r="BL55" s="8">
        <v>0.56813961177499994</v>
      </c>
    </row>
    <row r="56" spans="1:64" x14ac:dyDescent="0.3">
      <c r="A56" s="7">
        <v>221121</v>
      </c>
      <c r="B56" s="7" t="str">
        <f t="shared" si="0"/>
        <v>Electric Bulk Power Transmission and Control</v>
      </c>
      <c r="C56" s="8">
        <f t="shared" si="1"/>
        <v>3.215788060404999E-2</v>
      </c>
      <c r="D56" s="8">
        <f t="shared" si="2"/>
        <v>7.1075497226637087E-3</v>
      </c>
      <c r="E56" s="8">
        <f t="shared" si="3"/>
        <v>0.11152348682691936</v>
      </c>
      <c r="F56" s="8">
        <f t="shared" si="4"/>
        <v>0.10180739510811289</v>
      </c>
      <c r="G56" s="8">
        <f t="shared" si="5"/>
        <v>2.9610451832711288E-2</v>
      </c>
      <c r="H56" s="8">
        <f t="shared" si="6"/>
        <v>0.2680384247275806</v>
      </c>
      <c r="I56" s="8">
        <f t="shared" si="7"/>
        <v>7.6433985659193543E-2</v>
      </c>
      <c r="J56" s="8">
        <f t="shared" si="8"/>
        <v>2.0163465510343544E-2</v>
      </c>
      <c r="K56" s="8">
        <f t="shared" si="9"/>
        <v>0.22428083237219354</v>
      </c>
      <c r="L56" s="8">
        <f t="shared" si="10"/>
        <v>2.8312681497609678E-2</v>
      </c>
      <c r="M56" s="8">
        <f t="shared" si="11"/>
        <v>5.8043637277129037E-3</v>
      </c>
      <c r="N56" s="8">
        <f t="shared" si="12"/>
        <v>0.10569998264208064</v>
      </c>
      <c r="O56" s="8">
        <f t="shared" si="13"/>
        <v>0.18410533639548382</v>
      </c>
      <c r="P56" s="8">
        <f t="shared" si="14"/>
        <v>5.9756256688674191E-7</v>
      </c>
      <c r="Q56" s="8">
        <f t="shared" si="15"/>
        <v>3.5001230260790314E-2</v>
      </c>
      <c r="R56" s="8">
        <f t="shared" si="16"/>
        <v>1</v>
      </c>
      <c r="S56" s="8">
        <f t="shared" si="17"/>
        <v>0.67364982005564522</v>
      </c>
      <c r="T56" s="8">
        <f t="shared" si="18"/>
        <v>0.59507183192935487</v>
      </c>
      <c r="W56" s="7">
        <v>221121</v>
      </c>
      <c r="X56" s="7" t="s">
        <v>151</v>
      </c>
      <c r="Y56" s="8">
        <v>0</v>
      </c>
      <c r="Z56" s="8">
        <v>0</v>
      </c>
      <c r="AA56" s="8">
        <v>0</v>
      </c>
      <c r="AB56" s="8">
        <v>0</v>
      </c>
      <c r="AC56" s="8">
        <v>0</v>
      </c>
      <c r="AD56" s="8">
        <v>0</v>
      </c>
      <c r="AE56" s="8">
        <v>0</v>
      </c>
      <c r="AF56" s="8">
        <v>0</v>
      </c>
      <c r="AG56" s="8">
        <v>0</v>
      </c>
      <c r="AH56" s="8">
        <v>0</v>
      </c>
      <c r="AI56" s="8">
        <v>0</v>
      </c>
      <c r="AJ56" s="8">
        <v>0</v>
      </c>
      <c r="AK56" s="8">
        <v>0</v>
      </c>
      <c r="AL56" s="8">
        <v>0</v>
      </c>
      <c r="AM56" s="8">
        <v>0</v>
      </c>
      <c r="AN56" s="8">
        <v>1</v>
      </c>
      <c r="AO56" s="8">
        <v>0</v>
      </c>
      <c r="AP56" s="8">
        <v>0</v>
      </c>
      <c r="AS56" s="7">
        <v>221121</v>
      </c>
      <c r="AT56" s="7" t="s">
        <v>151</v>
      </c>
      <c r="AU56" s="8">
        <v>3.215788060404999E-2</v>
      </c>
      <c r="AV56" s="8">
        <v>7.1075497226637087E-3</v>
      </c>
      <c r="AW56" s="8">
        <v>0.11152348682691936</v>
      </c>
      <c r="AX56" s="8">
        <v>0.10180739510811289</v>
      </c>
      <c r="AY56" s="8">
        <v>2.9610451832711288E-2</v>
      </c>
      <c r="AZ56" s="8">
        <v>0.2680384247275806</v>
      </c>
      <c r="BA56" s="8">
        <v>7.6433985659193543E-2</v>
      </c>
      <c r="BB56" s="8">
        <v>2.0163465510343544E-2</v>
      </c>
      <c r="BC56" s="8">
        <v>0.22428083237219354</v>
      </c>
      <c r="BD56" s="8">
        <v>2.8312681497609678E-2</v>
      </c>
      <c r="BE56" s="8">
        <v>5.8043637277129037E-3</v>
      </c>
      <c r="BF56" s="8">
        <v>0.10569998264208064</v>
      </c>
      <c r="BG56" s="8">
        <v>0.18410533639548382</v>
      </c>
      <c r="BH56" s="8">
        <v>5.9756256688674191E-7</v>
      </c>
      <c r="BI56" s="8">
        <v>3.5001230260790314E-2</v>
      </c>
      <c r="BJ56" s="8">
        <v>1.1507889171535481</v>
      </c>
      <c r="BK56" s="8">
        <v>0.67364982005564522</v>
      </c>
      <c r="BL56" s="8">
        <v>0.59507183192935487</v>
      </c>
    </row>
    <row r="57" spans="1:64" x14ac:dyDescent="0.3">
      <c r="A57" s="7">
        <v>221122</v>
      </c>
      <c r="B57" s="7" t="str">
        <f t="shared" si="0"/>
        <v>Electric Power Distribution</v>
      </c>
      <c r="C57" s="8">
        <f t="shared" si="1"/>
        <v>8.04472601802E-2</v>
      </c>
      <c r="D57" s="8">
        <f t="shared" si="2"/>
        <v>8.3622849179899993E-3</v>
      </c>
      <c r="E57" s="8">
        <f t="shared" si="3"/>
        <v>0.19773133206400001</v>
      </c>
      <c r="F57" s="8">
        <f t="shared" si="4"/>
        <v>0.50468294352499998</v>
      </c>
      <c r="G57" s="8">
        <f t="shared" si="5"/>
        <v>7.4059477911300006E-2</v>
      </c>
      <c r="H57" s="8">
        <f t="shared" si="6"/>
        <v>0.62103278363600001</v>
      </c>
      <c r="I57" s="8">
        <f t="shared" si="7"/>
        <v>0.157833760717</v>
      </c>
      <c r="J57" s="8">
        <f t="shared" si="8"/>
        <v>1.9714617694999999E-2</v>
      </c>
      <c r="K57" s="8">
        <f t="shared" si="9"/>
        <v>0.19195566552000001</v>
      </c>
      <c r="L57" s="8">
        <f t="shared" si="10"/>
        <v>7.0782148087800006E-2</v>
      </c>
      <c r="M57" s="8">
        <f t="shared" si="11"/>
        <v>6.6995864050199997E-3</v>
      </c>
      <c r="N57" s="8">
        <f t="shared" si="12"/>
        <v>0.22163611835399999</v>
      </c>
      <c r="O57" s="8">
        <f t="shared" si="13"/>
        <v>0.66463448518299995</v>
      </c>
      <c r="P57" s="8">
        <f t="shared" si="14"/>
        <v>8.4888975336099997E-7</v>
      </c>
      <c r="Q57" s="8">
        <f t="shared" si="15"/>
        <v>0.12892124962099999</v>
      </c>
      <c r="R57" s="8">
        <f t="shared" si="16"/>
        <v>1.28654087716</v>
      </c>
      <c r="S57" s="8">
        <f t="shared" si="17"/>
        <v>2.1997752050699999</v>
      </c>
      <c r="T57" s="8">
        <f t="shared" si="18"/>
        <v>1.3695040439299999</v>
      </c>
      <c r="W57" s="7">
        <v>221122</v>
      </c>
      <c r="X57" s="7" t="s">
        <v>152</v>
      </c>
      <c r="Y57" s="8">
        <v>8.04472601802E-2</v>
      </c>
      <c r="Z57" s="8">
        <v>8.3622849179899993E-3</v>
      </c>
      <c r="AA57" s="8">
        <v>0.19773133206400001</v>
      </c>
      <c r="AB57" s="8">
        <v>0.50468294352499998</v>
      </c>
      <c r="AC57" s="8">
        <v>7.4059477911300006E-2</v>
      </c>
      <c r="AD57" s="8">
        <v>0.62103278363600001</v>
      </c>
      <c r="AE57" s="8">
        <v>0.157833760717</v>
      </c>
      <c r="AF57" s="8">
        <v>1.9714617694999999E-2</v>
      </c>
      <c r="AG57" s="8">
        <v>0.19195566552000001</v>
      </c>
      <c r="AH57" s="8">
        <v>7.0782148087800006E-2</v>
      </c>
      <c r="AI57" s="8">
        <v>6.6995864050199997E-3</v>
      </c>
      <c r="AJ57" s="8">
        <v>0.22163611835399999</v>
      </c>
      <c r="AK57" s="8">
        <v>0.66463448518299995</v>
      </c>
      <c r="AL57" s="8">
        <v>8.4888975336099997E-7</v>
      </c>
      <c r="AM57" s="8">
        <v>0.12892124962099999</v>
      </c>
      <c r="AN57" s="8">
        <v>1.28654087716</v>
      </c>
      <c r="AO57" s="8">
        <v>2.1997752050699999</v>
      </c>
      <c r="AP57" s="8">
        <v>1.3695040439299999</v>
      </c>
      <c r="AS57" s="7">
        <v>221122</v>
      </c>
      <c r="AT57" s="7" t="s">
        <v>152</v>
      </c>
      <c r="AU57" s="8">
        <v>9.744346393931938E-2</v>
      </c>
      <c r="AV57" s="8">
        <v>1.6415769092137909E-2</v>
      </c>
      <c r="AW57" s="8">
        <v>0.33888418584182267</v>
      </c>
      <c r="AX57" s="8">
        <v>0.67266721137050001</v>
      </c>
      <c r="AY57" s="8">
        <v>0.14230584819049033</v>
      </c>
      <c r="AZ57" s="8">
        <v>1.5987556191518222</v>
      </c>
      <c r="BA57" s="8">
        <v>0.21593691497422579</v>
      </c>
      <c r="BB57" s="8">
        <v>4.3951043543622573E-2</v>
      </c>
      <c r="BC57" s="8">
        <v>0.61538446409711267</v>
      </c>
      <c r="BD57" s="8">
        <v>8.5284653450483902E-2</v>
      </c>
      <c r="BE57" s="8">
        <v>1.3230875541040802E-2</v>
      </c>
      <c r="BF57" s="8">
        <v>0.32908784482845183</v>
      </c>
      <c r="BG57" s="8">
        <v>0.67112265242500013</v>
      </c>
      <c r="BH57" s="8">
        <v>8.3877163121482272E-7</v>
      </c>
      <c r="BI57" s="8">
        <v>0.13007252781000014</v>
      </c>
      <c r="BJ57" s="8">
        <v>1.4527434188727424</v>
      </c>
      <c r="BK57" s="8">
        <v>3.4137286787127419</v>
      </c>
      <c r="BL57" s="8">
        <v>1.8752724226150002</v>
      </c>
    </row>
    <row r="58" spans="1:64" x14ac:dyDescent="0.3">
      <c r="A58" s="7">
        <v>221210</v>
      </c>
      <c r="B58" s="7" t="str">
        <f t="shared" si="0"/>
        <v>Natural Gas Distribution</v>
      </c>
      <c r="C58" s="8">
        <f t="shared" si="1"/>
        <v>9.7955572106999997E-2</v>
      </c>
      <c r="D58" s="8">
        <f t="shared" si="2"/>
        <v>9.9559891349999992E-3</v>
      </c>
      <c r="E58" s="8">
        <f t="shared" si="3"/>
        <v>0.21216997121200001</v>
      </c>
      <c r="F58" s="8">
        <f t="shared" si="4"/>
        <v>0.45986603558799999</v>
      </c>
      <c r="G58" s="8">
        <f t="shared" si="5"/>
        <v>6.5250267013300001E-2</v>
      </c>
      <c r="H58" s="8">
        <f t="shared" si="6"/>
        <v>0.53171690075300004</v>
      </c>
      <c r="I58" s="8">
        <f t="shared" si="7"/>
        <v>0.114806003497</v>
      </c>
      <c r="J58" s="8">
        <f t="shared" si="8"/>
        <v>1.5771604892E-2</v>
      </c>
      <c r="K58" s="8">
        <f t="shared" si="9"/>
        <v>0.138191247855</v>
      </c>
      <c r="L58" s="8">
        <f t="shared" si="10"/>
        <v>8.53459704736E-2</v>
      </c>
      <c r="M58" s="8">
        <f t="shared" si="11"/>
        <v>7.6081002996300001E-3</v>
      </c>
      <c r="N58" s="8">
        <f t="shared" si="12"/>
        <v>0.22363379611299999</v>
      </c>
      <c r="O58" s="8">
        <f t="shared" si="13"/>
        <v>0.71133079590100001</v>
      </c>
      <c r="P58" s="8">
        <f t="shared" si="14"/>
        <v>1.0965316872199999E-6</v>
      </c>
      <c r="Q58" s="8">
        <f t="shared" si="15"/>
        <v>0.187176940205</v>
      </c>
      <c r="R58" s="8">
        <f t="shared" si="16"/>
        <v>1.3200815324499999</v>
      </c>
      <c r="S58" s="8">
        <f t="shared" si="17"/>
        <v>2.0568332033500001</v>
      </c>
      <c r="T58" s="8">
        <f t="shared" si="18"/>
        <v>1.2687688562399999</v>
      </c>
      <c r="W58" s="7">
        <v>221210</v>
      </c>
      <c r="X58" s="7" t="s">
        <v>153</v>
      </c>
      <c r="Y58" s="8">
        <v>9.7955572106999997E-2</v>
      </c>
      <c r="Z58" s="8">
        <v>9.9559891349999992E-3</v>
      </c>
      <c r="AA58" s="8">
        <v>0.21216997121200001</v>
      </c>
      <c r="AB58" s="8">
        <v>0.45986603558799999</v>
      </c>
      <c r="AC58" s="8">
        <v>6.5250267013300001E-2</v>
      </c>
      <c r="AD58" s="8">
        <v>0.53171690075300004</v>
      </c>
      <c r="AE58" s="8">
        <v>0.114806003497</v>
      </c>
      <c r="AF58" s="8">
        <v>1.5771604892E-2</v>
      </c>
      <c r="AG58" s="8">
        <v>0.138191247855</v>
      </c>
      <c r="AH58" s="8">
        <v>8.53459704736E-2</v>
      </c>
      <c r="AI58" s="8">
        <v>7.6081002996300001E-3</v>
      </c>
      <c r="AJ58" s="8">
        <v>0.22363379611299999</v>
      </c>
      <c r="AK58" s="8">
        <v>0.71133079590100001</v>
      </c>
      <c r="AL58" s="8">
        <v>1.0965316872199999E-6</v>
      </c>
      <c r="AM58" s="8">
        <v>0.187176940205</v>
      </c>
      <c r="AN58" s="8">
        <v>1.3200815324499999</v>
      </c>
      <c r="AO58" s="8">
        <v>2.0568332033500001</v>
      </c>
      <c r="AP58" s="8">
        <v>1.2687688562399999</v>
      </c>
      <c r="AS58" s="7">
        <v>221210</v>
      </c>
      <c r="AT58" s="7" t="s">
        <v>153</v>
      </c>
      <c r="AU58" s="8">
        <v>7.4534278093449979E-2</v>
      </c>
      <c r="AV58" s="8">
        <v>1.3285310459481935E-2</v>
      </c>
      <c r="AW58" s="8">
        <v>0.27297733150504844</v>
      </c>
      <c r="AX58" s="8">
        <v>0.31395476338482736</v>
      </c>
      <c r="AY58" s="8">
        <v>5.6081012180602414E-2</v>
      </c>
      <c r="AZ58" s="8">
        <v>0.62712881218756933</v>
      </c>
      <c r="BA58" s="8">
        <v>0.12463290907558387</v>
      </c>
      <c r="BB58" s="8">
        <v>2.4588627743035482E-2</v>
      </c>
      <c r="BC58" s="8">
        <v>0.33541427307177413</v>
      </c>
      <c r="BD58" s="8">
        <v>6.4001137589953225E-2</v>
      </c>
      <c r="BE58" s="8">
        <v>1.0070208815138386E-2</v>
      </c>
      <c r="BF58" s="8">
        <v>0.25007520229469349</v>
      </c>
      <c r="BG58" s="8">
        <v>0.5557512732549682</v>
      </c>
      <c r="BH58" s="8">
        <v>1.974150077935742E-6</v>
      </c>
      <c r="BI58" s="8">
        <v>0.14861784631741942</v>
      </c>
      <c r="BJ58" s="8">
        <v>1.3607969200582259</v>
      </c>
      <c r="BK58" s="8">
        <v>1.7713581361406459</v>
      </c>
      <c r="BL58" s="8">
        <v>1.2588293582779029</v>
      </c>
    </row>
    <row r="59" spans="1:64" x14ac:dyDescent="0.3">
      <c r="A59" s="7">
        <v>221310</v>
      </c>
      <c r="B59" s="7" t="str">
        <f t="shared" si="0"/>
        <v>Water Supply and Irrigation Systems</v>
      </c>
      <c r="C59" s="8">
        <f t="shared" si="1"/>
        <v>6.6853368250999995E-2</v>
      </c>
      <c r="D59" s="8">
        <f t="shared" si="2"/>
        <v>1.1219119190199999E-2</v>
      </c>
      <c r="E59" s="8">
        <f t="shared" si="3"/>
        <v>0.171842632775</v>
      </c>
      <c r="F59" s="8">
        <f t="shared" si="4"/>
        <v>4.2145149168099999E-2</v>
      </c>
      <c r="G59" s="8">
        <f t="shared" si="5"/>
        <v>7.8378639940799993E-3</v>
      </c>
      <c r="H59" s="8">
        <f t="shared" si="6"/>
        <v>5.5104646190099998E-2</v>
      </c>
      <c r="I59" s="8">
        <f t="shared" si="7"/>
        <v>7.3242481023199996E-2</v>
      </c>
      <c r="J59" s="8">
        <f t="shared" si="8"/>
        <v>1.11084024542E-2</v>
      </c>
      <c r="K59" s="8">
        <f t="shared" si="9"/>
        <v>8.2539971916800001E-2</v>
      </c>
      <c r="L59" s="8">
        <f t="shared" si="10"/>
        <v>4.8756257408500002E-2</v>
      </c>
      <c r="M59" s="8">
        <f t="shared" si="11"/>
        <v>7.6617447300299998E-3</v>
      </c>
      <c r="N59" s="8">
        <f t="shared" si="12"/>
        <v>0.17011002308299999</v>
      </c>
      <c r="O59" s="8">
        <f t="shared" si="13"/>
        <v>0.73379016881699999</v>
      </c>
      <c r="P59" s="8">
        <f t="shared" si="14"/>
        <v>1.09546518345E-5</v>
      </c>
      <c r="Q59" s="8">
        <f t="shared" si="15"/>
        <v>0.31263382828199998</v>
      </c>
      <c r="R59" s="8">
        <f t="shared" si="16"/>
        <v>1.2499151202200001</v>
      </c>
      <c r="S59" s="8">
        <f t="shared" si="17"/>
        <v>1.1050876593500001</v>
      </c>
      <c r="T59" s="8">
        <f t="shared" si="18"/>
        <v>1.1668908553899999</v>
      </c>
      <c r="W59" s="7">
        <v>221310</v>
      </c>
      <c r="X59" s="7" t="s">
        <v>154</v>
      </c>
      <c r="Y59" s="8">
        <v>6.6853368250999995E-2</v>
      </c>
      <c r="Z59" s="8">
        <v>1.1219119190199999E-2</v>
      </c>
      <c r="AA59" s="8">
        <v>0.171842632775</v>
      </c>
      <c r="AB59" s="8">
        <v>4.2145149168099999E-2</v>
      </c>
      <c r="AC59" s="8">
        <v>7.8378639940799993E-3</v>
      </c>
      <c r="AD59" s="8">
        <v>5.5104646190099998E-2</v>
      </c>
      <c r="AE59" s="8">
        <v>7.3242481023199996E-2</v>
      </c>
      <c r="AF59" s="8">
        <v>1.11084024542E-2</v>
      </c>
      <c r="AG59" s="8">
        <v>8.2539971916800001E-2</v>
      </c>
      <c r="AH59" s="8">
        <v>4.8756257408500002E-2</v>
      </c>
      <c r="AI59" s="8">
        <v>7.6617447300299998E-3</v>
      </c>
      <c r="AJ59" s="8">
        <v>0.17011002308299999</v>
      </c>
      <c r="AK59" s="8">
        <v>0.73379016881699999</v>
      </c>
      <c r="AL59" s="8">
        <v>1.09546518345E-5</v>
      </c>
      <c r="AM59" s="8">
        <v>0.31263382828199998</v>
      </c>
      <c r="AN59" s="8">
        <v>1.2499151202200001</v>
      </c>
      <c r="AO59" s="8">
        <v>1.1050876593500001</v>
      </c>
      <c r="AP59" s="8">
        <v>1.1668908553899999</v>
      </c>
      <c r="AS59" s="7">
        <v>221310</v>
      </c>
      <c r="AT59" s="7" t="s">
        <v>154</v>
      </c>
      <c r="AU59" s="8">
        <v>6.3166036412425797E-2</v>
      </c>
      <c r="AV59" s="8">
        <v>1.5550995485165161E-2</v>
      </c>
      <c r="AW59" s="8">
        <v>0.25090728134772589</v>
      </c>
      <c r="AX59" s="8">
        <v>8.0902912847965497E-2</v>
      </c>
      <c r="AY59" s="8">
        <v>2.2131631982899514E-2</v>
      </c>
      <c r="AZ59" s="8">
        <v>0.23380387943965483</v>
      </c>
      <c r="BA59" s="8">
        <v>7.1193577753061302E-2</v>
      </c>
      <c r="BB59" s="8">
        <v>1.7007505156264036E-2</v>
      </c>
      <c r="BC59" s="8">
        <v>0.20736269281648873</v>
      </c>
      <c r="BD59" s="8">
        <v>4.7018606131754848E-2</v>
      </c>
      <c r="BE59" s="8">
        <v>1.0914020916288873E-2</v>
      </c>
      <c r="BF59" s="8">
        <v>0.21665569531454837</v>
      </c>
      <c r="BG59" s="8">
        <v>0.57315456777754781</v>
      </c>
      <c r="BH59" s="8">
        <v>5.9282488812314535E-6</v>
      </c>
      <c r="BI59" s="8">
        <v>0.24411526523458071</v>
      </c>
      <c r="BJ59" s="8">
        <v>1.3296243132454844</v>
      </c>
      <c r="BK59" s="8">
        <v>1.1110319726575806</v>
      </c>
      <c r="BL59" s="8">
        <v>1.0697573241129033</v>
      </c>
    </row>
    <row r="60" spans="1:64" x14ac:dyDescent="0.3">
      <c r="A60" s="7">
        <v>221320</v>
      </c>
      <c r="B60" s="7" t="str">
        <f t="shared" si="0"/>
        <v>Sewage Treatment Facilities</v>
      </c>
      <c r="C60" s="8">
        <f t="shared" si="1"/>
        <v>6.8705257079899995E-2</v>
      </c>
      <c r="D60" s="8">
        <f t="shared" si="2"/>
        <v>1.14593031653E-2</v>
      </c>
      <c r="E60" s="8">
        <f t="shared" si="3"/>
        <v>0.16696288805199999</v>
      </c>
      <c r="F60" s="8">
        <f t="shared" si="4"/>
        <v>7.2447080838500003E-2</v>
      </c>
      <c r="G60" s="8">
        <f t="shared" si="5"/>
        <v>1.34201853422E-2</v>
      </c>
      <c r="H60" s="8">
        <f t="shared" si="6"/>
        <v>8.4114344270400002E-2</v>
      </c>
      <c r="I60" s="8">
        <f t="shared" si="7"/>
        <v>7.5163658066400005E-2</v>
      </c>
      <c r="J60" s="8">
        <f t="shared" si="8"/>
        <v>1.1374884333100001E-2</v>
      </c>
      <c r="K60" s="8">
        <f t="shared" si="9"/>
        <v>7.6760540696700005E-2</v>
      </c>
      <c r="L60" s="8">
        <f t="shared" si="10"/>
        <v>5.0611814521300001E-2</v>
      </c>
      <c r="M60" s="8">
        <f t="shared" si="11"/>
        <v>7.8249933129300002E-3</v>
      </c>
      <c r="N60" s="8">
        <f t="shared" si="12"/>
        <v>0.16647813700200001</v>
      </c>
      <c r="O60" s="8">
        <f t="shared" si="13"/>
        <v>0.73366266300100003</v>
      </c>
      <c r="P60" s="8">
        <f t="shared" si="14"/>
        <v>6.5169718212000003E-6</v>
      </c>
      <c r="Q60" s="8">
        <f t="shared" si="15"/>
        <v>0.311583298535</v>
      </c>
      <c r="R60" s="8">
        <f t="shared" si="16"/>
        <v>1.2471274483000001</v>
      </c>
      <c r="S60" s="8">
        <f t="shared" si="17"/>
        <v>1.16998161045</v>
      </c>
      <c r="T60" s="8">
        <f t="shared" si="18"/>
        <v>1.1632990831000001</v>
      </c>
      <c r="W60" s="7">
        <v>221320</v>
      </c>
      <c r="X60" s="7" t="s">
        <v>155</v>
      </c>
      <c r="Y60" s="8">
        <v>6.8705257079899995E-2</v>
      </c>
      <c r="Z60" s="8">
        <v>1.14593031653E-2</v>
      </c>
      <c r="AA60" s="8">
        <v>0.16696288805199999</v>
      </c>
      <c r="AB60" s="8">
        <v>7.2447080838500003E-2</v>
      </c>
      <c r="AC60" s="8">
        <v>1.34201853422E-2</v>
      </c>
      <c r="AD60" s="8">
        <v>8.4114344270400002E-2</v>
      </c>
      <c r="AE60" s="8">
        <v>7.5163658066400005E-2</v>
      </c>
      <c r="AF60" s="8">
        <v>1.1374884333100001E-2</v>
      </c>
      <c r="AG60" s="8">
        <v>7.6760540696700005E-2</v>
      </c>
      <c r="AH60" s="8">
        <v>5.0611814521300001E-2</v>
      </c>
      <c r="AI60" s="8">
        <v>7.8249933129300002E-3</v>
      </c>
      <c r="AJ60" s="8">
        <v>0.16647813700200001</v>
      </c>
      <c r="AK60" s="8">
        <v>0.73366266300100003</v>
      </c>
      <c r="AL60" s="8">
        <v>6.5169718212000003E-6</v>
      </c>
      <c r="AM60" s="8">
        <v>0.311583298535</v>
      </c>
      <c r="AN60" s="8">
        <v>1.2471274483000001</v>
      </c>
      <c r="AO60" s="8">
        <v>1.16998161045</v>
      </c>
      <c r="AP60" s="8">
        <v>1.1632990831000001</v>
      </c>
      <c r="AS60" s="7">
        <v>221320</v>
      </c>
      <c r="AT60" s="7" t="s">
        <v>155</v>
      </c>
      <c r="AU60" s="8">
        <v>4.5534309387795159E-2</v>
      </c>
      <c r="AV60" s="8">
        <v>1.200178513768484E-2</v>
      </c>
      <c r="AW60" s="8">
        <v>0.17262798491659678</v>
      </c>
      <c r="AX60" s="8">
        <v>5.0688720127054838E-2</v>
      </c>
      <c r="AY60" s="8">
        <v>1.4547650064032419E-2</v>
      </c>
      <c r="AZ60" s="8">
        <v>0.14350986943698063</v>
      </c>
      <c r="BA60" s="8">
        <v>5.161328375418385E-2</v>
      </c>
      <c r="BB60" s="8">
        <v>1.3340544789241451E-2</v>
      </c>
      <c r="BC60" s="8">
        <v>0.14710218312653386</v>
      </c>
      <c r="BD60" s="8">
        <v>3.4263453023687086E-2</v>
      </c>
      <c r="BE60" s="8">
        <v>8.5074692956458066E-3</v>
      </c>
      <c r="BF60" s="8">
        <v>0.14785716965587098</v>
      </c>
      <c r="BG60" s="8">
        <v>0.37011296315749986</v>
      </c>
      <c r="BH60" s="8">
        <v>3.2568408849708069E-6</v>
      </c>
      <c r="BI60" s="8">
        <v>0.15726026788849987</v>
      </c>
      <c r="BJ60" s="8">
        <v>1.2301640794417745</v>
      </c>
      <c r="BK60" s="8">
        <v>0.70874623962806471</v>
      </c>
      <c r="BL60" s="8">
        <v>0.71205601166967747</v>
      </c>
    </row>
    <row r="61" spans="1:64" x14ac:dyDescent="0.3">
      <c r="A61" s="7">
        <v>221330</v>
      </c>
      <c r="B61" s="7" t="str">
        <f t="shared" si="0"/>
        <v>Steam and Air-Conditioning Supply</v>
      </c>
      <c r="C61" s="8">
        <f t="shared" si="1"/>
        <v>1.870017977343871E-2</v>
      </c>
      <c r="D61" s="8">
        <f t="shared" si="2"/>
        <v>5.1255456388820978E-3</v>
      </c>
      <c r="E61" s="8">
        <f t="shared" si="3"/>
        <v>7.3430093837951599E-2</v>
      </c>
      <c r="F61" s="8">
        <f t="shared" si="4"/>
        <v>2.0150416360069354E-2</v>
      </c>
      <c r="G61" s="8">
        <f t="shared" si="5"/>
        <v>6.6343813590396764E-3</v>
      </c>
      <c r="H61" s="8">
        <f t="shared" si="6"/>
        <v>6.6702439994008059E-2</v>
      </c>
      <c r="I61" s="8">
        <f t="shared" si="7"/>
        <v>2.0579397343912908E-2</v>
      </c>
      <c r="J61" s="8">
        <f t="shared" si="8"/>
        <v>5.6390038130533868E-3</v>
      </c>
      <c r="K61" s="8">
        <f t="shared" si="9"/>
        <v>6.4017440370693554E-2</v>
      </c>
      <c r="L61" s="8">
        <f t="shared" si="10"/>
        <v>1.4347744023674194E-2</v>
      </c>
      <c r="M61" s="8">
        <f t="shared" si="11"/>
        <v>3.6852628479962912E-3</v>
      </c>
      <c r="N61" s="8">
        <f t="shared" si="12"/>
        <v>6.1504377226064513E-2</v>
      </c>
      <c r="O61" s="8">
        <f t="shared" si="13"/>
        <v>0.1433116045203871</v>
      </c>
      <c r="P61" s="8">
        <f t="shared" si="14"/>
        <v>1.1806249888687098E-6</v>
      </c>
      <c r="Q61" s="8">
        <f t="shared" si="15"/>
        <v>6.2375431902580651E-2</v>
      </c>
      <c r="R61" s="8">
        <f t="shared" si="16"/>
        <v>1</v>
      </c>
      <c r="S61" s="8">
        <f t="shared" si="17"/>
        <v>0.28703562480967737</v>
      </c>
      <c r="T61" s="8">
        <f t="shared" si="18"/>
        <v>0.28378422862419356</v>
      </c>
      <c r="W61" s="7">
        <v>221330</v>
      </c>
      <c r="X61" s="7" t="s">
        <v>156</v>
      </c>
      <c r="Y61" s="8">
        <v>0</v>
      </c>
      <c r="Z61" s="8">
        <v>0</v>
      </c>
      <c r="AA61" s="8">
        <v>0</v>
      </c>
      <c r="AB61" s="8">
        <v>0</v>
      </c>
      <c r="AC61" s="8">
        <v>0</v>
      </c>
      <c r="AD61" s="8">
        <v>0</v>
      </c>
      <c r="AE61" s="8">
        <v>0</v>
      </c>
      <c r="AF61" s="8">
        <v>0</v>
      </c>
      <c r="AG61" s="8">
        <v>0</v>
      </c>
      <c r="AH61" s="8">
        <v>0</v>
      </c>
      <c r="AI61" s="8">
        <v>0</v>
      </c>
      <c r="AJ61" s="8">
        <v>0</v>
      </c>
      <c r="AK61" s="8">
        <v>0</v>
      </c>
      <c r="AL61" s="8">
        <v>0</v>
      </c>
      <c r="AM61" s="8">
        <v>0</v>
      </c>
      <c r="AN61" s="8">
        <v>1</v>
      </c>
      <c r="AO61" s="8">
        <v>0</v>
      </c>
      <c r="AP61" s="8">
        <v>0</v>
      </c>
      <c r="AS61" s="7">
        <v>221330</v>
      </c>
      <c r="AT61" s="7" t="s">
        <v>156</v>
      </c>
      <c r="AU61" s="8">
        <v>1.870017977343871E-2</v>
      </c>
      <c r="AV61" s="8">
        <v>5.1255456388820978E-3</v>
      </c>
      <c r="AW61" s="8">
        <v>7.3430093837951599E-2</v>
      </c>
      <c r="AX61" s="8">
        <v>2.0150416360069354E-2</v>
      </c>
      <c r="AY61" s="8">
        <v>6.6343813590396764E-3</v>
      </c>
      <c r="AZ61" s="8">
        <v>6.6702439994008059E-2</v>
      </c>
      <c r="BA61" s="8">
        <v>2.0579397343912908E-2</v>
      </c>
      <c r="BB61" s="8">
        <v>5.6390038130533868E-3</v>
      </c>
      <c r="BC61" s="8">
        <v>6.4017440370693554E-2</v>
      </c>
      <c r="BD61" s="8">
        <v>1.4347744023674194E-2</v>
      </c>
      <c r="BE61" s="8">
        <v>3.6852628479962912E-3</v>
      </c>
      <c r="BF61" s="8">
        <v>6.1504377226064513E-2</v>
      </c>
      <c r="BG61" s="8">
        <v>0.1433116045203871</v>
      </c>
      <c r="BH61" s="8">
        <v>1.1806249888687098E-6</v>
      </c>
      <c r="BI61" s="8">
        <v>6.2375431902580651E-2</v>
      </c>
      <c r="BJ61" s="8">
        <v>1.0972558192501611</v>
      </c>
      <c r="BK61" s="8">
        <v>0.28703562480967737</v>
      </c>
      <c r="BL61" s="8">
        <v>0.28378422862419356</v>
      </c>
    </row>
    <row r="62" spans="1:64" x14ac:dyDescent="0.3">
      <c r="A62" s="7">
        <v>236115</v>
      </c>
      <c r="B62" s="7" t="str">
        <f t="shared" si="0"/>
        <v>New Single-Family Housing Construction (except For-Sale Builders)</v>
      </c>
      <c r="C62" s="8">
        <f t="shared" si="1"/>
        <v>7.1084032591400004E-2</v>
      </c>
      <c r="D62" s="8">
        <f t="shared" si="2"/>
        <v>9.8993015406300001E-3</v>
      </c>
      <c r="E62" s="8">
        <f t="shared" si="3"/>
        <v>8.6318527555700006E-2</v>
      </c>
      <c r="F62" s="8">
        <f t="shared" si="4"/>
        <v>4.47367380568E-2</v>
      </c>
      <c r="G62" s="8">
        <f t="shared" si="5"/>
        <v>7.6442984346400001E-3</v>
      </c>
      <c r="H62" s="8">
        <f t="shared" si="6"/>
        <v>4.7084325710300003E-2</v>
      </c>
      <c r="I62" s="8">
        <f t="shared" si="7"/>
        <v>4.95238572058E-2</v>
      </c>
      <c r="J62" s="8">
        <f t="shared" si="8"/>
        <v>7.3619913860400003E-3</v>
      </c>
      <c r="K62" s="8">
        <f t="shared" si="9"/>
        <v>4.1870425630799998E-2</v>
      </c>
      <c r="L62" s="8">
        <f t="shared" si="10"/>
        <v>6.7851750279999998E-2</v>
      </c>
      <c r="M62" s="8">
        <f t="shared" si="11"/>
        <v>8.9996002618399993E-3</v>
      </c>
      <c r="N62" s="8">
        <f t="shared" si="12"/>
        <v>0.11339351473299999</v>
      </c>
      <c r="O62" s="8">
        <f t="shared" si="13"/>
        <v>0.52642463939899997</v>
      </c>
      <c r="P62" s="8">
        <f t="shared" si="14"/>
        <v>1.03356489166E-5</v>
      </c>
      <c r="Q62" s="8">
        <f t="shared" si="15"/>
        <v>0.41773601085500001</v>
      </c>
      <c r="R62" s="8">
        <f t="shared" si="16"/>
        <v>1.1673018616899999</v>
      </c>
      <c r="S62" s="8">
        <f t="shared" si="17"/>
        <v>1.0994653621999999</v>
      </c>
      <c r="T62" s="8">
        <f t="shared" si="18"/>
        <v>1.0987562742200001</v>
      </c>
      <c r="W62" s="7">
        <v>236115</v>
      </c>
      <c r="X62" s="7" t="s">
        <v>157</v>
      </c>
      <c r="Y62" s="8">
        <v>7.1084032591400004E-2</v>
      </c>
      <c r="Z62" s="8">
        <v>9.8993015406300001E-3</v>
      </c>
      <c r="AA62" s="8">
        <v>8.6318527555700006E-2</v>
      </c>
      <c r="AB62" s="8">
        <v>4.47367380568E-2</v>
      </c>
      <c r="AC62" s="8">
        <v>7.6442984346400001E-3</v>
      </c>
      <c r="AD62" s="8">
        <v>4.7084325710300003E-2</v>
      </c>
      <c r="AE62" s="8">
        <v>4.95238572058E-2</v>
      </c>
      <c r="AF62" s="8">
        <v>7.3619913860400003E-3</v>
      </c>
      <c r="AG62" s="8">
        <v>4.1870425630799998E-2</v>
      </c>
      <c r="AH62" s="8">
        <v>6.7851750279999998E-2</v>
      </c>
      <c r="AI62" s="8">
        <v>8.9996002618399993E-3</v>
      </c>
      <c r="AJ62" s="8">
        <v>0.11339351473299999</v>
      </c>
      <c r="AK62" s="8">
        <v>0.52642463939899997</v>
      </c>
      <c r="AL62" s="8">
        <v>1.03356489166E-5</v>
      </c>
      <c r="AM62" s="8">
        <v>0.41773601085500001</v>
      </c>
      <c r="AN62" s="8">
        <v>1.1673018616899999</v>
      </c>
      <c r="AO62" s="8">
        <v>1.0994653621999999</v>
      </c>
      <c r="AP62" s="8">
        <v>1.0987562742200001</v>
      </c>
      <c r="AS62" s="7">
        <v>236115</v>
      </c>
      <c r="AT62" s="7" t="s">
        <v>157</v>
      </c>
      <c r="AU62" s="8">
        <v>0.10978437740567261</v>
      </c>
      <c r="AV62" s="8">
        <v>2.2197370227555975E-2</v>
      </c>
      <c r="AW62" s="8">
        <v>0.16621495145876286</v>
      </c>
      <c r="AX62" s="8">
        <v>7.3477399674656454E-2</v>
      </c>
      <c r="AY62" s="8">
        <v>2.0067449471812257E-2</v>
      </c>
      <c r="AZ62" s="8">
        <v>0.1185270275733903</v>
      </c>
      <c r="BA62" s="8">
        <v>7.822449475642905E-2</v>
      </c>
      <c r="BB62" s="8">
        <v>1.8702217763287416E-2</v>
      </c>
      <c r="BC62" s="8">
        <v>0.11419734396624999</v>
      </c>
      <c r="BD62" s="8">
        <v>0.10860609295310966</v>
      </c>
      <c r="BE62" s="8">
        <v>2.1709643745741934E-2</v>
      </c>
      <c r="BF62" s="8">
        <v>0.19882722424301133</v>
      </c>
      <c r="BG62" s="8">
        <v>0.52991893406199975</v>
      </c>
      <c r="BH62" s="8">
        <v>8.6317789643287068E-6</v>
      </c>
      <c r="BI62" s="8">
        <v>0.41800275475399956</v>
      </c>
      <c r="BJ62" s="8">
        <v>1.2981966990919358</v>
      </c>
      <c r="BK62" s="8">
        <v>1.212071876719677</v>
      </c>
      <c r="BL62" s="8">
        <v>1.2111240564858063</v>
      </c>
    </row>
    <row r="63" spans="1:64" x14ac:dyDescent="0.3">
      <c r="A63" s="7">
        <v>236116</v>
      </c>
      <c r="B63" s="7" t="str">
        <f t="shared" si="0"/>
        <v>New Multifamily Housing Construction (except For-Sale Builders)</v>
      </c>
      <c r="C63" s="8">
        <f t="shared" si="1"/>
        <v>7.1265106201299999E-2</v>
      </c>
      <c r="D63" s="8">
        <f t="shared" si="2"/>
        <v>9.9302214048000003E-3</v>
      </c>
      <c r="E63" s="8">
        <f t="shared" si="3"/>
        <v>8.7317476047800005E-2</v>
      </c>
      <c r="F63" s="8">
        <f t="shared" si="4"/>
        <v>0.11140171062</v>
      </c>
      <c r="G63" s="8">
        <f t="shared" si="5"/>
        <v>1.9232506131099999E-2</v>
      </c>
      <c r="H63" s="8">
        <f t="shared" si="6"/>
        <v>0.12156864053200001</v>
      </c>
      <c r="I63" s="8">
        <f t="shared" si="7"/>
        <v>4.95034828653E-2</v>
      </c>
      <c r="J63" s="8">
        <f t="shared" si="8"/>
        <v>7.3595951128500002E-3</v>
      </c>
      <c r="K63" s="8">
        <f t="shared" si="9"/>
        <v>4.2823681324000003E-2</v>
      </c>
      <c r="L63" s="8">
        <f t="shared" si="10"/>
        <v>6.7996132807300005E-2</v>
      </c>
      <c r="M63" s="8">
        <f t="shared" si="11"/>
        <v>9.0276921894199991E-3</v>
      </c>
      <c r="N63" s="8">
        <f t="shared" si="12"/>
        <v>0.114325434111</v>
      </c>
      <c r="O63" s="8">
        <f t="shared" si="13"/>
        <v>0.52648399385300004</v>
      </c>
      <c r="P63" s="8">
        <f t="shared" si="14"/>
        <v>4.1172421907E-6</v>
      </c>
      <c r="Q63" s="8">
        <f t="shared" si="15"/>
        <v>0.41911960141100002</v>
      </c>
      <c r="R63" s="8">
        <f t="shared" si="16"/>
        <v>1.1685128036500001</v>
      </c>
      <c r="S63" s="8">
        <f t="shared" si="17"/>
        <v>1.2522028572799999</v>
      </c>
      <c r="T63" s="8">
        <f t="shared" si="18"/>
        <v>1.0996867592999999</v>
      </c>
      <c r="W63" s="7">
        <v>236116</v>
      </c>
      <c r="X63" s="7" t="s">
        <v>158</v>
      </c>
      <c r="Y63" s="8">
        <v>7.1265106201299999E-2</v>
      </c>
      <c r="Z63" s="8">
        <v>9.9302214048000003E-3</v>
      </c>
      <c r="AA63" s="8">
        <v>8.7317476047800005E-2</v>
      </c>
      <c r="AB63" s="8">
        <v>0.11140171062</v>
      </c>
      <c r="AC63" s="8">
        <v>1.9232506131099999E-2</v>
      </c>
      <c r="AD63" s="8">
        <v>0.12156864053200001</v>
      </c>
      <c r="AE63" s="8">
        <v>4.95034828653E-2</v>
      </c>
      <c r="AF63" s="8">
        <v>7.3595951128500002E-3</v>
      </c>
      <c r="AG63" s="8">
        <v>4.2823681324000003E-2</v>
      </c>
      <c r="AH63" s="8">
        <v>6.7996132807300005E-2</v>
      </c>
      <c r="AI63" s="8">
        <v>9.0276921894199991E-3</v>
      </c>
      <c r="AJ63" s="8">
        <v>0.114325434111</v>
      </c>
      <c r="AK63" s="8">
        <v>0.52648399385300004</v>
      </c>
      <c r="AL63" s="8">
        <v>4.1172421907E-6</v>
      </c>
      <c r="AM63" s="8">
        <v>0.41911960141100002</v>
      </c>
      <c r="AN63" s="8">
        <v>1.1685128036500001</v>
      </c>
      <c r="AO63" s="8">
        <v>1.2522028572799999</v>
      </c>
      <c r="AP63" s="8">
        <v>1.0996867592999999</v>
      </c>
      <c r="AS63" s="7">
        <v>236116</v>
      </c>
      <c r="AT63" s="7" t="s">
        <v>158</v>
      </c>
      <c r="AU63" s="8">
        <v>0.11007821093844519</v>
      </c>
      <c r="AV63" s="8">
        <v>2.2242878463863875E-2</v>
      </c>
      <c r="AW63" s="8">
        <v>0.16489217713582907</v>
      </c>
      <c r="AX63" s="8">
        <v>8.4526828297680628E-2</v>
      </c>
      <c r="AY63" s="8">
        <v>2.2825471220137578E-2</v>
      </c>
      <c r="AZ63" s="8">
        <v>0.13289903020498384</v>
      </c>
      <c r="BA63" s="8">
        <v>7.8217181200285521E-2</v>
      </c>
      <c r="BB63" s="8">
        <v>1.8669064630923386E-2</v>
      </c>
      <c r="BC63" s="8">
        <v>0.11290557061923871</v>
      </c>
      <c r="BD63" s="8">
        <v>0.10896588683147258</v>
      </c>
      <c r="BE63" s="8">
        <v>2.1758092442243387E-2</v>
      </c>
      <c r="BF63" s="8">
        <v>0.19722228060905977</v>
      </c>
      <c r="BG63" s="8">
        <v>0.52995888813800029</v>
      </c>
      <c r="BH63" s="8">
        <v>8.208471686300968E-6</v>
      </c>
      <c r="BI63" s="8">
        <v>0.41962746918100063</v>
      </c>
      <c r="BJ63" s="8">
        <v>1.2972132665388711</v>
      </c>
      <c r="BK63" s="8">
        <v>1.240251329723548</v>
      </c>
      <c r="BL63" s="8">
        <v>1.2097918164503225</v>
      </c>
    </row>
    <row r="64" spans="1:64" x14ac:dyDescent="0.3">
      <c r="A64" s="7">
        <v>236117</v>
      </c>
      <c r="B64" s="7" t="str">
        <f t="shared" si="0"/>
        <v>New Housing For-Sale Builders</v>
      </c>
      <c r="C64" s="8">
        <f t="shared" si="1"/>
        <v>7.1202936738599995E-2</v>
      </c>
      <c r="D64" s="8">
        <f t="shared" si="2"/>
        <v>9.9226627095299995E-3</v>
      </c>
      <c r="E64" s="8">
        <f t="shared" si="3"/>
        <v>8.6954437030399997E-2</v>
      </c>
      <c r="F64" s="8">
        <f t="shared" si="4"/>
        <v>4.15999573485E-2</v>
      </c>
      <c r="G64" s="8">
        <f t="shared" si="5"/>
        <v>7.1708759446999998E-3</v>
      </c>
      <c r="H64" s="8">
        <f t="shared" si="6"/>
        <v>4.4319714630500003E-2</v>
      </c>
      <c r="I64" s="8">
        <f t="shared" si="7"/>
        <v>4.9729991723400001E-2</v>
      </c>
      <c r="J64" s="8">
        <f t="shared" si="8"/>
        <v>7.3985545485100003E-3</v>
      </c>
      <c r="K64" s="8">
        <f t="shared" si="9"/>
        <v>4.2214406619900002E-2</v>
      </c>
      <c r="L64" s="8">
        <f t="shared" si="10"/>
        <v>6.7956865324200005E-2</v>
      </c>
      <c r="M64" s="8">
        <f t="shared" si="11"/>
        <v>9.0204639359400002E-3</v>
      </c>
      <c r="N64" s="8">
        <f t="shared" si="12"/>
        <v>0.114279092528</v>
      </c>
      <c r="O64" s="8">
        <f t="shared" si="13"/>
        <v>0.52643912590999997</v>
      </c>
      <c r="P64" s="8">
        <f t="shared" si="14"/>
        <v>1.1036521222699999E-5</v>
      </c>
      <c r="Q64" s="8">
        <f t="shared" si="15"/>
        <v>0.41655845111200002</v>
      </c>
      <c r="R64" s="8">
        <f t="shared" si="16"/>
        <v>1.1680800364799999</v>
      </c>
      <c r="S64" s="8">
        <f t="shared" si="17"/>
        <v>1.0930905479199999</v>
      </c>
      <c r="T64" s="8">
        <f t="shared" si="18"/>
        <v>1.0993429528900001</v>
      </c>
      <c r="W64" s="7">
        <v>236117</v>
      </c>
      <c r="X64" s="7" t="s">
        <v>159</v>
      </c>
      <c r="Y64" s="8">
        <v>7.1202936738599995E-2</v>
      </c>
      <c r="Z64" s="8">
        <v>9.9226627095299995E-3</v>
      </c>
      <c r="AA64" s="8">
        <v>8.6954437030399997E-2</v>
      </c>
      <c r="AB64" s="8">
        <v>4.15999573485E-2</v>
      </c>
      <c r="AC64" s="8">
        <v>7.1708759446999998E-3</v>
      </c>
      <c r="AD64" s="8">
        <v>4.4319714630500003E-2</v>
      </c>
      <c r="AE64" s="8">
        <v>4.9729991723400001E-2</v>
      </c>
      <c r="AF64" s="8">
        <v>7.3985545485100003E-3</v>
      </c>
      <c r="AG64" s="8">
        <v>4.2214406619900002E-2</v>
      </c>
      <c r="AH64" s="8">
        <v>6.7956865324200005E-2</v>
      </c>
      <c r="AI64" s="8">
        <v>9.0204639359400002E-3</v>
      </c>
      <c r="AJ64" s="8">
        <v>0.114279092528</v>
      </c>
      <c r="AK64" s="8">
        <v>0.52643912590999997</v>
      </c>
      <c r="AL64" s="8">
        <v>1.1036521222699999E-5</v>
      </c>
      <c r="AM64" s="8">
        <v>0.41655845111200002</v>
      </c>
      <c r="AN64" s="8">
        <v>1.1680800364799999</v>
      </c>
      <c r="AO64" s="8">
        <v>1.0930905479199999</v>
      </c>
      <c r="AP64" s="8">
        <v>1.0993429528900001</v>
      </c>
      <c r="AS64" s="7">
        <v>236117</v>
      </c>
      <c r="AT64" s="7" t="s">
        <v>159</v>
      </c>
      <c r="AU64" s="8">
        <v>0.10994769486757583</v>
      </c>
      <c r="AV64" s="8">
        <v>2.222439114261452E-2</v>
      </c>
      <c r="AW64" s="8">
        <v>0.1663783309844967</v>
      </c>
      <c r="AX64" s="8">
        <v>6.4872700420587084E-2</v>
      </c>
      <c r="AY64" s="8">
        <v>1.7473901979570005E-2</v>
      </c>
      <c r="AZ64" s="8">
        <v>0.10315683958711776</v>
      </c>
      <c r="BA64" s="8">
        <v>7.8744975034235457E-2</v>
      </c>
      <c r="BB64" s="8">
        <v>1.8803017899242252E-2</v>
      </c>
      <c r="BC64" s="8">
        <v>0.11432352648886296</v>
      </c>
      <c r="BD64" s="8">
        <v>0.10881390616398226</v>
      </c>
      <c r="BE64" s="8">
        <v>2.1737671915397425E-2</v>
      </c>
      <c r="BF64" s="8">
        <v>0.19930782872836939</v>
      </c>
      <c r="BG64" s="8">
        <v>0.5299162678519993</v>
      </c>
      <c r="BH64" s="8">
        <v>9.8834455698154849E-6</v>
      </c>
      <c r="BI64" s="8">
        <v>0.41623138998100012</v>
      </c>
      <c r="BJ64" s="8">
        <v>1.2985504169945161</v>
      </c>
      <c r="BK64" s="8">
        <v>1.1855034419879036</v>
      </c>
      <c r="BL64" s="8">
        <v>1.2118715194229035</v>
      </c>
    </row>
    <row r="65" spans="1:64" x14ac:dyDescent="0.3">
      <c r="A65" s="7">
        <v>236118</v>
      </c>
      <c r="B65" s="7" t="str">
        <f t="shared" si="0"/>
        <v>Residential Remodelers</v>
      </c>
      <c r="C65" s="8">
        <f t="shared" si="1"/>
        <v>7.1050311462900001E-2</v>
      </c>
      <c r="D65" s="8">
        <f t="shared" si="2"/>
        <v>9.8952232518099998E-3</v>
      </c>
      <c r="E65" s="8">
        <f t="shared" si="3"/>
        <v>8.6438198362800006E-2</v>
      </c>
      <c r="F65" s="8">
        <f t="shared" si="4"/>
        <v>4.7844879339899997E-2</v>
      </c>
      <c r="G65" s="8">
        <f t="shared" si="5"/>
        <v>8.1726582563299999E-3</v>
      </c>
      <c r="H65" s="8">
        <f t="shared" si="6"/>
        <v>5.1066087441600003E-2</v>
      </c>
      <c r="I65" s="8">
        <f t="shared" si="7"/>
        <v>4.9268947820300002E-2</v>
      </c>
      <c r="J65" s="8">
        <f t="shared" si="8"/>
        <v>7.3238771571599998E-3</v>
      </c>
      <c r="K65" s="8">
        <f t="shared" si="9"/>
        <v>4.2181242566799997E-2</v>
      </c>
      <c r="L65" s="8">
        <f t="shared" si="10"/>
        <v>6.7820227239899999E-2</v>
      </c>
      <c r="M65" s="8">
        <f t="shared" si="11"/>
        <v>8.9940084896000007E-3</v>
      </c>
      <c r="N65" s="8">
        <f t="shared" si="12"/>
        <v>0.113268185602</v>
      </c>
      <c r="O65" s="8">
        <f t="shared" si="13"/>
        <v>0.52648332366299999</v>
      </c>
      <c r="P65" s="8">
        <f t="shared" si="14"/>
        <v>9.6619866996800007E-6</v>
      </c>
      <c r="Q65" s="8">
        <f t="shared" si="15"/>
        <v>0.41968681695100002</v>
      </c>
      <c r="R65" s="8">
        <f t="shared" si="16"/>
        <v>1.1673837330800001</v>
      </c>
      <c r="S65" s="8">
        <f t="shared" si="17"/>
        <v>1.10708362504</v>
      </c>
      <c r="T65" s="8">
        <f t="shared" si="18"/>
        <v>1.09877406754</v>
      </c>
      <c r="W65" s="7">
        <v>236118</v>
      </c>
      <c r="X65" s="7" t="s">
        <v>160</v>
      </c>
      <c r="Y65" s="8">
        <v>7.1050311462900001E-2</v>
      </c>
      <c r="Z65" s="8">
        <v>9.8952232518099998E-3</v>
      </c>
      <c r="AA65" s="8">
        <v>8.6438198362800006E-2</v>
      </c>
      <c r="AB65" s="8">
        <v>4.7844879339899997E-2</v>
      </c>
      <c r="AC65" s="8">
        <v>8.1726582563299999E-3</v>
      </c>
      <c r="AD65" s="8">
        <v>5.1066087441600003E-2</v>
      </c>
      <c r="AE65" s="8">
        <v>4.9268947820300002E-2</v>
      </c>
      <c r="AF65" s="8">
        <v>7.3238771571599998E-3</v>
      </c>
      <c r="AG65" s="8">
        <v>4.2181242566799997E-2</v>
      </c>
      <c r="AH65" s="8">
        <v>6.7820227239899999E-2</v>
      </c>
      <c r="AI65" s="8">
        <v>8.9940084896000007E-3</v>
      </c>
      <c r="AJ65" s="8">
        <v>0.113268185602</v>
      </c>
      <c r="AK65" s="8">
        <v>0.52648332366299999</v>
      </c>
      <c r="AL65" s="8">
        <v>9.6619866996800007E-6</v>
      </c>
      <c r="AM65" s="8">
        <v>0.41968681695100002</v>
      </c>
      <c r="AN65" s="8">
        <v>1.1673837330800001</v>
      </c>
      <c r="AO65" s="8">
        <v>1.10708362504</v>
      </c>
      <c r="AP65" s="8">
        <v>1.09877406754</v>
      </c>
      <c r="AS65" s="7">
        <v>236118</v>
      </c>
      <c r="AT65" s="7" t="s">
        <v>160</v>
      </c>
      <c r="AU65" s="8">
        <v>0.10975278837669838</v>
      </c>
      <c r="AV65" s="8">
        <v>2.21878925965379E-2</v>
      </c>
      <c r="AW65" s="8">
        <v>0.16620660419243224</v>
      </c>
      <c r="AX65" s="8">
        <v>6.3071683719859661E-2</v>
      </c>
      <c r="AY65" s="8">
        <v>1.6947971549230157E-2</v>
      </c>
      <c r="AZ65" s="8">
        <v>0.10129295267162094</v>
      </c>
      <c r="BA65" s="8">
        <v>7.7836423750475808E-2</v>
      </c>
      <c r="BB65" s="8">
        <v>1.8604048018174842E-2</v>
      </c>
      <c r="BC65" s="8">
        <v>0.11408207422876611</v>
      </c>
      <c r="BD65" s="8">
        <v>0.10857554822902744</v>
      </c>
      <c r="BE65" s="8">
        <v>2.1698584466859034E-2</v>
      </c>
      <c r="BF65" s="8">
        <v>0.19858765769568706</v>
      </c>
      <c r="BG65" s="8">
        <v>0.52996365372899934</v>
      </c>
      <c r="BH65" s="8">
        <v>9.7023201954232267E-6</v>
      </c>
      <c r="BI65" s="8">
        <v>0.42001794479299986</v>
      </c>
      <c r="BJ65" s="8">
        <v>1.2981472851658065</v>
      </c>
      <c r="BK65" s="8">
        <v>1.1813126079403222</v>
      </c>
      <c r="BL65" s="8">
        <v>1.2105225459969349</v>
      </c>
    </row>
    <row r="66" spans="1:64" x14ac:dyDescent="0.3">
      <c r="A66" s="7">
        <v>236210</v>
      </c>
      <c r="B66" s="7" t="str">
        <f t="shared" si="0"/>
        <v>Industrial Building Construction</v>
      </c>
      <c r="C66" s="8">
        <f t="shared" si="1"/>
        <v>9.328971076719518E-2</v>
      </c>
      <c r="D66" s="8">
        <f t="shared" si="2"/>
        <v>1.9874852737148053E-2</v>
      </c>
      <c r="E66" s="8">
        <f t="shared" si="3"/>
        <v>0.14482502279071935</v>
      </c>
      <c r="F66" s="8">
        <f t="shared" si="4"/>
        <v>9.1131929680343532E-2</v>
      </c>
      <c r="G66" s="8">
        <f t="shared" si="5"/>
        <v>2.6053470238564507E-2</v>
      </c>
      <c r="H66" s="8">
        <f t="shared" si="6"/>
        <v>0.15184098528982098</v>
      </c>
      <c r="I66" s="8">
        <f t="shared" si="7"/>
        <v>6.7528948809069345E-2</v>
      </c>
      <c r="J66" s="8">
        <f t="shared" si="8"/>
        <v>1.7049294409139989E-2</v>
      </c>
      <c r="K66" s="8">
        <f t="shared" si="9"/>
        <v>0.10199447856203711</v>
      </c>
      <c r="L66" s="8">
        <f t="shared" si="10"/>
        <v>9.2837176951248351E-2</v>
      </c>
      <c r="M66" s="8">
        <f t="shared" si="11"/>
        <v>1.9543440169910806E-2</v>
      </c>
      <c r="N66" s="8">
        <f t="shared" si="12"/>
        <v>0.17234857533662906</v>
      </c>
      <c r="O66" s="8">
        <f t="shared" si="13"/>
        <v>0.41885176363111276</v>
      </c>
      <c r="P66" s="8">
        <f t="shared" si="14"/>
        <v>4.7570496813575805E-6</v>
      </c>
      <c r="Q66" s="8">
        <f t="shared" si="15"/>
        <v>0.3272040064381293</v>
      </c>
      <c r="R66" s="8">
        <f t="shared" si="16"/>
        <v>1</v>
      </c>
      <c r="S66" s="8">
        <f t="shared" si="17"/>
        <v>1.0593489658535484</v>
      </c>
      <c r="T66" s="8">
        <f t="shared" si="18"/>
        <v>0.97689530242516087</v>
      </c>
      <c r="W66" s="7">
        <v>236210</v>
      </c>
      <c r="X66" s="7" t="s">
        <v>24</v>
      </c>
      <c r="Y66" s="8">
        <v>0</v>
      </c>
      <c r="Z66" s="8">
        <v>0</v>
      </c>
      <c r="AA66" s="8">
        <v>0</v>
      </c>
      <c r="AB66" s="8">
        <v>0</v>
      </c>
      <c r="AC66" s="8">
        <v>0</v>
      </c>
      <c r="AD66" s="8">
        <v>0</v>
      </c>
      <c r="AE66" s="8">
        <v>0</v>
      </c>
      <c r="AF66" s="8">
        <v>0</v>
      </c>
      <c r="AG66" s="8">
        <v>0</v>
      </c>
      <c r="AH66" s="8">
        <v>0</v>
      </c>
      <c r="AI66" s="8">
        <v>0</v>
      </c>
      <c r="AJ66" s="8">
        <v>0</v>
      </c>
      <c r="AK66" s="8">
        <v>0</v>
      </c>
      <c r="AL66" s="8">
        <v>0</v>
      </c>
      <c r="AM66" s="8">
        <v>0</v>
      </c>
      <c r="AN66" s="8">
        <v>1</v>
      </c>
      <c r="AO66" s="8">
        <v>0</v>
      </c>
      <c r="AP66" s="8">
        <v>0</v>
      </c>
      <c r="AS66" s="7">
        <v>236210</v>
      </c>
      <c r="AT66" s="7" t="s">
        <v>24</v>
      </c>
      <c r="AU66" s="8">
        <v>9.328971076719518E-2</v>
      </c>
      <c r="AV66" s="8">
        <v>1.9874852737148053E-2</v>
      </c>
      <c r="AW66" s="8">
        <v>0.14482502279071935</v>
      </c>
      <c r="AX66" s="8">
        <v>9.1131929680343532E-2</v>
      </c>
      <c r="AY66" s="8">
        <v>2.6053470238564507E-2</v>
      </c>
      <c r="AZ66" s="8">
        <v>0.15184098528982098</v>
      </c>
      <c r="BA66" s="8">
        <v>6.7528948809069345E-2</v>
      </c>
      <c r="BB66" s="8">
        <v>1.7049294409139989E-2</v>
      </c>
      <c r="BC66" s="8">
        <v>0.10199447856203711</v>
      </c>
      <c r="BD66" s="8">
        <v>9.2837176951248351E-2</v>
      </c>
      <c r="BE66" s="8">
        <v>1.9543440169910806E-2</v>
      </c>
      <c r="BF66" s="8">
        <v>0.17234857533662906</v>
      </c>
      <c r="BG66" s="8">
        <v>0.41885176363111276</v>
      </c>
      <c r="BH66" s="256">
        <v>4.7570496813575805E-6</v>
      </c>
      <c r="BI66" s="8">
        <v>0.3272040064381293</v>
      </c>
      <c r="BJ66" s="8">
        <v>1.2579895862948385</v>
      </c>
      <c r="BK66" s="8">
        <v>1.0593489658535484</v>
      </c>
      <c r="BL66" s="8">
        <v>0.97689530242516087</v>
      </c>
    </row>
    <row r="67" spans="1:64" x14ac:dyDescent="0.3">
      <c r="A67" s="7">
        <v>236220</v>
      </c>
      <c r="B67" s="7" t="str">
        <f t="shared" si="0"/>
        <v>Commercial and Institutional Building Construction</v>
      </c>
      <c r="C67" s="8">
        <f t="shared" si="1"/>
        <v>7.1031216334699998E-2</v>
      </c>
      <c r="D67" s="8">
        <f t="shared" si="2"/>
        <v>9.8954771654200004E-3</v>
      </c>
      <c r="E67" s="8">
        <f t="shared" si="3"/>
        <v>8.5610379864300007E-2</v>
      </c>
      <c r="F67" s="8">
        <f t="shared" si="4"/>
        <v>7.78100725405E-2</v>
      </c>
      <c r="G67" s="8">
        <f t="shared" si="5"/>
        <v>1.3295000993099999E-2</v>
      </c>
      <c r="H67" s="8">
        <f t="shared" si="6"/>
        <v>8.1095320525E-2</v>
      </c>
      <c r="I67" s="8">
        <f t="shared" si="7"/>
        <v>4.9371448431799997E-2</v>
      </c>
      <c r="J67" s="8">
        <f t="shared" si="8"/>
        <v>7.3427105455599996E-3</v>
      </c>
      <c r="K67" s="8">
        <f t="shared" si="9"/>
        <v>4.1359702806699997E-2</v>
      </c>
      <c r="L67" s="8">
        <f t="shared" si="10"/>
        <v>6.7792244649799993E-2</v>
      </c>
      <c r="M67" s="8">
        <f t="shared" si="11"/>
        <v>8.9939769350899992E-3</v>
      </c>
      <c r="N67" s="8">
        <f t="shared" si="12"/>
        <v>0.11250334085700001</v>
      </c>
      <c r="O67" s="8">
        <f t="shared" si="13"/>
        <v>0.52647391332899995</v>
      </c>
      <c r="P67" s="8">
        <f t="shared" si="14"/>
        <v>5.9395274512300001E-6</v>
      </c>
      <c r="Q67" s="8">
        <f t="shared" si="15"/>
        <v>0.41861856128000002</v>
      </c>
      <c r="R67" s="8">
        <f t="shared" si="16"/>
        <v>1.16653707336</v>
      </c>
      <c r="S67" s="8">
        <f t="shared" si="17"/>
        <v>1.1722003940600001</v>
      </c>
      <c r="T67" s="8">
        <f t="shared" si="18"/>
        <v>1.0980738617800001</v>
      </c>
      <c r="W67" s="7">
        <v>236220</v>
      </c>
      <c r="X67" s="7" t="s">
        <v>25</v>
      </c>
      <c r="Y67" s="8">
        <v>7.1031216334699998E-2</v>
      </c>
      <c r="Z67" s="8">
        <v>9.8954771654200004E-3</v>
      </c>
      <c r="AA67" s="8">
        <v>8.5610379864300007E-2</v>
      </c>
      <c r="AB67" s="8">
        <v>7.78100725405E-2</v>
      </c>
      <c r="AC67" s="8">
        <v>1.3295000993099999E-2</v>
      </c>
      <c r="AD67" s="8">
        <v>8.1095320525E-2</v>
      </c>
      <c r="AE67" s="8">
        <v>4.9371448431799997E-2</v>
      </c>
      <c r="AF67" s="8">
        <v>7.3427105455599996E-3</v>
      </c>
      <c r="AG67" s="8">
        <v>4.1359702806699997E-2</v>
      </c>
      <c r="AH67" s="8">
        <v>6.7792244649799993E-2</v>
      </c>
      <c r="AI67" s="8">
        <v>8.9939769350899992E-3</v>
      </c>
      <c r="AJ67" s="8">
        <v>0.11250334085700001</v>
      </c>
      <c r="AK67" s="8">
        <v>0.52647391332899995</v>
      </c>
      <c r="AL67" s="8">
        <v>5.9395274512300001E-6</v>
      </c>
      <c r="AM67" s="8">
        <v>0.41861856128000002</v>
      </c>
      <c r="AN67" s="8">
        <v>1.16653707336</v>
      </c>
      <c r="AO67" s="8">
        <v>1.1722003940600001</v>
      </c>
      <c r="AP67" s="8">
        <v>1.0980738617800001</v>
      </c>
      <c r="AS67" s="7">
        <v>236220</v>
      </c>
      <c r="AT67" s="7" t="s">
        <v>25</v>
      </c>
      <c r="AU67" s="8">
        <v>0.10885407375719675</v>
      </c>
      <c r="AV67" s="8">
        <v>2.206794257466935E-2</v>
      </c>
      <c r="AW67" s="8">
        <v>0.16521766806969199</v>
      </c>
      <c r="AX67" s="8">
        <v>0.11239038306520641</v>
      </c>
      <c r="AY67" s="8">
        <v>3.094972479096178E-2</v>
      </c>
      <c r="AZ67" s="8">
        <v>0.18317204959097422</v>
      </c>
      <c r="BA67" s="8">
        <v>7.7350957648706434E-2</v>
      </c>
      <c r="BB67" s="8">
        <v>1.8560079136174201E-2</v>
      </c>
      <c r="BC67" s="8">
        <v>0.11390289937949517</v>
      </c>
      <c r="BD67" s="8">
        <v>0.10773496101380323</v>
      </c>
      <c r="BE67" s="8">
        <v>2.159890386554662E-2</v>
      </c>
      <c r="BF67" s="8">
        <v>0.1973593250892903</v>
      </c>
      <c r="BG67" s="8">
        <v>0.52141522940501583</v>
      </c>
      <c r="BH67" s="8">
        <v>5.8017917849940337E-6</v>
      </c>
      <c r="BI67" s="8">
        <v>0.4121608963719034</v>
      </c>
      <c r="BJ67" s="8">
        <v>1.2961396844006454</v>
      </c>
      <c r="BK67" s="8">
        <v>1.3103831251888711</v>
      </c>
      <c r="BL67" s="8">
        <v>1.19368490390629</v>
      </c>
    </row>
    <row r="68" spans="1:64" x14ac:dyDescent="0.3">
      <c r="A68" s="7">
        <v>237110</v>
      </c>
      <c r="B68" s="7" t="str">
        <f t="shared" ref="B68:B131" si="19">IF(C68=0,"***SECTOR NOT AVAILABLE",AT68)</f>
        <v>Water and Sewer Line and Related Structures Construction</v>
      </c>
      <c r="C68" s="8">
        <f t="shared" ref="C68:C131" si="20">IF(Y68=0,VLOOKUP(A68,$AS$2:$BL$994,3,FALSE),Y68)</f>
        <v>0.10429391751305969</v>
      </c>
      <c r="D68" s="8">
        <f t="shared" ref="D68:D131" si="21">IF(Z68=0,VLOOKUP(A68,$AS$2:$BL$994,4,FALSE),Z68)</f>
        <v>2.1399848309209192E-2</v>
      </c>
      <c r="E68" s="8">
        <f t="shared" ref="E68:E131" si="22">IF(AA68=0,VLOOKUP(A68,$AS$2:$BL$994,5,FALSE),AA68)</f>
        <v>0.16114278473764837</v>
      </c>
      <c r="F68" s="8">
        <f t="shared" ref="F68:F131" si="23">IF(AB68=0,VLOOKUP($A68,$AS$2:$BL$994,6,FALSE),AB68)</f>
        <v>0.10743205920146295</v>
      </c>
      <c r="G68" s="8">
        <f t="shared" ref="G68:G131" si="24">IF(AC68=0,VLOOKUP($A68,$AS$2:$BL$994,7,FALSE),AC68)</f>
        <v>2.946998819976742E-2</v>
      </c>
      <c r="H68" s="8">
        <f t="shared" ref="H68:H131" si="25">IF(AD68=0,VLOOKUP($A68,$AS$2:$BL$994,8,FALSE),AD68)</f>
        <v>0.17801108452319997</v>
      </c>
      <c r="I68" s="8">
        <f t="shared" ref="I68:I131" si="26">IF(AE68=0,VLOOKUP($A68,$AS$2:$BL$994,9,FALSE),AE68)</f>
        <v>7.4465693859959672E-2</v>
      </c>
      <c r="J68" s="8">
        <f t="shared" ref="J68:J131" si="27">IF(AF68=0,VLOOKUP($A68,$AS$2:$BL$994,10,FALSE),AF68)</f>
        <v>1.806363907615726E-2</v>
      </c>
      <c r="K68" s="8">
        <f t="shared" ref="K68:K131" si="28">IF(AG68=0,VLOOKUP($A68,$AS$2:$BL$994,11,FALSE),AG68)</f>
        <v>0.11175720628393065</v>
      </c>
      <c r="L68" s="8">
        <f t="shared" ref="L68:L131" si="29">IF(AH68=0,VLOOKUP($A68,$AS$2:$BL$994,12,FALSE),AH68)</f>
        <v>0.10347078105261773</v>
      </c>
      <c r="M68" s="8">
        <f t="shared" ref="M68:M131" si="30">IF(AI68=0,VLOOKUP($A68,$AS$2:$BL$994,13,FALSE),AI68)</f>
        <v>2.096254838665855E-2</v>
      </c>
      <c r="N68" s="8">
        <f t="shared" ref="N68:N131" si="31">IF(AJ68=0,VLOOKUP($A68,$AS$2:$BL$994,14,FALSE),AJ68)</f>
        <v>0.19219658917304669</v>
      </c>
      <c r="O68" s="8">
        <f t="shared" ref="O68:O131" si="32">IF(AK68=0,VLOOKUP($A68,$AS$2:$BL$994,15,FALSE),AK68)</f>
        <v>0.49576564405896739</v>
      </c>
      <c r="P68" s="8">
        <f t="shared" ref="P68:P131" si="33">IF(AL68=0,VLOOKUP($A68,$AS$2:$BL$994,16,FALSE),AL68)</f>
        <v>5.6505528523375818E-6</v>
      </c>
      <c r="Q68" s="8">
        <f t="shared" ref="Q68:Q131" si="34">IF(AM68=0,VLOOKUP($A68,$AS$2:$BL$994,17,FALSE),AM68)</f>
        <v>0.39095545236248386</v>
      </c>
      <c r="R68" s="8">
        <f t="shared" ref="R68:R131" si="35">IF(AN68=0,VLOOKUP($A68,$AS$2:$BL$994,18,FALSE),AN68)</f>
        <v>1</v>
      </c>
      <c r="S68" s="8">
        <f t="shared" ref="S68:S131" si="36">IF(AO68=0,VLOOKUP($A68,$AS$2:$BL$994,19,FALSE),AO68)</f>
        <v>1.2503970028920965</v>
      </c>
      <c r="T68" s="8">
        <f t="shared" ref="T68:T131" si="37">IF(AP68=0,VLOOKUP($A68,$AS$2:$BL$994,20,FALSE),AP68)</f>
        <v>1.1397704101877422</v>
      </c>
      <c r="W68" s="7">
        <v>237110</v>
      </c>
      <c r="X68" s="7" t="s">
        <v>161</v>
      </c>
      <c r="Y68" s="8">
        <v>0</v>
      </c>
      <c r="Z68" s="8">
        <v>0</v>
      </c>
      <c r="AA68" s="8">
        <v>0</v>
      </c>
      <c r="AB68" s="8">
        <v>0</v>
      </c>
      <c r="AC68" s="8">
        <v>0</v>
      </c>
      <c r="AD68" s="8">
        <v>0</v>
      </c>
      <c r="AE68" s="8">
        <v>0</v>
      </c>
      <c r="AF68" s="8">
        <v>0</v>
      </c>
      <c r="AG68" s="8">
        <v>0</v>
      </c>
      <c r="AH68" s="8">
        <v>0</v>
      </c>
      <c r="AI68" s="8">
        <v>0</v>
      </c>
      <c r="AJ68" s="8">
        <v>0</v>
      </c>
      <c r="AK68" s="8">
        <v>0</v>
      </c>
      <c r="AL68" s="8">
        <v>0</v>
      </c>
      <c r="AM68" s="8">
        <v>0</v>
      </c>
      <c r="AN68" s="8">
        <v>1</v>
      </c>
      <c r="AO68" s="8">
        <v>0</v>
      </c>
      <c r="AP68" s="8">
        <v>0</v>
      </c>
      <c r="AS68" s="7">
        <v>237110</v>
      </c>
      <c r="AT68" s="7" t="s">
        <v>161</v>
      </c>
      <c r="AU68" s="8">
        <v>0.10429391751305969</v>
      </c>
      <c r="AV68" s="8">
        <v>2.1399848309209192E-2</v>
      </c>
      <c r="AW68" s="8">
        <v>0.16114278473764837</v>
      </c>
      <c r="AX68" s="8">
        <v>0.10743205920146295</v>
      </c>
      <c r="AY68" s="8">
        <v>2.946998819976742E-2</v>
      </c>
      <c r="AZ68" s="8">
        <v>0.17801108452319997</v>
      </c>
      <c r="BA68" s="8">
        <v>7.4465693859959672E-2</v>
      </c>
      <c r="BB68" s="8">
        <v>1.806363907615726E-2</v>
      </c>
      <c r="BC68" s="8">
        <v>0.11175720628393065</v>
      </c>
      <c r="BD68" s="8">
        <v>0.10347078105261773</v>
      </c>
      <c r="BE68" s="8">
        <v>2.096254838665855E-2</v>
      </c>
      <c r="BF68" s="8">
        <v>0.19219658917304669</v>
      </c>
      <c r="BG68" s="8">
        <v>0.49576564405896739</v>
      </c>
      <c r="BH68" s="8">
        <v>5.6505528523375818E-6</v>
      </c>
      <c r="BI68" s="8">
        <v>0.39095545236248386</v>
      </c>
      <c r="BJ68" s="8">
        <v>1.2868365505596777</v>
      </c>
      <c r="BK68" s="8">
        <v>1.2503970028920965</v>
      </c>
      <c r="BL68" s="8">
        <v>1.1397704101877422</v>
      </c>
    </row>
    <row r="69" spans="1:64" x14ac:dyDescent="0.3">
      <c r="A69" s="7">
        <v>237120</v>
      </c>
      <c r="B69" s="7" t="str">
        <f t="shared" si="19"/>
        <v>Oil and Gas Pipeline and Related Structures Construction</v>
      </c>
      <c r="C69" s="8">
        <f t="shared" si="20"/>
        <v>7.0233565648908064E-2</v>
      </c>
      <c r="D69" s="8">
        <f t="shared" si="21"/>
        <v>1.5923569410701131E-2</v>
      </c>
      <c r="E69" s="8">
        <f t="shared" si="22"/>
        <v>0.10939753627652908</v>
      </c>
      <c r="F69" s="8">
        <f t="shared" si="23"/>
        <v>6.9909613914070495E-2</v>
      </c>
      <c r="G69" s="8">
        <f t="shared" si="24"/>
        <v>2.0953613291388059E-2</v>
      </c>
      <c r="H69" s="8">
        <f t="shared" si="25"/>
        <v>0.11924210083397098</v>
      </c>
      <c r="I69" s="8">
        <f t="shared" si="26"/>
        <v>5.0982380747641928E-2</v>
      </c>
      <c r="J69" s="8">
        <f t="shared" si="27"/>
        <v>1.3758093207186612E-2</v>
      </c>
      <c r="K69" s="8">
        <f t="shared" si="28"/>
        <v>7.8660258038038708E-2</v>
      </c>
      <c r="L69" s="8">
        <f t="shared" si="29"/>
        <v>7.0609603149308045E-2</v>
      </c>
      <c r="M69" s="8">
        <f t="shared" si="30"/>
        <v>1.5811573590641774E-2</v>
      </c>
      <c r="N69" s="8">
        <f t="shared" si="31"/>
        <v>0.12913340551938063</v>
      </c>
      <c r="O69" s="8">
        <f t="shared" si="32"/>
        <v>0.29919833808403234</v>
      </c>
      <c r="P69" s="8">
        <f t="shared" si="33"/>
        <v>4.8389960743995155E-6</v>
      </c>
      <c r="Q69" s="8">
        <f t="shared" si="34"/>
        <v>0.23300085823338701</v>
      </c>
      <c r="R69" s="8">
        <f t="shared" si="35"/>
        <v>1</v>
      </c>
      <c r="S69" s="8">
        <f t="shared" si="36"/>
        <v>0.77462145707145169</v>
      </c>
      <c r="T69" s="8">
        <f t="shared" si="37"/>
        <v>0.70791686102516138</v>
      </c>
      <c r="W69" s="7">
        <v>237120</v>
      </c>
      <c r="X69" s="7" t="s">
        <v>162</v>
      </c>
      <c r="Y69" s="8">
        <v>0</v>
      </c>
      <c r="Z69" s="8">
        <v>0</v>
      </c>
      <c r="AA69" s="8">
        <v>0</v>
      </c>
      <c r="AB69" s="8">
        <v>0</v>
      </c>
      <c r="AC69" s="8">
        <v>0</v>
      </c>
      <c r="AD69" s="8">
        <v>0</v>
      </c>
      <c r="AE69" s="8">
        <v>0</v>
      </c>
      <c r="AF69" s="8">
        <v>0</v>
      </c>
      <c r="AG69" s="8">
        <v>0</v>
      </c>
      <c r="AH69" s="8">
        <v>0</v>
      </c>
      <c r="AI69" s="8">
        <v>0</v>
      </c>
      <c r="AJ69" s="8">
        <v>0</v>
      </c>
      <c r="AK69" s="8">
        <v>0</v>
      </c>
      <c r="AL69" s="8">
        <v>0</v>
      </c>
      <c r="AM69" s="8">
        <v>0</v>
      </c>
      <c r="AN69" s="8">
        <v>1</v>
      </c>
      <c r="AO69" s="8">
        <v>0</v>
      </c>
      <c r="AP69" s="8">
        <v>0</v>
      </c>
      <c r="AS69" s="7">
        <v>237120</v>
      </c>
      <c r="AT69" s="7" t="s">
        <v>162</v>
      </c>
      <c r="AU69" s="8">
        <v>7.0233565648908064E-2</v>
      </c>
      <c r="AV69" s="8">
        <v>1.5923569410701131E-2</v>
      </c>
      <c r="AW69" s="8">
        <v>0.10939753627652908</v>
      </c>
      <c r="AX69" s="8">
        <v>6.9909613914070495E-2</v>
      </c>
      <c r="AY69" s="8">
        <v>2.0953613291388059E-2</v>
      </c>
      <c r="AZ69" s="8">
        <v>0.11924210083397098</v>
      </c>
      <c r="BA69" s="8">
        <v>5.0982380747641928E-2</v>
      </c>
      <c r="BB69" s="8">
        <v>1.3758093207186612E-2</v>
      </c>
      <c r="BC69" s="8">
        <v>7.8660258038038708E-2</v>
      </c>
      <c r="BD69" s="8">
        <v>7.0609603149308045E-2</v>
      </c>
      <c r="BE69" s="8">
        <v>1.5811573590641774E-2</v>
      </c>
      <c r="BF69" s="8">
        <v>0.12913340551938063</v>
      </c>
      <c r="BG69" s="8">
        <v>0.29919833808403234</v>
      </c>
      <c r="BH69" s="8">
        <v>4.8389960743995155E-6</v>
      </c>
      <c r="BI69" s="8">
        <v>0.23300085823338701</v>
      </c>
      <c r="BJ69" s="8">
        <v>1.1955546713362903</v>
      </c>
      <c r="BK69" s="8">
        <v>0.77462145707145169</v>
      </c>
      <c r="BL69" s="8">
        <v>0.70791686102516138</v>
      </c>
    </row>
    <row r="70" spans="1:64" x14ac:dyDescent="0.3">
      <c r="A70" s="7">
        <v>237130</v>
      </c>
      <c r="B70" s="7" t="str">
        <f t="shared" si="19"/>
        <v>Power and Communication Line and Related Structures Construction</v>
      </c>
      <c r="C70" s="8">
        <f t="shared" si="20"/>
        <v>0.10082191831906454</v>
      </c>
      <c r="D70" s="8">
        <f t="shared" si="21"/>
        <v>2.0789959674423063E-2</v>
      </c>
      <c r="E70" s="8">
        <f t="shared" si="22"/>
        <v>0.15429673898972421</v>
      </c>
      <c r="F70" s="8">
        <f t="shared" si="23"/>
        <v>0.12106700798649357</v>
      </c>
      <c r="G70" s="8">
        <f t="shared" si="24"/>
        <v>3.3565209409196613E-2</v>
      </c>
      <c r="H70" s="8">
        <f t="shared" si="25"/>
        <v>0.19920150998786929</v>
      </c>
      <c r="I70" s="8">
        <f t="shared" si="26"/>
        <v>7.2191972080422578E-2</v>
      </c>
      <c r="J70" s="8">
        <f t="shared" si="27"/>
        <v>1.7622309356790163E-2</v>
      </c>
      <c r="K70" s="8">
        <f t="shared" si="28"/>
        <v>0.1066394356415403</v>
      </c>
      <c r="L70" s="8">
        <f t="shared" si="29"/>
        <v>9.9960072477280684E-2</v>
      </c>
      <c r="M70" s="8">
        <f t="shared" si="30"/>
        <v>2.0372199779805006E-2</v>
      </c>
      <c r="N70" s="8">
        <f t="shared" si="31"/>
        <v>0.18434005091415803</v>
      </c>
      <c r="O70" s="8">
        <f t="shared" si="32"/>
        <v>0.47870370438799964</v>
      </c>
      <c r="P70" s="8">
        <f t="shared" si="33"/>
        <v>5.1778018671851613E-6</v>
      </c>
      <c r="Q70" s="8">
        <f t="shared" si="34"/>
        <v>0.37695610001767771</v>
      </c>
      <c r="R70" s="8">
        <f t="shared" si="35"/>
        <v>1</v>
      </c>
      <c r="S70" s="8">
        <f t="shared" si="36"/>
        <v>1.2570595338358066</v>
      </c>
      <c r="T70" s="8">
        <f t="shared" si="37"/>
        <v>1.0996795235306454</v>
      </c>
      <c r="W70" s="7">
        <v>237130</v>
      </c>
      <c r="X70" s="7" t="s">
        <v>163</v>
      </c>
      <c r="Y70" s="8">
        <v>0</v>
      </c>
      <c r="Z70" s="8">
        <v>0</v>
      </c>
      <c r="AA70" s="8">
        <v>0</v>
      </c>
      <c r="AB70" s="8">
        <v>0</v>
      </c>
      <c r="AC70" s="8">
        <v>0</v>
      </c>
      <c r="AD70" s="8">
        <v>0</v>
      </c>
      <c r="AE70" s="8">
        <v>0</v>
      </c>
      <c r="AF70" s="8">
        <v>0</v>
      </c>
      <c r="AG70" s="8">
        <v>0</v>
      </c>
      <c r="AH70" s="8">
        <v>0</v>
      </c>
      <c r="AI70" s="8">
        <v>0</v>
      </c>
      <c r="AJ70" s="8">
        <v>0</v>
      </c>
      <c r="AK70" s="8">
        <v>0</v>
      </c>
      <c r="AL70" s="8">
        <v>0</v>
      </c>
      <c r="AM70" s="8">
        <v>0</v>
      </c>
      <c r="AN70" s="8">
        <v>1</v>
      </c>
      <c r="AO70" s="8">
        <v>0</v>
      </c>
      <c r="AP70" s="8">
        <v>0</v>
      </c>
      <c r="AS70" s="7">
        <v>237130</v>
      </c>
      <c r="AT70" s="7" t="s">
        <v>163</v>
      </c>
      <c r="AU70" s="8">
        <v>0.10082191831906454</v>
      </c>
      <c r="AV70" s="8">
        <v>2.0789959674423063E-2</v>
      </c>
      <c r="AW70" s="8">
        <v>0.15429673898972421</v>
      </c>
      <c r="AX70" s="8">
        <v>0.12106700798649357</v>
      </c>
      <c r="AY70" s="8">
        <v>3.3565209409196613E-2</v>
      </c>
      <c r="AZ70" s="8">
        <v>0.19920150998786929</v>
      </c>
      <c r="BA70" s="8">
        <v>7.2191972080422578E-2</v>
      </c>
      <c r="BB70" s="8">
        <v>1.7622309356790163E-2</v>
      </c>
      <c r="BC70" s="8">
        <v>0.1066394356415403</v>
      </c>
      <c r="BD70" s="8">
        <v>9.9960072477280684E-2</v>
      </c>
      <c r="BE70" s="8">
        <v>2.0372199779805006E-2</v>
      </c>
      <c r="BF70" s="8">
        <v>0.18434005091415803</v>
      </c>
      <c r="BG70" s="8">
        <v>0.47870370438799964</v>
      </c>
      <c r="BH70" s="8">
        <v>5.1778018671851613E-6</v>
      </c>
      <c r="BI70" s="8">
        <v>0.37695610001767771</v>
      </c>
      <c r="BJ70" s="8">
        <v>1.2759086169832261</v>
      </c>
      <c r="BK70" s="8">
        <v>1.2570595338358066</v>
      </c>
      <c r="BL70" s="8">
        <v>1.0996795235306454</v>
      </c>
    </row>
    <row r="71" spans="1:64" x14ac:dyDescent="0.3">
      <c r="A71" s="7">
        <v>237210</v>
      </c>
      <c r="B71" s="7" t="str">
        <f t="shared" si="19"/>
        <v>Land Subdivision</v>
      </c>
      <c r="C71" s="8">
        <f t="shared" si="20"/>
        <v>8.3059897294608026E-2</v>
      </c>
      <c r="D71" s="8">
        <f t="shared" si="21"/>
        <v>1.7990402898671126E-2</v>
      </c>
      <c r="E71" s="8">
        <f t="shared" si="22"/>
        <v>0.12579914972232256</v>
      </c>
      <c r="F71" s="8">
        <f t="shared" si="23"/>
        <v>5.5544321215127417E-2</v>
      </c>
      <c r="G71" s="8">
        <f t="shared" si="24"/>
        <v>1.5579259210805002E-2</v>
      </c>
      <c r="H71" s="8">
        <f t="shared" si="25"/>
        <v>8.8317121526995168E-2</v>
      </c>
      <c r="I71" s="8">
        <f t="shared" si="26"/>
        <v>5.987967292833387E-2</v>
      </c>
      <c r="J71" s="8">
        <f t="shared" si="27"/>
        <v>1.5356675466340477E-2</v>
      </c>
      <c r="K71" s="8">
        <f t="shared" si="28"/>
        <v>8.7823261169762912E-2</v>
      </c>
      <c r="L71" s="8">
        <f t="shared" si="29"/>
        <v>8.2758022355451627E-2</v>
      </c>
      <c r="M71" s="8">
        <f t="shared" si="30"/>
        <v>1.7711653272737094E-2</v>
      </c>
      <c r="N71" s="8">
        <f t="shared" si="31"/>
        <v>0.14971261100470809</v>
      </c>
      <c r="O71" s="8">
        <f t="shared" si="32"/>
        <v>0.3760324972111615</v>
      </c>
      <c r="P71" s="8">
        <f t="shared" si="33"/>
        <v>7.1344258315125795E-6</v>
      </c>
      <c r="Q71" s="8">
        <f t="shared" si="34"/>
        <v>0.29626814975645149</v>
      </c>
      <c r="R71" s="8">
        <f t="shared" si="35"/>
        <v>1</v>
      </c>
      <c r="S71" s="8">
        <f t="shared" si="36"/>
        <v>0.8691181213075807</v>
      </c>
      <c r="T71" s="8">
        <f t="shared" si="37"/>
        <v>0.87273702891935467</v>
      </c>
      <c r="W71" s="7">
        <v>237210</v>
      </c>
      <c r="X71" s="7" t="s">
        <v>164</v>
      </c>
      <c r="Y71" s="8">
        <v>0</v>
      </c>
      <c r="Z71" s="8">
        <v>0</v>
      </c>
      <c r="AA71" s="8">
        <v>0</v>
      </c>
      <c r="AB71" s="8">
        <v>0</v>
      </c>
      <c r="AC71" s="8">
        <v>0</v>
      </c>
      <c r="AD71" s="8">
        <v>0</v>
      </c>
      <c r="AE71" s="8">
        <v>0</v>
      </c>
      <c r="AF71" s="8">
        <v>0</v>
      </c>
      <c r="AG71" s="8">
        <v>0</v>
      </c>
      <c r="AH71" s="8">
        <v>0</v>
      </c>
      <c r="AI71" s="8">
        <v>0</v>
      </c>
      <c r="AJ71" s="8">
        <v>0</v>
      </c>
      <c r="AK71" s="8">
        <v>0</v>
      </c>
      <c r="AL71" s="8">
        <v>0</v>
      </c>
      <c r="AM71" s="8">
        <v>0</v>
      </c>
      <c r="AN71" s="8">
        <v>1</v>
      </c>
      <c r="AO71" s="8">
        <v>0</v>
      </c>
      <c r="AP71" s="8">
        <v>0</v>
      </c>
      <c r="AS71" s="7">
        <v>237210</v>
      </c>
      <c r="AT71" s="7" t="s">
        <v>164</v>
      </c>
      <c r="AU71" s="8">
        <v>8.3059897294608026E-2</v>
      </c>
      <c r="AV71" s="8">
        <v>1.7990402898671126E-2</v>
      </c>
      <c r="AW71" s="8">
        <v>0.12579914972232256</v>
      </c>
      <c r="AX71" s="8">
        <v>5.5544321215127417E-2</v>
      </c>
      <c r="AY71" s="8">
        <v>1.5579259210805002E-2</v>
      </c>
      <c r="AZ71" s="8">
        <v>8.8317121526995168E-2</v>
      </c>
      <c r="BA71" s="8">
        <v>5.987967292833387E-2</v>
      </c>
      <c r="BB71" s="8">
        <v>1.5356675466340477E-2</v>
      </c>
      <c r="BC71" s="8">
        <v>8.7823261169762912E-2</v>
      </c>
      <c r="BD71" s="8">
        <v>8.2758022355451627E-2</v>
      </c>
      <c r="BE71" s="8">
        <v>1.7711653272737094E-2</v>
      </c>
      <c r="BF71" s="8">
        <v>0.14971261100470809</v>
      </c>
      <c r="BG71" s="8">
        <v>0.3760324972111615</v>
      </c>
      <c r="BH71" s="8">
        <v>7.1344258315125795E-6</v>
      </c>
      <c r="BI71" s="8">
        <v>0.29626814975645149</v>
      </c>
      <c r="BJ71" s="8">
        <v>1.2268494499156453</v>
      </c>
      <c r="BK71" s="8">
        <v>0.8691181213075807</v>
      </c>
      <c r="BL71" s="8">
        <v>0.87273702891935467</v>
      </c>
    </row>
    <row r="72" spans="1:64" x14ac:dyDescent="0.3">
      <c r="A72" s="7">
        <v>237310</v>
      </c>
      <c r="B72" s="7" t="str">
        <f t="shared" si="19"/>
        <v>Highway, Street, and Bridge Construction</v>
      </c>
      <c r="C72" s="8">
        <f t="shared" si="20"/>
        <v>7.1081387154800002E-2</v>
      </c>
      <c r="D72" s="8">
        <f t="shared" si="21"/>
        <v>9.9003624452100002E-3</v>
      </c>
      <c r="E72" s="8">
        <f t="shared" si="22"/>
        <v>8.4170036925899999E-2</v>
      </c>
      <c r="F72" s="8">
        <f t="shared" si="23"/>
        <v>8.4369156320900002E-2</v>
      </c>
      <c r="G72" s="8">
        <f t="shared" si="24"/>
        <v>1.44162640173E-2</v>
      </c>
      <c r="H72" s="8">
        <f t="shared" si="25"/>
        <v>8.4536220296299994E-2</v>
      </c>
      <c r="I72" s="8">
        <f t="shared" si="26"/>
        <v>4.9544061780400002E-2</v>
      </c>
      <c r="J72" s="8">
        <f t="shared" si="27"/>
        <v>7.3655071630800003E-3</v>
      </c>
      <c r="K72" s="8">
        <f t="shared" si="28"/>
        <v>3.9994588608499998E-2</v>
      </c>
      <c r="L72" s="8">
        <f t="shared" si="29"/>
        <v>6.78421036172E-2</v>
      </c>
      <c r="M72" s="8">
        <f t="shared" si="30"/>
        <v>8.9994860100199997E-3</v>
      </c>
      <c r="N72" s="8">
        <f t="shared" si="31"/>
        <v>0.111085113901</v>
      </c>
      <c r="O72" s="8">
        <f t="shared" si="32"/>
        <v>0.52646981630400003</v>
      </c>
      <c r="P72" s="8">
        <f t="shared" si="33"/>
        <v>5.4808484514699997E-6</v>
      </c>
      <c r="Q72" s="8">
        <f t="shared" si="34"/>
        <v>0.417567611871</v>
      </c>
      <c r="R72" s="8">
        <f t="shared" si="35"/>
        <v>1.1651517865300001</v>
      </c>
      <c r="S72" s="8">
        <f t="shared" si="36"/>
        <v>1.18332164063</v>
      </c>
      <c r="T72" s="8">
        <f t="shared" si="37"/>
        <v>1.09690415755</v>
      </c>
      <c r="W72" s="7">
        <v>237310</v>
      </c>
      <c r="X72" s="7" t="s">
        <v>165</v>
      </c>
      <c r="Y72" s="8">
        <v>7.1081387154800002E-2</v>
      </c>
      <c r="Z72" s="8">
        <v>9.9003624452100002E-3</v>
      </c>
      <c r="AA72" s="8">
        <v>8.4170036925899999E-2</v>
      </c>
      <c r="AB72" s="8">
        <v>8.4369156320900002E-2</v>
      </c>
      <c r="AC72" s="8">
        <v>1.44162640173E-2</v>
      </c>
      <c r="AD72" s="8">
        <v>8.4536220296299994E-2</v>
      </c>
      <c r="AE72" s="8">
        <v>4.9544061780400002E-2</v>
      </c>
      <c r="AF72" s="8">
        <v>7.3655071630800003E-3</v>
      </c>
      <c r="AG72" s="8">
        <v>3.9994588608499998E-2</v>
      </c>
      <c r="AH72" s="8">
        <v>6.78421036172E-2</v>
      </c>
      <c r="AI72" s="8">
        <v>8.9994860100199997E-3</v>
      </c>
      <c r="AJ72" s="8">
        <v>0.111085113901</v>
      </c>
      <c r="AK72" s="8">
        <v>0.52646981630400003</v>
      </c>
      <c r="AL72" s="8">
        <v>5.4808484514699997E-6</v>
      </c>
      <c r="AM72" s="8">
        <v>0.417567611871</v>
      </c>
      <c r="AN72" s="8">
        <v>1.1651517865300001</v>
      </c>
      <c r="AO72" s="8">
        <v>1.18332164063</v>
      </c>
      <c r="AP72" s="8">
        <v>1.09690415755</v>
      </c>
      <c r="AS72" s="7">
        <v>237310</v>
      </c>
      <c r="AT72" s="7" t="s">
        <v>165</v>
      </c>
      <c r="AU72" s="8">
        <v>0.10419178315215484</v>
      </c>
      <c r="AV72" s="8">
        <v>2.1378625559816938E-2</v>
      </c>
      <c r="AW72" s="8">
        <v>0.15973849544979674</v>
      </c>
      <c r="AX72" s="8">
        <v>0.12538342904111127</v>
      </c>
      <c r="AY72" s="8">
        <v>3.4759312414337898E-2</v>
      </c>
      <c r="AZ72" s="8">
        <v>0.20529152733263223</v>
      </c>
      <c r="BA72" s="8">
        <v>7.4598836669654819E-2</v>
      </c>
      <c r="BB72" s="8">
        <v>1.8097013976266604E-2</v>
      </c>
      <c r="BC72" s="8">
        <v>0.11038637611524033</v>
      </c>
      <c r="BD72" s="8">
        <v>0.10329650429994029</v>
      </c>
      <c r="BE72" s="8">
        <v>2.0943052621640972E-2</v>
      </c>
      <c r="BF72" s="8">
        <v>0.19081288935330484</v>
      </c>
      <c r="BG72" s="8">
        <v>0.49577527296451562</v>
      </c>
      <c r="BH72" s="8">
        <v>5.5284030538564505E-6</v>
      </c>
      <c r="BI72" s="8">
        <v>0.39056344668012932</v>
      </c>
      <c r="BJ72" s="8">
        <v>1.2853089041619359</v>
      </c>
      <c r="BK72" s="8">
        <v>1.3009181397554836</v>
      </c>
      <c r="BL72" s="8">
        <v>1.138566097729355</v>
      </c>
    </row>
    <row r="73" spans="1:64" x14ac:dyDescent="0.3">
      <c r="A73" s="7">
        <v>237990</v>
      </c>
      <c r="B73" s="7" t="str">
        <f t="shared" si="19"/>
        <v>Other Heavy and Civil Engineering Construction</v>
      </c>
      <c r="C73" s="8">
        <f t="shared" si="20"/>
        <v>7.1111162203100001E-2</v>
      </c>
      <c r="D73" s="8">
        <f t="shared" si="21"/>
        <v>9.9087115342099998E-3</v>
      </c>
      <c r="E73" s="8">
        <f t="shared" si="22"/>
        <v>8.8417869671599994E-2</v>
      </c>
      <c r="F73" s="8">
        <f t="shared" si="23"/>
        <v>3.5526303286200003E-2</v>
      </c>
      <c r="G73" s="8">
        <f t="shared" si="24"/>
        <v>6.0864681680799998E-3</v>
      </c>
      <c r="H73" s="8">
        <f t="shared" si="25"/>
        <v>3.8530024470300003E-2</v>
      </c>
      <c r="I73" s="8">
        <f t="shared" si="26"/>
        <v>4.9814678793999999E-2</v>
      </c>
      <c r="J73" s="8">
        <f t="shared" si="27"/>
        <v>7.4062793299799999E-3</v>
      </c>
      <c r="K73" s="8">
        <f t="shared" si="28"/>
        <v>4.3241596961000002E-2</v>
      </c>
      <c r="L73" s="8">
        <f t="shared" si="29"/>
        <v>6.7867932788999996E-2</v>
      </c>
      <c r="M73" s="8">
        <f t="shared" si="30"/>
        <v>9.0069486126499992E-3</v>
      </c>
      <c r="N73" s="8">
        <f t="shared" si="31"/>
        <v>0.11607058603500001</v>
      </c>
      <c r="O73" s="8">
        <f t="shared" si="32"/>
        <v>0.52647747335799999</v>
      </c>
      <c r="P73" s="8">
        <f t="shared" si="33"/>
        <v>1.2987551771500001E-5</v>
      </c>
      <c r="Q73" s="8">
        <f t="shared" si="34"/>
        <v>0.41555904543700001</v>
      </c>
      <c r="R73" s="8">
        <f t="shared" si="35"/>
        <v>1.1694377434100001</v>
      </c>
      <c r="S73" s="8">
        <f t="shared" si="36"/>
        <v>1.0801427959200001</v>
      </c>
      <c r="T73" s="8">
        <f t="shared" si="37"/>
        <v>1.10046255508</v>
      </c>
      <c r="W73" s="7">
        <v>237990</v>
      </c>
      <c r="X73" s="7" t="s">
        <v>166</v>
      </c>
      <c r="Y73" s="8">
        <v>7.1111162203100001E-2</v>
      </c>
      <c r="Z73" s="8">
        <v>9.9087115342099998E-3</v>
      </c>
      <c r="AA73" s="8">
        <v>8.8417869671599994E-2</v>
      </c>
      <c r="AB73" s="8">
        <v>3.5526303286200003E-2</v>
      </c>
      <c r="AC73" s="8">
        <v>6.0864681680799998E-3</v>
      </c>
      <c r="AD73" s="8">
        <v>3.8530024470300003E-2</v>
      </c>
      <c r="AE73" s="8">
        <v>4.9814678793999999E-2</v>
      </c>
      <c r="AF73" s="8">
        <v>7.4062793299799999E-3</v>
      </c>
      <c r="AG73" s="8">
        <v>4.3241596961000002E-2</v>
      </c>
      <c r="AH73" s="8">
        <v>6.7867932788999996E-2</v>
      </c>
      <c r="AI73" s="8">
        <v>9.0069486126499992E-3</v>
      </c>
      <c r="AJ73" s="8">
        <v>0.11607058603500001</v>
      </c>
      <c r="AK73" s="8">
        <v>0.52647747335799999</v>
      </c>
      <c r="AL73" s="8">
        <v>1.2987551771500001E-5</v>
      </c>
      <c r="AM73" s="8">
        <v>0.41555904543700001</v>
      </c>
      <c r="AN73" s="8">
        <v>1.1694377434100001</v>
      </c>
      <c r="AO73" s="8">
        <v>1.0801427959200001</v>
      </c>
      <c r="AP73" s="8">
        <v>1.10046255508</v>
      </c>
      <c r="AS73" s="7">
        <v>237990</v>
      </c>
      <c r="AT73" s="7" t="s">
        <v>166</v>
      </c>
      <c r="AU73" s="8">
        <v>0.10986076426876772</v>
      </c>
      <c r="AV73" s="8">
        <v>2.2213007702378225E-2</v>
      </c>
      <c r="AW73" s="8">
        <v>0.16837066762772737</v>
      </c>
      <c r="AX73" s="8">
        <v>9.4942433080964533E-2</v>
      </c>
      <c r="AY73" s="8">
        <v>2.5933996309094022E-2</v>
      </c>
      <c r="AZ73" s="8">
        <v>0.15798426923932746</v>
      </c>
      <c r="BA73" s="8">
        <v>7.8598756535604858E-2</v>
      </c>
      <c r="BB73" s="8">
        <v>1.8787269814636937E-2</v>
      </c>
      <c r="BC73" s="8">
        <v>0.11610242204925324</v>
      </c>
      <c r="BD73" s="8">
        <v>0.10869001414315003</v>
      </c>
      <c r="BE73" s="8">
        <v>2.1722501925317897E-2</v>
      </c>
      <c r="BF73" s="8">
        <v>0.20145005329954352</v>
      </c>
      <c r="BG73" s="8">
        <v>0.52997297856099923</v>
      </c>
      <c r="BH73" s="8">
        <v>7.8443068455388677E-6</v>
      </c>
      <c r="BI73" s="8">
        <v>0.41635011853200043</v>
      </c>
      <c r="BJ73" s="8">
        <v>1.3004444395991934</v>
      </c>
      <c r="BK73" s="8">
        <v>1.2788606986295161</v>
      </c>
      <c r="BL73" s="8">
        <v>1.2134884483995163</v>
      </c>
    </row>
    <row r="74" spans="1:64" x14ac:dyDescent="0.3">
      <c r="A74" s="7">
        <v>238110</v>
      </c>
      <c r="B74" s="7" t="str">
        <f t="shared" si="19"/>
        <v>Poured Concrete Foundation and Structure Contractors</v>
      </c>
      <c r="C74" s="8">
        <f t="shared" si="20"/>
        <v>7.1071667223600005E-2</v>
      </c>
      <c r="D74" s="8">
        <f t="shared" si="21"/>
        <v>9.9011211357899996E-3</v>
      </c>
      <c r="E74" s="8">
        <f t="shared" si="22"/>
        <v>8.6553018658399997E-2</v>
      </c>
      <c r="F74" s="8">
        <f t="shared" si="23"/>
        <v>5.6294268765600002E-2</v>
      </c>
      <c r="G74" s="8">
        <f t="shared" si="24"/>
        <v>9.6267997497100008E-3</v>
      </c>
      <c r="H74" s="8">
        <f t="shared" si="25"/>
        <v>5.9704857249400001E-2</v>
      </c>
      <c r="I74" s="8">
        <f t="shared" si="26"/>
        <v>4.9468653477600003E-2</v>
      </c>
      <c r="J74" s="8">
        <f t="shared" si="27"/>
        <v>7.3561077435900001E-3</v>
      </c>
      <c r="K74" s="8">
        <f t="shared" si="28"/>
        <v>4.21079993273E-2</v>
      </c>
      <c r="L74" s="8">
        <f t="shared" si="29"/>
        <v>6.7828827569300004E-2</v>
      </c>
      <c r="M74" s="8">
        <f t="shared" si="30"/>
        <v>9.0002857704700005E-3</v>
      </c>
      <c r="N74" s="8">
        <f t="shared" si="31"/>
        <v>0.11359724098399999</v>
      </c>
      <c r="O74" s="8">
        <f t="shared" si="32"/>
        <v>0.52645944718899995</v>
      </c>
      <c r="P74" s="8">
        <f t="shared" si="33"/>
        <v>8.2046134718099994E-6</v>
      </c>
      <c r="Q74" s="8">
        <f t="shared" si="34"/>
        <v>0.41804774728799998</v>
      </c>
      <c r="R74" s="8">
        <f t="shared" si="35"/>
        <v>1.1675258070200001</v>
      </c>
      <c r="S74" s="8">
        <f t="shared" si="36"/>
        <v>1.1256259257600001</v>
      </c>
      <c r="T74" s="8">
        <f t="shared" si="37"/>
        <v>1.0989327605500001</v>
      </c>
      <c r="W74" s="7">
        <v>238110</v>
      </c>
      <c r="X74" s="7" t="s">
        <v>167</v>
      </c>
      <c r="Y74" s="8">
        <v>7.1071667223600005E-2</v>
      </c>
      <c r="Z74" s="8">
        <v>9.9011211357899996E-3</v>
      </c>
      <c r="AA74" s="8">
        <v>8.6553018658399997E-2</v>
      </c>
      <c r="AB74" s="8">
        <v>5.6294268765600002E-2</v>
      </c>
      <c r="AC74" s="8">
        <v>9.6267997497100008E-3</v>
      </c>
      <c r="AD74" s="8">
        <v>5.9704857249400001E-2</v>
      </c>
      <c r="AE74" s="8">
        <v>4.9468653477600003E-2</v>
      </c>
      <c r="AF74" s="8">
        <v>7.3561077435900001E-3</v>
      </c>
      <c r="AG74" s="8">
        <v>4.21079993273E-2</v>
      </c>
      <c r="AH74" s="8">
        <v>6.7828827569300004E-2</v>
      </c>
      <c r="AI74" s="8">
        <v>9.0002857704700005E-3</v>
      </c>
      <c r="AJ74" s="8">
        <v>0.11359724098399999</v>
      </c>
      <c r="AK74" s="8">
        <v>0.52645944718899995</v>
      </c>
      <c r="AL74" s="8">
        <v>8.2046134718099994E-6</v>
      </c>
      <c r="AM74" s="8">
        <v>0.41804774728799998</v>
      </c>
      <c r="AN74" s="8">
        <v>1.1675258070200001</v>
      </c>
      <c r="AO74" s="8">
        <v>1.1256259257600001</v>
      </c>
      <c r="AP74" s="8">
        <v>1.0989327605500001</v>
      </c>
      <c r="AS74" s="7">
        <v>238110</v>
      </c>
      <c r="AT74" s="7" t="s">
        <v>167</v>
      </c>
      <c r="AU74" s="8">
        <v>0.10981128120936128</v>
      </c>
      <c r="AV74" s="8">
        <v>2.2199328640199509E-2</v>
      </c>
      <c r="AW74" s="8">
        <v>0.16688182849146777</v>
      </c>
      <c r="AX74" s="8">
        <v>7.9665272502272594E-2</v>
      </c>
      <c r="AY74" s="8">
        <v>2.1992674739023221E-2</v>
      </c>
      <c r="AZ74" s="8">
        <v>0.12980568610552903</v>
      </c>
      <c r="BA74" s="8">
        <v>7.8212067976120944E-2</v>
      </c>
      <c r="BB74" s="8">
        <v>1.8692145070626925E-2</v>
      </c>
      <c r="BC74" s="8">
        <v>0.11481512865273867</v>
      </c>
      <c r="BD74" s="8">
        <v>0.10864179543067098</v>
      </c>
      <c r="BE74" s="8">
        <v>2.1710637104851768E-2</v>
      </c>
      <c r="BF74" s="8">
        <v>0.19952711084354841</v>
      </c>
      <c r="BG74" s="8">
        <v>0.52994427042499925</v>
      </c>
      <c r="BH74" s="8">
        <v>8.2505756810177458E-6</v>
      </c>
      <c r="BI74" s="8">
        <v>0.41821119969700044</v>
      </c>
      <c r="BJ74" s="8">
        <v>1.2988924383406453</v>
      </c>
      <c r="BK74" s="8">
        <v>1.2314636333459681</v>
      </c>
      <c r="BL74" s="8">
        <v>1.211719341699516</v>
      </c>
    </row>
    <row r="75" spans="1:64" x14ac:dyDescent="0.3">
      <c r="A75" s="7">
        <v>238120</v>
      </c>
      <c r="B75" s="7" t="str">
        <f t="shared" si="19"/>
        <v>Structural Steel and Precast Concrete Contractors</v>
      </c>
      <c r="C75" s="8">
        <f t="shared" si="20"/>
        <v>0.10767928566214677</v>
      </c>
      <c r="D75" s="8">
        <f t="shared" si="21"/>
        <v>2.1916757003826452E-2</v>
      </c>
      <c r="E75" s="8">
        <f t="shared" si="22"/>
        <v>0.16448221622680165</v>
      </c>
      <c r="F75" s="8">
        <f t="shared" si="23"/>
        <v>0.11233720415169195</v>
      </c>
      <c r="G75" s="8">
        <f t="shared" si="24"/>
        <v>3.0870534741905004E-2</v>
      </c>
      <c r="H75" s="8">
        <f t="shared" si="25"/>
        <v>0.18458896436291131</v>
      </c>
      <c r="I75" s="8">
        <f t="shared" si="26"/>
        <v>7.6493594587435515E-2</v>
      </c>
      <c r="J75" s="8">
        <f t="shared" si="27"/>
        <v>1.8421790829950321E-2</v>
      </c>
      <c r="K75" s="8">
        <f t="shared" si="28"/>
        <v>0.11385526267713224</v>
      </c>
      <c r="L75" s="8">
        <f t="shared" si="29"/>
        <v>0.10670971835751292</v>
      </c>
      <c r="M75" s="8">
        <f t="shared" si="30"/>
        <v>2.1466003194353878E-2</v>
      </c>
      <c r="N75" s="8">
        <f t="shared" si="31"/>
        <v>0.19614223218739193</v>
      </c>
      <c r="O75" s="8">
        <f t="shared" si="32"/>
        <v>0.51285657155999964</v>
      </c>
      <c r="P75" s="8">
        <f t="shared" si="33"/>
        <v>5.7812190727241924E-6</v>
      </c>
      <c r="Q75" s="8">
        <f t="shared" si="34"/>
        <v>0.40599542618903189</v>
      </c>
      <c r="R75" s="8">
        <f t="shared" si="35"/>
        <v>1</v>
      </c>
      <c r="S75" s="8">
        <f t="shared" si="36"/>
        <v>1.2955386387406451</v>
      </c>
      <c r="T75" s="8">
        <f t="shared" si="37"/>
        <v>1.1765125835783867</v>
      </c>
      <c r="W75" s="7">
        <v>238120</v>
      </c>
      <c r="X75" s="7" t="s">
        <v>168</v>
      </c>
      <c r="Y75" s="8">
        <v>0</v>
      </c>
      <c r="Z75" s="8">
        <v>0</v>
      </c>
      <c r="AA75" s="8">
        <v>0</v>
      </c>
      <c r="AB75" s="8">
        <v>0</v>
      </c>
      <c r="AC75" s="8">
        <v>0</v>
      </c>
      <c r="AD75" s="8">
        <v>0</v>
      </c>
      <c r="AE75" s="8">
        <v>0</v>
      </c>
      <c r="AF75" s="8">
        <v>0</v>
      </c>
      <c r="AG75" s="8">
        <v>0</v>
      </c>
      <c r="AH75" s="8">
        <v>0</v>
      </c>
      <c r="AI75" s="8">
        <v>0</v>
      </c>
      <c r="AJ75" s="8">
        <v>0</v>
      </c>
      <c r="AK75" s="8">
        <v>0</v>
      </c>
      <c r="AL75" s="8">
        <v>0</v>
      </c>
      <c r="AM75" s="8">
        <v>0</v>
      </c>
      <c r="AN75" s="8">
        <v>1</v>
      </c>
      <c r="AO75" s="8">
        <v>0</v>
      </c>
      <c r="AP75" s="8">
        <v>0</v>
      </c>
      <c r="AS75" s="7">
        <v>238120</v>
      </c>
      <c r="AT75" s="7" t="s">
        <v>168</v>
      </c>
      <c r="AU75" s="8">
        <v>0.10767928566214677</v>
      </c>
      <c r="AV75" s="8">
        <v>2.1916757003826452E-2</v>
      </c>
      <c r="AW75" s="8">
        <v>0.16448221622680165</v>
      </c>
      <c r="AX75" s="8">
        <v>0.11233720415169195</v>
      </c>
      <c r="AY75" s="8">
        <v>3.0870534741905004E-2</v>
      </c>
      <c r="AZ75" s="8">
        <v>0.18458896436291131</v>
      </c>
      <c r="BA75" s="8">
        <v>7.6493594587435515E-2</v>
      </c>
      <c r="BB75" s="8">
        <v>1.8421790829950321E-2</v>
      </c>
      <c r="BC75" s="8">
        <v>0.11385526267713224</v>
      </c>
      <c r="BD75" s="8">
        <v>0.10670971835751292</v>
      </c>
      <c r="BE75" s="8">
        <v>2.1466003194353878E-2</v>
      </c>
      <c r="BF75" s="8">
        <v>0.19614223218739193</v>
      </c>
      <c r="BG75" s="8">
        <v>0.51285657155999964</v>
      </c>
      <c r="BH75" s="8">
        <v>5.7812190727241924E-6</v>
      </c>
      <c r="BI75" s="8">
        <v>0.40599542618903189</v>
      </c>
      <c r="BJ75" s="8">
        <v>1.2940782588925812</v>
      </c>
      <c r="BK75" s="8">
        <v>1.2955386387406451</v>
      </c>
      <c r="BL75" s="8">
        <v>1.1765125835783867</v>
      </c>
    </row>
    <row r="76" spans="1:64" x14ac:dyDescent="0.3">
      <c r="A76" s="7">
        <v>238130</v>
      </c>
      <c r="B76" s="7" t="str">
        <f t="shared" si="19"/>
        <v>Framing Contractors</v>
      </c>
      <c r="C76" s="8">
        <f t="shared" si="20"/>
        <v>7.1244267881899997E-2</v>
      </c>
      <c r="D76" s="8">
        <f t="shared" si="21"/>
        <v>9.9266605403999994E-3</v>
      </c>
      <c r="E76" s="8">
        <f t="shared" si="22"/>
        <v>8.7339803078900005E-2</v>
      </c>
      <c r="F76" s="8">
        <f t="shared" si="23"/>
        <v>5.19841251272E-2</v>
      </c>
      <c r="G76" s="8">
        <f t="shared" si="24"/>
        <v>8.9641991211200003E-3</v>
      </c>
      <c r="H76" s="8">
        <f t="shared" si="25"/>
        <v>5.6638036016200002E-2</v>
      </c>
      <c r="I76" s="8">
        <f t="shared" si="26"/>
        <v>4.9505104679000003E-2</v>
      </c>
      <c r="J76" s="8">
        <f t="shared" si="27"/>
        <v>7.3618115916400002E-3</v>
      </c>
      <c r="K76" s="8">
        <f t="shared" si="28"/>
        <v>4.2849152997799997E-2</v>
      </c>
      <c r="L76" s="8">
        <f t="shared" si="29"/>
        <v>6.8002066850900003E-2</v>
      </c>
      <c r="M76" s="8">
        <f t="shared" si="30"/>
        <v>9.0249508962100006E-3</v>
      </c>
      <c r="N76" s="8">
        <f t="shared" si="31"/>
        <v>0.11437304743899999</v>
      </c>
      <c r="O76" s="8">
        <f t="shared" si="32"/>
        <v>0.52642050590800005</v>
      </c>
      <c r="P76" s="8">
        <f t="shared" si="33"/>
        <v>8.8316222311599996E-6</v>
      </c>
      <c r="Q76" s="8">
        <f t="shared" si="34"/>
        <v>0.41882551594599998</v>
      </c>
      <c r="R76" s="8">
        <f t="shared" si="35"/>
        <v>1.1685107315000001</v>
      </c>
      <c r="S76" s="8">
        <f t="shared" si="36"/>
        <v>1.11758636026</v>
      </c>
      <c r="T76" s="8">
        <f t="shared" si="37"/>
        <v>1.0997160692700001</v>
      </c>
      <c r="W76" s="7">
        <v>238130</v>
      </c>
      <c r="X76" s="7" t="s">
        <v>169</v>
      </c>
      <c r="Y76" s="8">
        <v>7.1244267881899997E-2</v>
      </c>
      <c r="Z76" s="8">
        <v>9.9266605403999994E-3</v>
      </c>
      <c r="AA76" s="8">
        <v>8.7339803078900005E-2</v>
      </c>
      <c r="AB76" s="8">
        <v>5.19841251272E-2</v>
      </c>
      <c r="AC76" s="8">
        <v>8.9641991211200003E-3</v>
      </c>
      <c r="AD76" s="8">
        <v>5.6638036016200002E-2</v>
      </c>
      <c r="AE76" s="8">
        <v>4.9505104679000003E-2</v>
      </c>
      <c r="AF76" s="8">
        <v>7.3618115916400002E-3</v>
      </c>
      <c r="AG76" s="8">
        <v>4.2849152997799997E-2</v>
      </c>
      <c r="AH76" s="8">
        <v>6.8002066850900003E-2</v>
      </c>
      <c r="AI76" s="8">
        <v>9.0249508962100006E-3</v>
      </c>
      <c r="AJ76" s="8">
        <v>0.11437304743899999</v>
      </c>
      <c r="AK76" s="8">
        <v>0.52642050590800005</v>
      </c>
      <c r="AL76" s="8">
        <v>8.8316222311599996E-6</v>
      </c>
      <c r="AM76" s="8">
        <v>0.41882551594599998</v>
      </c>
      <c r="AN76" s="8">
        <v>1.1685107315000001</v>
      </c>
      <c r="AO76" s="8">
        <v>1.11758636026</v>
      </c>
      <c r="AP76" s="8">
        <v>1.0997160692700001</v>
      </c>
      <c r="AS76" s="7">
        <v>238130</v>
      </c>
      <c r="AT76" s="7" t="s">
        <v>169</v>
      </c>
      <c r="AU76" s="8">
        <v>0.10996923967141611</v>
      </c>
      <c r="AV76" s="8">
        <v>2.2229822556914195E-2</v>
      </c>
      <c r="AW76" s="8">
        <v>0.16778180747094679</v>
      </c>
      <c r="AX76" s="8">
        <v>6.6375385090862923E-2</v>
      </c>
      <c r="AY76" s="8">
        <v>1.7834775256598392E-2</v>
      </c>
      <c r="AZ76" s="8">
        <v>0.10791953919540323</v>
      </c>
      <c r="BA76" s="8">
        <v>7.8163359257430634E-2</v>
      </c>
      <c r="BB76" s="8">
        <v>1.8666988300556936E-2</v>
      </c>
      <c r="BC76" s="8">
        <v>0.11557009322365487</v>
      </c>
      <c r="BD76" s="8">
        <v>0.10883525499690001</v>
      </c>
      <c r="BE76" s="8">
        <v>2.1742998306651939E-2</v>
      </c>
      <c r="BF76" s="8">
        <v>0.20037653357175</v>
      </c>
      <c r="BG76" s="8">
        <v>0.52990927953700062</v>
      </c>
      <c r="BH76" s="8">
        <v>9.9261328107370948E-6</v>
      </c>
      <c r="BI76" s="8">
        <v>0.41937073381599971</v>
      </c>
      <c r="BJ76" s="8">
        <v>1.2999808696993549</v>
      </c>
      <c r="BK76" s="8">
        <v>1.1921296995432256</v>
      </c>
      <c r="BL76" s="8">
        <v>1.2124004407814513</v>
      </c>
    </row>
    <row r="77" spans="1:64" x14ac:dyDescent="0.3">
      <c r="A77" s="7">
        <v>238140</v>
      </c>
      <c r="B77" s="7" t="str">
        <f t="shared" si="19"/>
        <v>Masonry Contractors</v>
      </c>
      <c r="C77" s="8">
        <f t="shared" si="20"/>
        <v>7.11180048866E-2</v>
      </c>
      <c r="D77" s="8">
        <f t="shared" si="21"/>
        <v>9.9093257774800006E-3</v>
      </c>
      <c r="E77" s="8">
        <f t="shared" si="22"/>
        <v>8.7505732062599997E-2</v>
      </c>
      <c r="F77" s="8">
        <f t="shared" si="23"/>
        <v>4.5559625995500001E-2</v>
      </c>
      <c r="G77" s="8">
        <f t="shared" si="24"/>
        <v>7.8368646070600002E-3</v>
      </c>
      <c r="H77" s="8">
        <f t="shared" si="25"/>
        <v>4.9784709251099998E-2</v>
      </c>
      <c r="I77" s="8">
        <f t="shared" si="26"/>
        <v>4.9417049629699998E-2</v>
      </c>
      <c r="J77" s="8">
        <f t="shared" si="27"/>
        <v>7.3491999038E-3</v>
      </c>
      <c r="K77" s="8">
        <f t="shared" si="28"/>
        <v>4.3003644100200002E-2</v>
      </c>
      <c r="L77" s="8">
        <f t="shared" si="29"/>
        <v>6.7878255808699994E-2</v>
      </c>
      <c r="M77" s="8">
        <f t="shared" si="30"/>
        <v>9.0094944807200001E-3</v>
      </c>
      <c r="N77" s="8">
        <f t="shared" si="31"/>
        <v>0.114547011174</v>
      </c>
      <c r="O77" s="8">
        <f t="shared" si="32"/>
        <v>0.52641835442499996</v>
      </c>
      <c r="P77" s="8">
        <f t="shared" si="33"/>
        <v>1.008836419E-5</v>
      </c>
      <c r="Q77" s="8">
        <f t="shared" si="34"/>
        <v>0.41883986287699998</v>
      </c>
      <c r="R77" s="8">
        <f t="shared" si="35"/>
        <v>1.1685330627299999</v>
      </c>
      <c r="S77" s="8">
        <f t="shared" si="36"/>
        <v>1.1031811998500001</v>
      </c>
      <c r="T77" s="8">
        <f t="shared" si="37"/>
        <v>1.09976989363</v>
      </c>
      <c r="W77" s="7">
        <v>238140</v>
      </c>
      <c r="X77" s="7" t="s">
        <v>170</v>
      </c>
      <c r="Y77" s="8">
        <v>7.11180048866E-2</v>
      </c>
      <c r="Z77" s="8">
        <v>9.9093257774800006E-3</v>
      </c>
      <c r="AA77" s="8">
        <v>8.7505732062599997E-2</v>
      </c>
      <c r="AB77" s="8">
        <v>4.5559625995500001E-2</v>
      </c>
      <c r="AC77" s="8">
        <v>7.8368646070600002E-3</v>
      </c>
      <c r="AD77" s="8">
        <v>4.9784709251099998E-2</v>
      </c>
      <c r="AE77" s="8">
        <v>4.9417049629699998E-2</v>
      </c>
      <c r="AF77" s="8">
        <v>7.3491999038E-3</v>
      </c>
      <c r="AG77" s="8">
        <v>4.3003644100200002E-2</v>
      </c>
      <c r="AH77" s="8">
        <v>6.7878255808699994E-2</v>
      </c>
      <c r="AI77" s="8">
        <v>9.0094944807200001E-3</v>
      </c>
      <c r="AJ77" s="8">
        <v>0.114547011174</v>
      </c>
      <c r="AK77" s="8">
        <v>0.52641835442499996</v>
      </c>
      <c r="AL77" s="8">
        <v>1.008836419E-5</v>
      </c>
      <c r="AM77" s="8">
        <v>0.41883986287699998</v>
      </c>
      <c r="AN77" s="8">
        <v>1.1685330627299999</v>
      </c>
      <c r="AO77" s="8">
        <v>1.1031811998500001</v>
      </c>
      <c r="AP77" s="8">
        <v>1.09976989363</v>
      </c>
      <c r="AS77" s="7">
        <v>238140</v>
      </c>
      <c r="AT77" s="7" t="s">
        <v>170</v>
      </c>
      <c r="AU77" s="8">
        <v>0.1098752967070097</v>
      </c>
      <c r="AV77" s="8">
        <v>2.2216800515245484E-2</v>
      </c>
      <c r="AW77" s="8">
        <v>0.17087092702225806</v>
      </c>
      <c r="AX77" s="8">
        <v>7.2528271083496756E-2</v>
      </c>
      <c r="AY77" s="8">
        <v>1.9898800897477264E-2</v>
      </c>
      <c r="AZ77" s="8">
        <v>0.12266709205415322</v>
      </c>
      <c r="BA77" s="8">
        <v>7.8179869808477437E-2</v>
      </c>
      <c r="BB77" s="8">
        <v>1.8689901713622097E-2</v>
      </c>
      <c r="BC77" s="8">
        <v>0.11837766609498226</v>
      </c>
      <c r="BD77" s="8">
        <v>0.1087154007309484</v>
      </c>
      <c r="BE77" s="8">
        <v>2.172870986773516E-2</v>
      </c>
      <c r="BF77" s="8">
        <v>0.20385343129781444</v>
      </c>
      <c r="BG77" s="8">
        <v>0.52991996337500047</v>
      </c>
      <c r="BH77" s="8">
        <v>8.9845236592208093E-6</v>
      </c>
      <c r="BI77" s="8">
        <v>0.41860126041200013</v>
      </c>
      <c r="BJ77" s="8">
        <v>1.3029630242446777</v>
      </c>
      <c r="BK77" s="8">
        <v>1.2150941640351609</v>
      </c>
      <c r="BL77" s="8">
        <v>1.2152474376177416</v>
      </c>
    </row>
    <row r="78" spans="1:64" x14ac:dyDescent="0.3">
      <c r="A78" s="7">
        <v>238150</v>
      </c>
      <c r="B78" s="7" t="str">
        <f t="shared" si="19"/>
        <v>Glass and Glazing Contractors</v>
      </c>
      <c r="C78" s="8">
        <f t="shared" si="20"/>
        <v>7.1222021236700003E-2</v>
      </c>
      <c r="D78" s="8">
        <f t="shared" si="21"/>
        <v>9.9248369702799998E-3</v>
      </c>
      <c r="E78" s="8">
        <f t="shared" si="22"/>
        <v>8.72156154947E-2</v>
      </c>
      <c r="F78" s="8">
        <f t="shared" si="23"/>
        <v>4.68131881189E-2</v>
      </c>
      <c r="G78" s="8">
        <f t="shared" si="24"/>
        <v>8.0716416900700003E-3</v>
      </c>
      <c r="H78" s="8">
        <f t="shared" si="25"/>
        <v>5.0870157995300001E-2</v>
      </c>
      <c r="I78" s="8">
        <f t="shared" si="26"/>
        <v>4.94982606452E-2</v>
      </c>
      <c r="J78" s="8">
        <f t="shared" si="27"/>
        <v>7.3598279576900004E-3</v>
      </c>
      <c r="K78" s="8">
        <f t="shared" si="28"/>
        <v>4.2725793932299999E-2</v>
      </c>
      <c r="L78" s="8">
        <f t="shared" si="29"/>
        <v>6.7968293840200006E-2</v>
      </c>
      <c r="M78" s="8">
        <f t="shared" si="30"/>
        <v>9.0213414917099995E-3</v>
      </c>
      <c r="N78" s="8">
        <f t="shared" si="31"/>
        <v>0.114236365225</v>
      </c>
      <c r="O78" s="8">
        <f t="shared" si="32"/>
        <v>0.52648498615700001</v>
      </c>
      <c r="P78" s="8">
        <f t="shared" si="33"/>
        <v>9.8061339898599997E-6</v>
      </c>
      <c r="Q78" s="8">
        <f t="shared" si="34"/>
        <v>0.418849681576</v>
      </c>
      <c r="R78" s="8">
        <f t="shared" si="35"/>
        <v>1.1683624737</v>
      </c>
      <c r="S78" s="8">
        <f t="shared" si="36"/>
        <v>1.1057549877999999</v>
      </c>
      <c r="T78" s="8">
        <f t="shared" si="37"/>
        <v>1.0995838825399999</v>
      </c>
      <c r="W78" s="7">
        <v>238150</v>
      </c>
      <c r="X78" s="7" t="s">
        <v>171</v>
      </c>
      <c r="Y78" s="8">
        <v>7.1222021236700003E-2</v>
      </c>
      <c r="Z78" s="8">
        <v>9.9248369702799998E-3</v>
      </c>
      <c r="AA78" s="8">
        <v>8.72156154947E-2</v>
      </c>
      <c r="AB78" s="8">
        <v>4.68131881189E-2</v>
      </c>
      <c r="AC78" s="8">
        <v>8.0716416900700003E-3</v>
      </c>
      <c r="AD78" s="8">
        <v>5.0870157995300001E-2</v>
      </c>
      <c r="AE78" s="8">
        <v>4.94982606452E-2</v>
      </c>
      <c r="AF78" s="8">
        <v>7.3598279576900004E-3</v>
      </c>
      <c r="AG78" s="8">
        <v>4.2725793932299999E-2</v>
      </c>
      <c r="AH78" s="8">
        <v>6.7968293840200006E-2</v>
      </c>
      <c r="AI78" s="8">
        <v>9.0213414917099995E-3</v>
      </c>
      <c r="AJ78" s="8">
        <v>0.114236365225</v>
      </c>
      <c r="AK78" s="8">
        <v>0.52648498615700001</v>
      </c>
      <c r="AL78" s="8">
        <v>9.8061339898599997E-6</v>
      </c>
      <c r="AM78" s="8">
        <v>0.418849681576</v>
      </c>
      <c r="AN78" s="8">
        <v>1.1683624737</v>
      </c>
      <c r="AO78" s="8">
        <v>1.1057549877999999</v>
      </c>
      <c r="AP78" s="8">
        <v>1.0995838825399999</v>
      </c>
      <c r="AS78" s="7">
        <v>238150</v>
      </c>
      <c r="AT78" s="7" t="s">
        <v>171</v>
      </c>
      <c r="AU78" s="8">
        <v>0.10910016472232099</v>
      </c>
      <c r="AV78" s="8">
        <v>2.2108221247247897E-2</v>
      </c>
      <c r="AW78" s="8">
        <v>0.16645109822172419</v>
      </c>
      <c r="AX78" s="8">
        <v>8.5470946546345142E-2</v>
      </c>
      <c r="AY78" s="8">
        <v>2.3592222765553231E-2</v>
      </c>
      <c r="AZ78" s="8">
        <v>0.14131374547110642</v>
      </c>
      <c r="BA78" s="8">
        <v>7.7523691353501609E-2</v>
      </c>
      <c r="BB78" s="8">
        <v>1.8574474460824841E-2</v>
      </c>
      <c r="BC78" s="8">
        <v>0.11502125209330644</v>
      </c>
      <c r="BD78" s="8">
        <v>0.10803693735889838</v>
      </c>
      <c r="BE78" s="8">
        <v>2.1640159374088235E-2</v>
      </c>
      <c r="BF78" s="8">
        <v>0.19864429880649356</v>
      </c>
      <c r="BG78" s="8">
        <v>0.5214199440251609</v>
      </c>
      <c r="BH78" s="8">
        <v>7.5103905903732248E-6</v>
      </c>
      <c r="BI78" s="8">
        <v>0.41255857294875775</v>
      </c>
      <c r="BJ78" s="8">
        <v>1.2976594841914519</v>
      </c>
      <c r="BK78" s="8">
        <v>1.2342478825249996</v>
      </c>
      <c r="BL78" s="8">
        <v>1.1949903856493549</v>
      </c>
    </row>
    <row r="79" spans="1:64" x14ac:dyDescent="0.3">
      <c r="A79" s="7">
        <v>238160</v>
      </c>
      <c r="B79" s="7" t="str">
        <f t="shared" si="19"/>
        <v>Roofing Contractors</v>
      </c>
      <c r="C79" s="8">
        <f t="shared" si="20"/>
        <v>7.1072486309700006E-2</v>
      </c>
      <c r="D79" s="8">
        <f t="shared" si="21"/>
        <v>9.9011898276899993E-3</v>
      </c>
      <c r="E79" s="8">
        <f t="shared" si="22"/>
        <v>8.8452921576999993E-2</v>
      </c>
      <c r="F79" s="8">
        <f t="shared" si="23"/>
        <v>4.6237774617499998E-2</v>
      </c>
      <c r="G79" s="8">
        <f t="shared" si="24"/>
        <v>7.9112104904099992E-3</v>
      </c>
      <c r="H79" s="8">
        <f t="shared" si="25"/>
        <v>5.0907115555300003E-2</v>
      </c>
      <c r="I79" s="8">
        <f t="shared" si="26"/>
        <v>4.95082476742E-2</v>
      </c>
      <c r="J79" s="8">
        <f t="shared" si="27"/>
        <v>7.3622585640299998E-3</v>
      </c>
      <c r="K79" s="8">
        <f t="shared" si="28"/>
        <v>4.3632312506500001E-2</v>
      </c>
      <c r="L79" s="8">
        <f t="shared" si="29"/>
        <v>6.7824138692199998E-2</v>
      </c>
      <c r="M79" s="8">
        <f t="shared" si="30"/>
        <v>8.9997582742900005E-3</v>
      </c>
      <c r="N79" s="8">
        <f t="shared" si="31"/>
        <v>0.11574676521799999</v>
      </c>
      <c r="O79" s="8">
        <f t="shared" si="32"/>
        <v>0.52648346242199995</v>
      </c>
      <c r="P79" s="8">
        <f t="shared" si="33"/>
        <v>9.9834707902099993E-6</v>
      </c>
      <c r="Q79" s="8">
        <f t="shared" si="34"/>
        <v>0.41769413432500002</v>
      </c>
      <c r="R79" s="8">
        <f t="shared" si="35"/>
        <v>1.16942659771</v>
      </c>
      <c r="S79" s="8">
        <f t="shared" si="36"/>
        <v>1.1050561006599999</v>
      </c>
      <c r="T79" s="8">
        <f t="shared" si="37"/>
        <v>1.1005028187400001</v>
      </c>
      <c r="W79" s="7">
        <v>238160</v>
      </c>
      <c r="X79" s="7" t="s">
        <v>172</v>
      </c>
      <c r="Y79" s="8">
        <v>7.1072486309700006E-2</v>
      </c>
      <c r="Z79" s="8">
        <v>9.9011898276899993E-3</v>
      </c>
      <c r="AA79" s="8">
        <v>8.8452921576999993E-2</v>
      </c>
      <c r="AB79" s="8">
        <v>4.6237774617499998E-2</v>
      </c>
      <c r="AC79" s="8">
        <v>7.9112104904099992E-3</v>
      </c>
      <c r="AD79" s="8">
        <v>5.0907115555300003E-2</v>
      </c>
      <c r="AE79" s="8">
        <v>4.95082476742E-2</v>
      </c>
      <c r="AF79" s="8">
        <v>7.3622585640299998E-3</v>
      </c>
      <c r="AG79" s="8">
        <v>4.3632312506500001E-2</v>
      </c>
      <c r="AH79" s="8">
        <v>6.7824138692199998E-2</v>
      </c>
      <c r="AI79" s="8">
        <v>8.9997582742900005E-3</v>
      </c>
      <c r="AJ79" s="8">
        <v>0.11574676521799999</v>
      </c>
      <c r="AK79" s="8">
        <v>0.52648346242199995</v>
      </c>
      <c r="AL79" s="8">
        <v>9.9834707902099993E-6</v>
      </c>
      <c r="AM79" s="8">
        <v>0.41769413432500002</v>
      </c>
      <c r="AN79" s="8">
        <v>1.16942659771</v>
      </c>
      <c r="AO79" s="8">
        <v>1.1050561006599999</v>
      </c>
      <c r="AP79" s="8">
        <v>1.1005028187400001</v>
      </c>
      <c r="AS79" s="7">
        <v>238160</v>
      </c>
      <c r="AT79" s="7" t="s">
        <v>172</v>
      </c>
      <c r="AU79" s="8">
        <v>0.10894354050271453</v>
      </c>
      <c r="AV79" s="8">
        <v>2.2080912703240325E-2</v>
      </c>
      <c r="AW79" s="8">
        <v>0.16826833316510156</v>
      </c>
      <c r="AX79" s="8">
        <v>7.4225195370425809E-2</v>
      </c>
      <c r="AY79" s="8">
        <v>2.0555049053450642E-2</v>
      </c>
      <c r="AZ79" s="8">
        <v>0.12563212399850804</v>
      </c>
      <c r="BA79" s="8">
        <v>7.7668253932654849E-2</v>
      </c>
      <c r="BB79" s="8">
        <v>1.8625402466298225E-2</v>
      </c>
      <c r="BC79" s="8">
        <v>0.11672003661061289</v>
      </c>
      <c r="BD79" s="8">
        <v>0.10783999377072741</v>
      </c>
      <c r="BE79" s="8">
        <v>2.1611650126193711E-2</v>
      </c>
      <c r="BF79" s="8">
        <v>0.20085073905669681</v>
      </c>
      <c r="BG79" s="8">
        <v>0.52142005006972603</v>
      </c>
      <c r="BH79" s="8">
        <v>8.4436857307049972E-6</v>
      </c>
      <c r="BI79" s="8">
        <v>0.41089497738222536</v>
      </c>
      <c r="BJ79" s="8">
        <v>1.2992927863709682</v>
      </c>
      <c r="BK79" s="8">
        <v>1.2042833361645162</v>
      </c>
      <c r="BL79" s="8">
        <v>1.1968846607517745</v>
      </c>
    </row>
    <row r="80" spans="1:64" x14ac:dyDescent="0.3">
      <c r="A80" s="7">
        <v>238170</v>
      </c>
      <c r="B80" s="7" t="str">
        <f t="shared" si="19"/>
        <v>Siding Contractors</v>
      </c>
      <c r="C80" s="8">
        <f t="shared" si="20"/>
        <v>7.1339235928299993E-2</v>
      </c>
      <c r="D80" s="8">
        <f t="shared" si="21"/>
        <v>9.9552835419700007E-3</v>
      </c>
      <c r="E80" s="8">
        <f t="shared" si="22"/>
        <v>8.7622885253400007E-2</v>
      </c>
      <c r="F80" s="8">
        <f t="shared" si="23"/>
        <v>4.65212505559E-2</v>
      </c>
      <c r="G80" s="8">
        <f t="shared" si="24"/>
        <v>8.0444049344300002E-3</v>
      </c>
      <c r="H80" s="8">
        <f t="shared" si="25"/>
        <v>5.0729277986500003E-2</v>
      </c>
      <c r="I80" s="8">
        <f t="shared" si="26"/>
        <v>4.96862740687E-2</v>
      </c>
      <c r="J80" s="8">
        <f t="shared" si="27"/>
        <v>7.3994273313899997E-3</v>
      </c>
      <c r="K80" s="8">
        <f t="shared" si="28"/>
        <v>4.29911458809E-2</v>
      </c>
      <c r="L80" s="8">
        <f t="shared" si="29"/>
        <v>6.8064154818599995E-2</v>
      </c>
      <c r="M80" s="8">
        <f t="shared" si="30"/>
        <v>9.0520287004599992E-3</v>
      </c>
      <c r="N80" s="8">
        <f t="shared" si="31"/>
        <v>0.11479334075600001</v>
      </c>
      <c r="O80" s="8">
        <f t="shared" si="32"/>
        <v>0.52643988965900002</v>
      </c>
      <c r="P80" s="8">
        <f t="shared" si="33"/>
        <v>9.8659334390100006E-6</v>
      </c>
      <c r="Q80" s="8">
        <f t="shared" si="34"/>
        <v>0.41790206535399999</v>
      </c>
      <c r="R80" s="8">
        <f t="shared" si="35"/>
        <v>1.1689174047199999</v>
      </c>
      <c r="S80" s="8">
        <f t="shared" si="36"/>
        <v>1.10529493348</v>
      </c>
      <c r="T80" s="8">
        <f t="shared" si="37"/>
        <v>1.10007684728</v>
      </c>
      <c r="W80" s="7">
        <v>238170</v>
      </c>
      <c r="X80" s="7" t="s">
        <v>173</v>
      </c>
      <c r="Y80" s="8">
        <v>7.1339235928299993E-2</v>
      </c>
      <c r="Z80" s="8">
        <v>9.9552835419700007E-3</v>
      </c>
      <c r="AA80" s="8">
        <v>8.7622885253400007E-2</v>
      </c>
      <c r="AB80" s="8">
        <v>4.65212505559E-2</v>
      </c>
      <c r="AC80" s="8">
        <v>8.0444049344300002E-3</v>
      </c>
      <c r="AD80" s="8">
        <v>5.0729277986500003E-2</v>
      </c>
      <c r="AE80" s="8">
        <v>4.96862740687E-2</v>
      </c>
      <c r="AF80" s="8">
        <v>7.3994273313899997E-3</v>
      </c>
      <c r="AG80" s="8">
        <v>4.29911458809E-2</v>
      </c>
      <c r="AH80" s="8">
        <v>6.8064154818599995E-2</v>
      </c>
      <c r="AI80" s="8">
        <v>9.0520287004599992E-3</v>
      </c>
      <c r="AJ80" s="8">
        <v>0.11479334075600001</v>
      </c>
      <c r="AK80" s="8">
        <v>0.52643988965900002</v>
      </c>
      <c r="AL80" s="8">
        <v>9.8659334390100006E-6</v>
      </c>
      <c r="AM80" s="8">
        <v>0.41790206535399999</v>
      </c>
      <c r="AN80" s="8">
        <v>1.1689174047199999</v>
      </c>
      <c r="AO80" s="8">
        <v>1.10529493348</v>
      </c>
      <c r="AP80" s="8">
        <v>1.10007684728</v>
      </c>
      <c r="AS80" s="7">
        <v>238170</v>
      </c>
      <c r="AT80" s="7" t="s">
        <v>173</v>
      </c>
      <c r="AU80" s="8">
        <v>0.10929570517439192</v>
      </c>
      <c r="AV80" s="8">
        <v>2.2156518281385641E-2</v>
      </c>
      <c r="AW80" s="8">
        <v>0.16698013769888229</v>
      </c>
      <c r="AX80" s="8">
        <v>5.7674530854951611E-2</v>
      </c>
      <c r="AY80" s="8">
        <v>1.5665041352831297E-2</v>
      </c>
      <c r="AZ80" s="8">
        <v>9.570291984503225E-2</v>
      </c>
      <c r="BA80" s="8">
        <v>7.8043455627424207E-2</v>
      </c>
      <c r="BB80" s="8">
        <v>1.8709435061357742E-2</v>
      </c>
      <c r="BC80" s="8">
        <v>0.1155207643274984</v>
      </c>
      <c r="BD80" s="8">
        <v>0.10825783921078709</v>
      </c>
      <c r="BE80" s="8">
        <v>2.1691545521451142E-2</v>
      </c>
      <c r="BF80" s="8">
        <v>0.19953574707109842</v>
      </c>
      <c r="BG80" s="8">
        <v>0.52138383154404877</v>
      </c>
      <c r="BH80" s="8">
        <v>1.0801946689850165E-5</v>
      </c>
      <c r="BI80" s="8">
        <v>0.41048741239840353</v>
      </c>
      <c r="BJ80" s="8">
        <v>1.2984323611546773</v>
      </c>
      <c r="BK80" s="8">
        <v>1.1529134597948389</v>
      </c>
      <c r="BL80" s="8">
        <v>1.1961446227583874</v>
      </c>
    </row>
    <row r="81" spans="1:64" x14ac:dyDescent="0.3">
      <c r="A81" s="7">
        <v>238190</v>
      </c>
      <c r="B81" s="7" t="str">
        <f t="shared" si="19"/>
        <v>Other Foundation, Structure, and Building Exterior Contractors</v>
      </c>
      <c r="C81" s="8">
        <f t="shared" si="20"/>
        <v>7.1269179946999994E-2</v>
      </c>
      <c r="D81" s="8">
        <f t="shared" si="21"/>
        <v>9.9305217344699999E-3</v>
      </c>
      <c r="E81" s="8">
        <f t="shared" si="22"/>
        <v>8.7927000702899993E-2</v>
      </c>
      <c r="F81" s="8">
        <f t="shared" si="23"/>
        <v>5.2825547381200003E-2</v>
      </c>
      <c r="G81" s="8">
        <f t="shared" si="24"/>
        <v>9.1196773380500008E-3</v>
      </c>
      <c r="H81" s="8">
        <f t="shared" si="25"/>
        <v>5.7528745902499998E-2</v>
      </c>
      <c r="I81" s="8">
        <f t="shared" si="26"/>
        <v>4.9787211692400003E-2</v>
      </c>
      <c r="J81" s="8">
        <f t="shared" si="27"/>
        <v>7.4030231819199998E-3</v>
      </c>
      <c r="K81" s="8">
        <f t="shared" si="28"/>
        <v>4.3059093935299997E-2</v>
      </c>
      <c r="L81" s="8">
        <f t="shared" si="29"/>
        <v>6.7999778701800004E-2</v>
      </c>
      <c r="M81" s="8">
        <f t="shared" si="30"/>
        <v>9.0282515950899991E-3</v>
      </c>
      <c r="N81" s="8">
        <f t="shared" si="31"/>
        <v>0.115312822765</v>
      </c>
      <c r="O81" s="8">
        <f t="shared" si="32"/>
        <v>0.52646071642299996</v>
      </c>
      <c r="P81" s="8">
        <f t="shared" si="33"/>
        <v>8.6847431013100001E-6</v>
      </c>
      <c r="Q81" s="8">
        <f t="shared" si="34"/>
        <v>0.416727747639</v>
      </c>
      <c r="R81" s="8">
        <f t="shared" si="35"/>
        <v>1.16912670238</v>
      </c>
      <c r="S81" s="8">
        <f t="shared" si="36"/>
        <v>1.1194739706200001</v>
      </c>
      <c r="T81" s="8">
        <f t="shared" si="37"/>
        <v>1.1002493288099999</v>
      </c>
      <c r="W81" s="7">
        <v>238190</v>
      </c>
      <c r="X81" s="7" t="s">
        <v>174</v>
      </c>
      <c r="Y81" s="8">
        <v>7.1269179946999994E-2</v>
      </c>
      <c r="Z81" s="8">
        <v>9.9305217344699999E-3</v>
      </c>
      <c r="AA81" s="8">
        <v>8.7927000702899993E-2</v>
      </c>
      <c r="AB81" s="8">
        <v>5.2825547381200003E-2</v>
      </c>
      <c r="AC81" s="8">
        <v>9.1196773380500008E-3</v>
      </c>
      <c r="AD81" s="8">
        <v>5.7528745902499998E-2</v>
      </c>
      <c r="AE81" s="8">
        <v>4.9787211692400003E-2</v>
      </c>
      <c r="AF81" s="8">
        <v>7.4030231819199998E-3</v>
      </c>
      <c r="AG81" s="8">
        <v>4.3059093935299997E-2</v>
      </c>
      <c r="AH81" s="8">
        <v>6.7999778701800004E-2</v>
      </c>
      <c r="AI81" s="8">
        <v>9.0282515950899991E-3</v>
      </c>
      <c r="AJ81" s="8">
        <v>0.115312822765</v>
      </c>
      <c r="AK81" s="8">
        <v>0.52646071642299996</v>
      </c>
      <c r="AL81" s="8">
        <v>8.6847431013100001E-6</v>
      </c>
      <c r="AM81" s="8">
        <v>0.416727747639</v>
      </c>
      <c r="AN81" s="8">
        <v>1.16912670238</v>
      </c>
      <c r="AO81" s="8">
        <v>1.1194739706200001</v>
      </c>
      <c r="AP81" s="8">
        <v>1.1002493288099999</v>
      </c>
      <c r="AS81" s="7">
        <v>238190</v>
      </c>
      <c r="AT81" s="7" t="s">
        <v>174</v>
      </c>
      <c r="AU81" s="8">
        <v>0.10919239681882741</v>
      </c>
      <c r="AV81" s="8">
        <v>2.2124732735979834E-2</v>
      </c>
      <c r="AW81" s="8">
        <v>0.16614094871935797</v>
      </c>
      <c r="AX81" s="8">
        <v>7.863068901440648E-2</v>
      </c>
      <c r="AY81" s="8">
        <v>2.1618072429718711E-2</v>
      </c>
      <c r="AZ81" s="8">
        <v>0.12876992889426936</v>
      </c>
      <c r="BA81" s="8">
        <v>7.797008399562258E-2</v>
      </c>
      <c r="BB81" s="8">
        <v>1.8685068425759836E-2</v>
      </c>
      <c r="BC81" s="8">
        <v>0.11481296693424517</v>
      </c>
      <c r="BD81" s="8">
        <v>0.10814013308640648</v>
      </c>
      <c r="BE81" s="8">
        <v>2.1659828568633712E-2</v>
      </c>
      <c r="BF81" s="8">
        <v>0.19856178788279835</v>
      </c>
      <c r="BG81" s="8">
        <v>0.52140804609027425</v>
      </c>
      <c r="BH81" s="8">
        <v>8.2750773962919353E-6</v>
      </c>
      <c r="BI81" s="8">
        <v>0.41048292947200016</v>
      </c>
      <c r="BJ81" s="8">
        <v>1.2974580782737102</v>
      </c>
      <c r="BK81" s="8">
        <v>1.2128896580806454</v>
      </c>
      <c r="BL81" s="8">
        <v>1.1953390870977421</v>
      </c>
    </row>
    <row r="82" spans="1:64" x14ac:dyDescent="0.3">
      <c r="A82" s="7">
        <v>238210</v>
      </c>
      <c r="B82" s="7" t="str">
        <f t="shared" si="19"/>
        <v>Electrical Contractors and Other Wiring Installation Contractors</v>
      </c>
      <c r="C82" s="8">
        <f t="shared" si="20"/>
        <v>7.1032603033000005E-2</v>
      </c>
      <c r="D82" s="8">
        <f t="shared" si="21"/>
        <v>9.8958007282999999E-3</v>
      </c>
      <c r="E82" s="8">
        <f t="shared" si="22"/>
        <v>8.9463201850400006E-2</v>
      </c>
      <c r="F82" s="8">
        <f t="shared" si="23"/>
        <v>5.3713646612899998E-2</v>
      </c>
      <c r="G82" s="8">
        <f t="shared" si="24"/>
        <v>9.1778575120200004E-3</v>
      </c>
      <c r="H82" s="8">
        <f t="shared" si="25"/>
        <v>6.0659618176300001E-2</v>
      </c>
      <c r="I82" s="8">
        <f t="shared" si="26"/>
        <v>4.9364468983499998E-2</v>
      </c>
      <c r="J82" s="8">
        <f t="shared" si="27"/>
        <v>7.3414951201699998E-3</v>
      </c>
      <c r="K82" s="8">
        <f t="shared" si="28"/>
        <v>4.46081736149E-2</v>
      </c>
      <c r="L82" s="8">
        <f t="shared" si="29"/>
        <v>6.7795635876299998E-2</v>
      </c>
      <c r="M82" s="8">
        <f t="shared" si="30"/>
        <v>8.9944629878400007E-3</v>
      </c>
      <c r="N82" s="8">
        <f t="shared" si="31"/>
        <v>0.116711019045</v>
      </c>
      <c r="O82" s="8">
        <f t="shared" si="32"/>
        <v>0.52647474016200002</v>
      </c>
      <c r="P82" s="8">
        <f t="shared" si="33"/>
        <v>8.6052282874300005E-6</v>
      </c>
      <c r="Q82" s="8">
        <f t="shared" si="34"/>
        <v>0.41871783981299998</v>
      </c>
      <c r="R82" s="8">
        <f t="shared" si="35"/>
        <v>1.1703916056100001</v>
      </c>
      <c r="S82" s="8">
        <f t="shared" si="36"/>
        <v>1.1235511223000001</v>
      </c>
      <c r="T82" s="8">
        <f t="shared" si="37"/>
        <v>1.10131413772</v>
      </c>
      <c r="W82" s="7">
        <v>238210</v>
      </c>
      <c r="X82" s="7" t="s">
        <v>175</v>
      </c>
      <c r="Y82" s="8">
        <v>7.1032603033000005E-2</v>
      </c>
      <c r="Z82" s="8">
        <v>9.8958007282999999E-3</v>
      </c>
      <c r="AA82" s="8">
        <v>8.9463201850400006E-2</v>
      </c>
      <c r="AB82" s="8">
        <v>5.3713646612899998E-2</v>
      </c>
      <c r="AC82" s="8">
        <v>9.1778575120200004E-3</v>
      </c>
      <c r="AD82" s="8">
        <v>6.0659618176300001E-2</v>
      </c>
      <c r="AE82" s="8">
        <v>4.9364468983499998E-2</v>
      </c>
      <c r="AF82" s="8">
        <v>7.3414951201699998E-3</v>
      </c>
      <c r="AG82" s="8">
        <v>4.46081736149E-2</v>
      </c>
      <c r="AH82" s="8">
        <v>6.7795635876299998E-2</v>
      </c>
      <c r="AI82" s="8">
        <v>8.9944629878400007E-3</v>
      </c>
      <c r="AJ82" s="8">
        <v>0.116711019045</v>
      </c>
      <c r="AK82" s="8">
        <v>0.52647474016200002</v>
      </c>
      <c r="AL82" s="8">
        <v>8.6052282874300005E-6</v>
      </c>
      <c r="AM82" s="8">
        <v>0.41871783981299998</v>
      </c>
      <c r="AN82" s="8">
        <v>1.1703916056100001</v>
      </c>
      <c r="AO82" s="8">
        <v>1.1235511223000001</v>
      </c>
      <c r="AP82" s="8">
        <v>1.10131413772</v>
      </c>
      <c r="AS82" s="7">
        <v>238210</v>
      </c>
      <c r="AT82" s="7" t="s">
        <v>175</v>
      </c>
      <c r="AU82" s="8">
        <v>0.10973220814298387</v>
      </c>
      <c r="AV82" s="8">
        <v>2.2189948482782749E-2</v>
      </c>
      <c r="AW82" s="8">
        <v>0.16836091866728875</v>
      </c>
      <c r="AX82" s="8">
        <v>9.5402117604085485E-2</v>
      </c>
      <c r="AY82" s="8">
        <v>2.6080363387525809E-2</v>
      </c>
      <c r="AZ82" s="8">
        <v>0.15659888951515161</v>
      </c>
      <c r="BA82" s="8">
        <v>7.7994147367093522E-2</v>
      </c>
      <c r="BB82" s="8">
        <v>1.8652504307991289E-2</v>
      </c>
      <c r="BC82" s="8">
        <v>0.11609473590955646</v>
      </c>
      <c r="BD82" s="8">
        <v>0.10853722584083551</v>
      </c>
      <c r="BE82" s="8">
        <v>2.1700337432500168E-2</v>
      </c>
      <c r="BF82" s="8">
        <v>0.20103390683423389</v>
      </c>
      <c r="BG82" s="8">
        <v>0.52996725341399997</v>
      </c>
      <c r="BH82" s="8">
        <v>6.9870140661351604E-6</v>
      </c>
      <c r="BI82" s="8">
        <v>0.41899044414099967</v>
      </c>
      <c r="BJ82" s="8">
        <v>1.3002830752937091</v>
      </c>
      <c r="BK82" s="8">
        <v>1.2780813705066132</v>
      </c>
      <c r="BL82" s="8">
        <v>1.2127413875840325</v>
      </c>
    </row>
    <row r="83" spans="1:64" x14ac:dyDescent="0.3">
      <c r="A83" s="7">
        <v>238220</v>
      </c>
      <c r="B83" s="7" t="str">
        <f t="shared" si="19"/>
        <v>Plumbing, Heating, and Air-Conditioning Contractors</v>
      </c>
      <c r="C83" s="8">
        <f t="shared" si="20"/>
        <v>7.1014659449699993E-2</v>
      </c>
      <c r="D83" s="8">
        <f t="shared" si="21"/>
        <v>9.8935780813999997E-3</v>
      </c>
      <c r="E83" s="8">
        <f t="shared" si="22"/>
        <v>8.8572074400999998E-2</v>
      </c>
      <c r="F83" s="8">
        <f t="shared" si="23"/>
        <v>5.0728542122499998E-2</v>
      </c>
      <c r="G83" s="8">
        <f t="shared" si="24"/>
        <v>8.6652384295000003E-3</v>
      </c>
      <c r="H83" s="8">
        <f t="shared" si="25"/>
        <v>5.6297789942399999E-2</v>
      </c>
      <c r="I83" s="8">
        <f t="shared" si="26"/>
        <v>4.9350592698600003E-2</v>
      </c>
      <c r="J83" s="8">
        <f t="shared" si="27"/>
        <v>7.3393481041500001E-3</v>
      </c>
      <c r="K83" s="8">
        <f t="shared" si="28"/>
        <v>4.3866046494900002E-2</v>
      </c>
      <c r="L83" s="8">
        <f t="shared" si="29"/>
        <v>6.7782955362899994E-2</v>
      </c>
      <c r="M83" s="8">
        <f t="shared" si="30"/>
        <v>8.9924326994499995E-3</v>
      </c>
      <c r="N83" s="8">
        <f t="shared" si="31"/>
        <v>0.115721534114</v>
      </c>
      <c r="O83" s="8">
        <f t="shared" si="32"/>
        <v>0.52647871879999997</v>
      </c>
      <c r="P83" s="8">
        <f t="shared" si="33"/>
        <v>9.1124437411999992E-6</v>
      </c>
      <c r="Q83" s="8">
        <f t="shared" si="34"/>
        <v>0.41874621466099998</v>
      </c>
      <c r="R83" s="8">
        <f t="shared" si="35"/>
        <v>1.1694803119299999</v>
      </c>
      <c r="S83" s="8">
        <f t="shared" si="36"/>
        <v>1.1156915704899999</v>
      </c>
      <c r="T83" s="8">
        <f t="shared" si="37"/>
        <v>1.1005559872999999</v>
      </c>
      <c r="W83" s="7">
        <v>238220</v>
      </c>
      <c r="X83" s="7" t="s">
        <v>176</v>
      </c>
      <c r="Y83" s="8">
        <v>7.1014659449699993E-2</v>
      </c>
      <c r="Z83" s="8">
        <v>9.8935780813999997E-3</v>
      </c>
      <c r="AA83" s="8">
        <v>8.8572074400999998E-2</v>
      </c>
      <c r="AB83" s="8">
        <v>5.0728542122499998E-2</v>
      </c>
      <c r="AC83" s="8">
        <v>8.6652384295000003E-3</v>
      </c>
      <c r="AD83" s="8">
        <v>5.6297789942399999E-2</v>
      </c>
      <c r="AE83" s="8">
        <v>4.9350592698600003E-2</v>
      </c>
      <c r="AF83" s="8">
        <v>7.3393481041500001E-3</v>
      </c>
      <c r="AG83" s="8">
        <v>4.3866046494900002E-2</v>
      </c>
      <c r="AH83" s="8">
        <v>6.7782955362899994E-2</v>
      </c>
      <c r="AI83" s="8">
        <v>8.9924326994499995E-3</v>
      </c>
      <c r="AJ83" s="8">
        <v>0.115721534114</v>
      </c>
      <c r="AK83" s="8">
        <v>0.52647871879999997</v>
      </c>
      <c r="AL83" s="8">
        <v>9.1124437411999992E-6</v>
      </c>
      <c r="AM83" s="8">
        <v>0.41874621466099998</v>
      </c>
      <c r="AN83" s="8">
        <v>1.1694803119299999</v>
      </c>
      <c r="AO83" s="8">
        <v>1.1156915704899999</v>
      </c>
      <c r="AP83" s="8">
        <v>1.1005559872999999</v>
      </c>
      <c r="AS83" s="7">
        <v>238220</v>
      </c>
      <c r="AT83" s="7" t="s">
        <v>176</v>
      </c>
      <c r="AU83" s="8">
        <v>0.10971319966880806</v>
      </c>
      <c r="AV83" s="8">
        <v>2.2186381059479673E-2</v>
      </c>
      <c r="AW83" s="8">
        <v>0.16867891453229036</v>
      </c>
      <c r="AX83" s="8">
        <v>9.243414557600968E-2</v>
      </c>
      <c r="AY83" s="8">
        <v>2.5349530119041289E-2</v>
      </c>
      <c r="AZ83" s="8">
        <v>0.15280769546771611</v>
      </c>
      <c r="BA83" s="8">
        <v>7.8020754091454855E-2</v>
      </c>
      <c r="BB83" s="8">
        <v>1.86598340824429E-2</v>
      </c>
      <c r="BC83" s="8">
        <v>0.11636974291028709</v>
      </c>
      <c r="BD83" s="8">
        <v>0.10851889467108709</v>
      </c>
      <c r="BE83" s="8">
        <v>2.1696685902162584E-2</v>
      </c>
      <c r="BF83" s="8">
        <v>0.20142625918923873</v>
      </c>
      <c r="BG83" s="8">
        <v>0.5299685640639995</v>
      </c>
      <c r="BH83" s="8">
        <v>7.0123284661717735E-6</v>
      </c>
      <c r="BI83" s="8">
        <v>0.41876177488000005</v>
      </c>
      <c r="BJ83" s="8">
        <v>1.3005784952608068</v>
      </c>
      <c r="BK83" s="8">
        <v>1.2705913711629033</v>
      </c>
      <c r="BL83" s="8">
        <v>1.2130503310840322</v>
      </c>
    </row>
    <row r="84" spans="1:64" x14ac:dyDescent="0.3">
      <c r="A84" s="7">
        <v>238290</v>
      </c>
      <c r="B84" s="7" t="str">
        <f t="shared" si="19"/>
        <v>Other Building Equipment Contractors</v>
      </c>
      <c r="C84" s="8">
        <f t="shared" si="20"/>
        <v>7.1100616606199998E-2</v>
      </c>
      <c r="D84" s="8">
        <f t="shared" si="21"/>
        <v>9.9067500344099998E-3</v>
      </c>
      <c r="E84" s="8">
        <f t="shared" si="22"/>
        <v>8.6326915966099996E-2</v>
      </c>
      <c r="F84" s="8">
        <f t="shared" si="23"/>
        <v>5.13028185873E-2</v>
      </c>
      <c r="G84" s="8">
        <f t="shared" si="24"/>
        <v>8.7906377439999992E-3</v>
      </c>
      <c r="H84" s="8">
        <f t="shared" si="25"/>
        <v>5.4526109302599997E-2</v>
      </c>
      <c r="I84" s="8">
        <f t="shared" si="26"/>
        <v>4.9384653570399999E-2</v>
      </c>
      <c r="J84" s="8">
        <f t="shared" si="27"/>
        <v>7.34382059011E-3</v>
      </c>
      <c r="K84" s="8">
        <f t="shared" si="28"/>
        <v>4.2007597019200003E-2</v>
      </c>
      <c r="L84" s="8">
        <f t="shared" si="29"/>
        <v>6.7850091558700004E-2</v>
      </c>
      <c r="M84" s="8">
        <f t="shared" si="30"/>
        <v>9.0049557072699998E-3</v>
      </c>
      <c r="N84" s="8">
        <f t="shared" si="31"/>
        <v>0.11323271964499999</v>
      </c>
      <c r="O84" s="8">
        <f t="shared" si="32"/>
        <v>0.52648960742200002</v>
      </c>
      <c r="P84" s="8">
        <f t="shared" si="33"/>
        <v>8.9900685039800005E-6</v>
      </c>
      <c r="Q84" s="8">
        <f t="shared" si="34"/>
        <v>0.41899052096200001</v>
      </c>
      <c r="R84" s="8">
        <f t="shared" si="35"/>
        <v>1.1673342826099999</v>
      </c>
      <c r="S84" s="8">
        <f t="shared" si="36"/>
        <v>1.11461956563</v>
      </c>
      <c r="T84" s="8">
        <f t="shared" si="37"/>
        <v>1.0987360711800001</v>
      </c>
      <c r="W84" s="7">
        <v>238290</v>
      </c>
      <c r="X84" s="7" t="s">
        <v>177</v>
      </c>
      <c r="Y84" s="8">
        <v>7.1100616606199998E-2</v>
      </c>
      <c r="Z84" s="8">
        <v>9.9067500344099998E-3</v>
      </c>
      <c r="AA84" s="8">
        <v>8.6326915966099996E-2</v>
      </c>
      <c r="AB84" s="8">
        <v>5.13028185873E-2</v>
      </c>
      <c r="AC84" s="8">
        <v>8.7906377439999992E-3</v>
      </c>
      <c r="AD84" s="8">
        <v>5.4526109302599997E-2</v>
      </c>
      <c r="AE84" s="8">
        <v>4.9384653570399999E-2</v>
      </c>
      <c r="AF84" s="8">
        <v>7.34382059011E-3</v>
      </c>
      <c r="AG84" s="8">
        <v>4.2007597019200003E-2</v>
      </c>
      <c r="AH84" s="8">
        <v>6.7850091558700004E-2</v>
      </c>
      <c r="AI84" s="8">
        <v>9.0049557072699998E-3</v>
      </c>
      <c r="AJ84" s="8">
        <v>0.11323271964499999</v>
      </c>
      <c r="AK84" s="8">
        <v>0.52648960742200002</v>
      </c>
      <c r="AL84" s="8">
        <v>8.9900685039800005E-6</v>
      </c>
      <c r="AM84" s="8">
        <v>0.41899052096200001</v>
      </c>
      <c r="AN84" s="8">
        <v>1.1673342826099999</v>
      </c>
      <c r="AO84" s="8">
        <v>1.11461956563</v>
      </c>
      <c r="AP84" s="8">
        <v>1.0987360711800001</v>
      </c>
      <c r="AS84" s="7">
        <v>238290</v>
      </c>
      <c r="AT84" s="7" t="s">
        <v>177</v>
      </c>
      <c r="AU84" s="8">
        <v>0.10320992348571291</v>
      </c>
      <c r="AV84" s="8">
        <v>2.1345191780862412E-2</v>
      </c>
      <c r="AW84" s="8">
        <v>0.16050331228869844</v>
      </c>
      <c r="AX84" s="8">
        <v>9.0621134393764527E-2</v>
      </c>
      <c r="AY84" s="8">
        <v>2.659767401412081E-2</v>
      </c>
      <c r="AZ84" s="8">
        <v>0.15552758163742575</v>
      </c>
      <c r="BA84" s="8">
        <v>7.3298073883467735E-2</v>
      </c>
      <c r="BB84" s="8">
        <v>1.7966005152137747E-2</v>
      </c>
      <c r="BC84" s="8">
        <v>0.11192943450797901</v>
      </c>
      <c r="BD84" s="8">
        <v>0.10246460519484674</v>
      </c>
      <c r="BE84" s="8">
        <v>2.0911866784706606E-2</v>
      </c>
      <c r="BF84" s="8">
        <v>0.1909402445923564</v>
      </c>
      <c r="BG84" s="8">
        <v>0.47869320919677455</v>
      </c>
      <c r="BH84" s="8">
        <v>7.399641126667582E-6</v>
      </c>
      <c r="BI84" s="8">
        <v>0.3783056154983227</v>
      </c>
      <c r="BJ84" s="8">
        <v>1.2850584275543544</v>
      </c>
      <c r="BK84" s="8">
        <v>1.175972196496613</v>
      </c>
      <c r="BL84" s="8">
        <v>1.1064193199956454</v>
      </c>
    </row>
    <row r="85" spans="1:64" x14ac:dyDescent="0.3">
      <c r="A85" s="7">
        <v>238310</v>
      </c>
      <c r="B85" s="7" t="str">
        <f t="shared" si="19"/>
        <v>Drywall and Insulation Contractors</v>
      </c>
      <c r="C85" s="8">
        <f t="shared" si="20"/>
        <v>7.1091049555800007E-2</v>
      </c>
      <c r="D85" s="8">
        <f t="shared" si="21"/>
        <v>9.9022252055999994E-3</v>
      </c>
      <c r="E85" s="8">
        <f t="shared" si="22"/>
        <v>8.8724177358400005E-2</v>
      </c>
      <c r="F85" s="8">
        <f t="shared" si="23"/>
        <v>4.4041481110000003E-2</v>
      </c>
      <c r="G85" s="8">
        <f t="shared" si="24"/>
        <v>7.5291563578300004E-3</v>
      </c>
      <c r="H85" s="8">
        <f t="shared" si="25"/>
        <v>4.9014382964900002E-2</v>
      </c>
      <c r="I85" s="8">
        <f t="shared" si="26"/>
        <v>4.9405447978399998E-2</v>
      </c>
      <c r="J85" s="8">
        <f t="shared" si="27"/>
        <v>7.3456220813299996E-3</v>
      </c>
      <c r="K85" s="8">
        <f t="shared" si="28"/>
        <v>4.3998901242299999E-2</v>
      </c>
      <c r="L85" s="8">
        <f t="shared" si="29"/>
        <v>6.7852338970399995E-2</v>
      </c>
      <c r="M85" s="8">
        <f t="shared" si="30"/>
        <v>9.0019949184400004E-3</v>
      </c>
      <c r="N85" s="8">
        <f t="shared" si="31"/>
        <v>0.11590144294099999</v>
      </c>
      <c r="O85" s="8">
        <f t="shared" si="32"/>
        <v>0.52644027850899999</v>
      </c>
      <c r="P85" s="8">
        <f t="shared" si="33"/>
        <v>1.04947205641E-5</v>
      </c>
      <c r="Q85" s="8">
        <f t="shared" si="34"/>
        <v>0.41875556883699999</v>
      </c>
      <c r="R85" s="8">
        <f t="shared" si="35"/>
        <v>1.16971745212</v>
      </c>
      <c r="S85" s="8">
        <f t="shared" si="36"/>
        <v>1.1005850204300001</v>
      </c>
      <c r="T85" s="8">
        <f t="shared" si="37"/>
        <v>1.1007499713</v>
      </c>
      <c r="W85" s="7">
        <v>238310</v>
      </c>
      <c r="X85" s="7" t="s">
        <v>178</v>
      </c>
      <c r="Y85" s="8">
        <v>7.1091049555800007E-2</v>
      </c>
      <c r="Z85" s="8">
        <v>9.9022252055999994E-3</v>
      </c>
      <c r="AA85" s="8">
        <v>8.8724177358400005E-2</v>
      </c>
      <c r="AB85" s="8">
        <v>4.4041481110000003E-2</v>
      </c>
      <c r="AC85" s="8">
        <v>7.5291563578300004E-3</v>
      </c>
      <c r="AD85" s="8">
        <v>4.9014382964900002E-2</v>
      </c>
      <c r="AE85" s="8">
        <v>4.9405447978399998E-2</v>
      </c>
      <c r="AF85" s="8">
        <v>7.3456220813299996E-3</v>
      </c>
      <c r="AG85" s="8">
        <v>4.3998901242299999E-2</v>
      </c>
      <c r="AH85" s="8">
        <v>6.7852338970399995E-2</v>
      </c>
      <c r="AI85" s="8">
        <v>9.0019949184400004E-3</v>
      </c>
      <c r="AJ85" s="8">
        <v>0.11590144294099999</v>
      </c>
      <c r="AK85" s="8">
        <v>0.52644027850899999</v>
      </c>
      <c r="AL85" s="8">
        <v>1.04947205641E-5</v>
      </c>
      <c r="AM85" s="8">
        <v>0.41875556883699999</v>
      </c>
      <c r="AN85" s="8">
        <v>1.16971745212</v>
      </c>
      <c r="AO85" s="8">
        <v>1.1005850204300001</v>
      </c>
      <c r="AP85" s="8">
        <v>1.1007499713</v>
      </c>
      <c r="AS85" s="7">
        <v>238310</v>
      </c>
      <c r="AT85" s="7" t="s">
        <v>178</v>
      </c>
      <c r="AU85" s="8">
        <v>0.10981401088272261</v>
      </c>
      <c r="AV85" s="8">
        <v>2.2203368194895639E-2</v>
      </c>
      <c r="AW85" s="8">
        <v>0.17013004893821124</v>
      </c>
      <c r="AX85" s="8">
        <v>7.5690077135609671E-2</v>
      </c>
      <c r="AY85" s="8">
        <v>2.1120080771741448E-2</v>
      </c>
      <c r="AZ85" s="8">
        <v>0.12809831407301775</v>
      </c>
      <c r="BA85" s="8">
        <v>7.7989447386661276E-2</v>
      </c>
      <c r="BB85" s="8">
        <v>1.8643845019752581E-2</v>
      </c>
      <c r="BC85" s="8">
        <v>0.1177268468746645</v>
      </c>
      <c r="BD85" s="8">
        <v>0.10863685235783553</v>
      </c>
      <c r="BE85" s="8">
        <v>2.171491626760241E-2</v>
      </c>
      <c r="BF85" s="8">
        <v>0.20290326733819514</v>
      </c>
      <c r="BG85" s="8">
        <v>0.5299336605589996</v>
      </c>
      <c r="BH85" s="8">
        <v>8.9248007629730635E-6</v>
      </c>
      <c r="BI85" s="8">
        <v>0.41940306773300029</v>
      </c>
      <c r="BJ85" s="8">
        <v>1.3021474280156453</v>
      </c>
      <c r="BK85" s="8">
        <v>1.2249084719804832</v>
      </c>
      <c r="BL85" s="8">
        <v>1.2143601392806451</v>
      </c>
    </row>
    <row r="86" spans="1:64" x14ac:dyDescent="0.3">
      <c r="A86" s="7">
        <v>238320</v>
      </c>
      <c r="B86" s="7" t="str">
        <f t="shared" si="19"/>
        <v>Painting and Wall Covering Contractors</v>
      </c>
      <c r="C86" s="8">
        <f t="shared" si="20"/>
        <v>7.1089726110199994E-2</v>
      </c>
      <c r="D86" s="8">
        <f t="shared" si="21"/>
        <v>9.9027713535499995E-3</v>
      </c>
      <c r="E86" s="8">
        <f t="shared" si="22"/>
        <v>8.8464310744800004E-2</v>
      </c>
      <c r="F86" s="8">
        <f t="shared" si="23"/>
        <v>4.4365026652599997E-2</v>
      </c>
      <c r="G86" s="8">
        <f t="shared" si="24"/>
        <v>7.5838815702200003E-3</v>
      </c>
      <c r="H86" s="8">
        <f t="shared" si="25"/>
        <v>4.8934208777500002E-2</v>
      </c>
      <c r="I86" s="8">
        <f t="shared" si="26"/>
        <v>4.9478484128400002E-2</v>
      </c>
      <c r="J86" s="8">
        <f t="shared" si="27"/>
        <v>7.3558772771500002E-3</v>
      </c>
      <c r="K86" s="8">
        <f t="shared" si="28"/>
        <v>4.3697387154399997E-2</v>
      </c>
      <c r="L86" s="8">
        <f t="shared" si="29"/>
        <v>6.7853039536299994E-2</v>
      </c>
      <c r="M86" s="8">
        <f t="shared" si="30"/>
        <v>9.0020569823100003E-3</v>
      </c>
      <c r="N86" s="8">
        <f t="shared" si="31"/>
        <v>0.115700848959</v>
      </c>
      <c r="O86" s="8">
        <f t="shared" si="32"/>
        <v>0.52645117568199995</v>
      </c>
      <c r="P86" s="8">
        <f t="shared" si="33"/>
        <v>1.04197580354E-5</v>
      </c>
      <c r="Q86" s="8">
        <f t="shared" si="34"/>
        <v>0.41819981412700002</v>
      </c>
      <c r="R86" s="8">
        <f t="shared" si="35"/>
        <v>1.1694568082100001</v>
      </c>
      <c r="S86" s="8">
        <f t="shared" si="36"/>
        <v>1.100883117</v>
      </c>
      <c r="T86" s="8">
        <f t="shared" si="37"/>
        <v>1.1005317485599999</v>
      </c>
      <c r="W86" s="7">
        <v>238320</v>
      </c>
      <c r="X86" s="7" t="s">
        <v>179</v>
      </c>
      <c r="Y86" s="8">
        <v>7.1089726110199994E-2</v>
      </c>
      <c r="Z86" s="8">
        <v>9.9027713535499995E-3</v>
      </c>
      <c r="AA86" s="8">
        <v>8.8464310744800004E-2</v>
      </c>
      <c r="AB86" s="8">
        <v>4.4365026652599997E-2</v>
      </c>
      <c r="AC86" s="8">
        <v>7.5838815702200003E-3</v>
      </c>
      <c r="AD86" s="8">
        <v>4.8934208777500002E-2</v>
      </c>
      <c r="AE86" s="8">
        <v>4.9478484128400002E-2</v>
      </c>
      <c r="AF86" s="8">
        <v>7.3558772771500002E-3</v>
      </c>
      <c r="AG86" s="8">
        <v>4.3697387154399997E-2</v>
      </c>
      <c r="AH86" s="8">
        <v>6.7853039536299994E-2</v>
      </c>
      <c r="AI86" s="8">
        <v>9.0020569823100003E-3</v>
      </c>
      <c r="AJ86" s="8">
        <v>0.115700848959</v>
      </c>
      <c r="AK86" s="8">
        <v>0.52645117568199995</v>
      </c>
      <c r="AL86" s="8">
        <v>1.04197580354E-5</v>
      </c>
      <c r="AM86" s="8">
        <v>0.41819981412700002</v>
      </c>
      <c r="AN86" s="8">
        <v>1.1694568082100001</v>
      </c>
      <c r="AO86" s="8">
        <v>1.100883117</v>
      </c>
      <c r="AP86" s="8">
        <v>1.1005317485599999</v>
      </c>
      <c r="AS86" s="7">
        <v>238320</v>
      </c>
      <c r="AT86" s="7" t="s">
        <v>179</v>
      </c>
      <c r="AU86" s="8">
        <v>0.10980860904054675</v>
      </c>
      <c r="AV86" s="8">
        <v>2.2203259765205489E-2</v>
      </c>
      <c r="AW86" s="8">
        <v>0.16821072921554514</v>
      </c>
      <c r="AX86" s="8">
        <v>6.2065399497338726E-2</v>
      </c>
      <c r="AY86" s="8">
        <v>1.6707350169525483E-2</v>
      </c>
      <c r="AZ86" s="8">
        <v>0.1024973526870742</v>
      </c>
      <c r="BA86" s="8">
        <v>7.8163653259340327E-2</v>
      </c>
      <c r="BB86" s="8">
        <v>1.8685513648915807E-2</v>
      </c>
      <c r="BC86" s="8">
        <v>0.11595120803702418</v>
      </c>
      <c r="BD86" s="8">
        <v>0.10862778488186937</v>
      </c>
      <c r="BE86" s="8">
        <v>2.1714063206926294E-2</v>
      </c>
      <c r="BF86" s="8">
        <v>0.20096651050241932</v>
      </c>
      <c r="BG86" s="8">
        <v>0.52994565130400029</v>
      </c>
      <c r="BH86" s="8">
        <v>1.0133081489507422E-5</v>
      </c>
      <c r="BI86" s="8">
        <v>0.4184644866159995</v>
      </c>
      <c r="BJ86" s="8">
        <v>1.3002225980217741</v>
      </c>
      <c r="BK86" s="8">
        <v>1.1812701023543541</v>
      </c>
      <c r="BL86" s="8">
        <v>1.2128003749451617</v>
      </c>
    </row>
    <row r="87" spans="1:64" x14ac:dyDescent="0.3">
      <c r="A87" s="7">
        <v>238330</v>
      </c>
      <c r="B87" s="7" t="str">
        <f t="shared" si="19"/>
        <v>Flooring Contractors</v>
      </c>
      <c r="C87" s="8">
        <f t="shared" si="20"/>
        <v>7.1144459461799994E-2</v>
      </c>
      <c r="D87" s="8">
        <f t="shared" si="21"/>
        <v>9.9096623110600003E-3</v>
      </c>
      <c r="E87" s="8">
        <f t="shared" si="22"/>
        <v>8.8393384381599993E-2</v>
      </c>
      <c r="F87" s="8">
        <f t="shared" si="23"/>
        <v>4.6599292442700002E-2</v>
      </c>
      <c r="G87" s="8">
        <f t="shared" si="24"/>
        <v>8.0065598740799993E-3</v>
      </c>
      <c r="H87" s="8">
        <f t="shared" si="25"/>
        <v>5.1544152765200003E-2</v>
      </c>
      <c r="I87" s="8">
        <f t="shared" si="26"/>
        <v>4.9529260024000002E-2</v>
      </c>
      <c r="J87" s="8">
        <f t="shared" si="27"/>
        <v>7.3612683617399997E-3</v>
      </c>
      <c r="K87" s="8">
        <f t="shared" si="28"/>
        <v>4.3629558287599998E-2</v>
      </c>
      <c r="L87" s="8">
        <f t="shared" si="29"/>
        <v>6.7913244602800002E-2</v>
      </c>
      <c r="M87" s="8">
        <f t="shared" si="30"/>
        <v>9.00860159744E-3</v>
      </c>
      <c r="N87" s="8">
        <f t="shared" si="31"/>
        <v>0.11563004624500001</v>
      </c>
      <c r="O87" s="8">
        <f t="shared" si="32"/>
        <v>0.52645864060900005</v>
      </c>
      <c r="P87" s="8">
        <f t="shared" si="33"/>
        <v>9.8738594116699995E-6</v>
      </c>
      <c r="Q87" s="8">
        <f t="shared" si="34"/>
        <v>0.41813795939600001</v>
      </c>
      <c r="R87" s="8">
        <f t="shared" si="35"/>
        <v>1.16944750615</v>
      </c>
      <c r="S87" s="8">
        <f t="shared" si="36"/>
        <v>1.1061500050799999</v>
      </c>
      <c r="T87" s="8">
        <f t="shared" si="37"/>
        <v>1.10052008667</v>
      </c>
      <c r="W87" s="7">
        <v>238330</v>
      </c>
      <c r="X87" s="7" t="s">
        <v>180</v>
      </c>
      <c r="Y87" s="8">
        <v>7.1144459461799994E-2</v>
      </c>
      <c r="Z87" s="8">
        <v>9.9096623110600003E-3</v>
      </c>
      <c r="AA87" s="8">
        <v>8.8393384381599993E-2</v>
      </c>
      <c r="AB87" s="8">
        <v>4.6599292442700002E-2</v>
      </c>
      <c r="AC87" s="8">
        <v>8.0065598740799993E-3</v>
      </c>
      <c r="AD87" s="8">
        <v>5.1544152765200003E-2</v>
      </c>
      <c r="AE87" s="8">
        <v>4.9529260024000002E-2</v>
      </c>
      <c r="AF87" s="8">
        <v>7.3612683617399997E-3</v>
      </c>
      <c r="AG87" s="8">
        <v>4.3629558287599998E-2</v>
      </c>
      <c r="AH87" s="8">
        <v>6.7913244602800002E-2</v>
      </c>
      <c r="AI87" s="8">
        <v>9.00860159744E-3</v>
      </c>
      <c r="AJ87" s="8">
        <v>0.11563004624500001</v>
      </c>
      <c r="AK87" s="8">
        <v>0.52645864060900005</v>
      </c>
      <c r="AL87" s="8">
        <v>9.8738594116699995E-6</v>
      </c>
      <c r="AM87" s="8">
        <v>0.41813795939600001</v>
      </c>
      <c r="AN87" s="8">
        <v>1.16944750615</v>
      </c>
      <c r="AO87" s="8">
        <v>1.1061500050799999</v>
      </c>
      <c r="AP87" s="8">
        <v>1.10052008667</v>
      </c>
      <c r="AS87" s="7">
        <v>238330</v>
      </c>
      <c r="AT87" s="7" t="s">
        <v>180</v>
      </c>
      <c r="AU87" s="8">
        <v>0.10989106209512259</v>
      </c>
      <c r="AV87" s="8">
        <v>2.2211757449788226E-2</v>
      </c>
      <c r="AW87" s="8">
        <v>0.16779454773926292</v>
      </c>
      <c r="AX87" s="8">
        <v>5.9847830479159682E-2</v>
      </c>
      <c r="AY87" s="8">
        <v>1.6414964051394837E-2</v>
      </c>
      <c r="AZ87" s="8">
        <v>9.8100038794793593E-2</v>
      </c>
      <c r="BA87" s="8">
        <v>7.827555454421288E-2</v>
      </c>
      <c r="BB87" s="8">
        <v>1.8699541577728865E-2</v>
      </c>
      <c r="BC87" s="8">
        <v>0.11556974933459355</v>
      </c>
      <c r="BD87" s="8">
        <v>0.10874661727060808</v>
      </c>
      <c r="BE87" s="8">
        <v>2.1723113839520483E-2</v>
      </c>
      <c r="BF87" s="8">
        <v>0.20054689622046615</v>
      </c>
      <c r="BG87" s="8">
        <v>0.52994853754999927</v>
      </c>
      <c r="BH87" s="8">
        <v>1.1008835844676775E-5</v>
      </c>
      <c r="BI87" s="8">
        <v>0.41828523695199954</v>
      </c>
      <c r="BJ87" s="8">
        <v>1.2998973672835481</v>
      </c>
      <c r="BK87" s="8">
        <v>1.1743628333248384</v>
      </c>
      <c r="BL87" s="8">
        <v>1.2125448454559673</v>
      </c>
    </row>
    <row r="88" spans="1:64" x14ac:dyDescent="0.3">
      <c r="A88" s="7">
        <v>238340</v>
      </c>
      <c r="B88" s="7" t="str">
        <f t="shared" si="19"/>
        <v>Tile and Terrazzo Contractors</v>
      </c>
      <c r="C88" s="8">
        <f t="shared" si="20"/>
        <v>7.1221238978300003E-2</v>
      </c>
      <c r="D88" s="8">
        <f t="shared" si="21"/>
        <v>9.9244336262699993E-3</v>
      </c>
      <c r="E88" s="8">
        <f t="shared" si="22"/>
        <v>8.67898155314E-2</v>
      </c>
      <c r="F88" s="8">
        <f t="shared" si="23"/>
        <v>4.3547263284799999E-2</v>
      </c>
      <c r="G88" s="8">
        <f t="shared" si="24"/>
        <v>7.5080239677099998E-3</v>
      </c>
      <c r="H88" s="8">
        <f t="shared" si="25"/>
        <v>4.7005278746899998E-2</v>
      </c>
      <c r="I88" s="8">
        <f t="shared" si="26"/>
        <v>4.9462224876099997E-2</v>
      </c>
      <c r="J88" s="8">
        <f t="shared" si="27"/>
        <v>7.3542818719499999E-3</v>
      </c>
      <c r="K88" s="8">
        <f t="shared" si="28"/>
        <v>4.2419810050500002E-2</v>
      </c>
      <c r="L88" s="8">
        <f t="shared" si="29"/>
        <v>6.7970362446300003E-2</v>
      </c>
      <c r="M88" s="8">
        <f t="shared" si="30"/>
        <v>9.0220353325700005E-3</v>
      </c>
      <c r="N88" s="8">
        <f t="shared" si="31"/>
        <v>0.113727108413</v>
      </c>
      <c r="O88" s="8">
        <f t="shared" si="32"/>
        <v>0.52644454857099998</v>
      </c>
      <c r="P88" s="8">
        <f t="shared" si="33"/>
        <v>1.0542586031900001E-5</v>
      </c>
      <c r="Q88" s="8">
        <f t="shared" si="34"/>
        <v>0.41916514666499999</v>
      </c>
      <c r="R88" s="8">
        <f t="shared" si="35"/>
        <v>1.1679354881399999</v>
      </c>
      <c r="S88" s="8">
        <f t="shared" si="36"/>
        <v>1.098060566</v>
      </c>
      <c r="T88" s="8">
        <f t="shared" si="37"/>
        <v>1.0992363167999999</v>
      </c>
      <c r="W88" s="7">
        <v>238340</v>
      </c>
      <c r="X88" s="7" t="s">
        <v>181</v>
      </c>
      <c r="Y88" s="8">
        <v>7.1221238978300003E-2</v>
      </c>
      <c r="Z88" s="8">
        <v>9.9244336262699993E-3</v>
      </c>
      <c r="AA88" s="8">
        <v>8.67898155314E-2</v>
      </c>
      <c r="AB88" s="8">
        <v>4.3547263284799999E-2</v>
      </c>
      <c r="AC88" s="8">
        <v>7.5080239677099998E-3</v>
      </c>
      <c r="AD88" s="8">
        <v>4.7005278746899998E-2</v>
      </c>
      <c r="AE88" s="8">
        <v>4.9462224876099997E-2</v>
      </c>
      <c r="AF88" s="8">
        <v>7.3542818719499999E-3</v>
      </c>
      <c r="AG88" s="8">
        <v>4.2419810050500002E-2</v>
      </c>
      <c r="AH88" s="8">
        <v>6.7970362446300003E-2</v>
      </c>
      <c r="AI88" s="8">
        <v>9.0220353325700005E-3</v>
      </c>
      <c r="AJ88" s="8">
        <v>0.113727108413</v>
      </c>
      <c r="AK88" s="8">
        <v>0.52644454857099998</v>
      </c>
      <c r="AL88" s="8">
        <v>1.0542586031900001E-5</v>
      </c>
      <c r="AM88" s="8">
        <v>0.41916514666499999</v>
      </c>
      <c r="AN88" s="8">
        <v>1.1679354881399999</v>
      </c>
      <c r="AO88" s="8">
        <v>1.098060566</v>
      </c>
      <c r="AP88" s="8">
        <v>1.0992363167999999</v>
      </c>
      <c r="AS88" s="7">
        <v>238340</v>
      </c>
      <c r="AT88" s="7" t="s">
        <v>181</v>
      </c>
      <c r="AU88" s="8">
        <v>0.10998492249735801</v>
      </c>
      <c r="AV88" s="8">
        <v>2.223207934287081E-2</v>
      </c>
      <c r="AW88" s="8">
        <v>0.16711105545256938</v>
      </c>
      <c r="AX88" s="8">
        <v>6.6400409089479043E-2</v>
      </c>
      <c r="AY88" s="8">
        <v>1.8114254613309358E-2</v>
      </c>
      <c r="AZ88" s="8">
        <v>0.10900842242152098</v>
      </c>
      <c r="BA88" s="8">
        <v>7.8149398148020952E-2</v>
      </c>
      <c r="BB88" s="8">
        <v>1.866245076392516E-2</v>
      </c>
      <c r="BC88" s="8">
        <v>0.11492952067059511</v>
      </c>
      <c r="BD88" s="8">
        <v>0.10885177510302255</v>
      </c>
      <c r="BE88" s="8">
        <v>2.1744686928690325E-2</v>
      </c>
      <c r="BF88" s="8">
        <v>0.19964700330375321</v>
      </c>
      <c r="BG88" s="8">
        <v>0.52993506710399951</v>
      </c>
      <c r="BH88" s="8">
        <v>9.7770387004432286E-6</v>
      </c>
      <c r="BI88" s="8">
        <v>0.41951531997500058</v>
      </c>
      <c r="BJ88" s="8">
        <v>1.2993280572925809</v>
      </c>
      <c r="BK88" s="8">
        <v>1.1935230861245159</v>
      </c>
      <c r="BL88" s="8">
        <v>1.2117413695829031</v>
      </c>
    </row>
    <row r="89" spans="1:64" x14ac:dyDescent="0.3">
      <c r="A89" s="7">
        <v>238350</v>
      </c>
      <c r="B89" s="7" t="str">
        <f t="shared" si="19"/>
        <v>Finish Carpentry Contractors</v>
      </c>
      <c r="C89" s="8">
        <f t="shared" si="20"/>
        <v>7.1088652487600004E-2</v>
      </c>
      <c r="D89" s="8">
        <f t="shared" si="21"/>
        <v>9.9035959641399999E-3</v>
      </c>
      <c r="E89" s="8">
        <f t="shared" si="22"/>
        <v>8.8344157341500001E-2</v>
      </c>
      <c r="F89" s="8">
        <f t="shared" si="23"/>
        <v>4.6072658227399997E-2</v>
      </c>
      <c r="G89" s="8">
        <f t="shared" si="24"/>
        <v>7.8786964262399992E-3</v>
      </c>
      <c r="H89" s="8">
        <f t="shared" si="25"/>
        <v>5.0871999463099997E-2</v>
      </c>
      <c r="I89" s="8">
        <f t="shared" si="26"/>
        <v>4.9411088641299998E-2</v>
      </c>
      <c r="J89" s="8">
        <f t="shared" si="27"/>
        <v>7.3473818558900004E-3</v>
      </c>
      <c r="K89" s="8">
        <f t="shared" si="28"/>
        <v>4.3665855513E-2</v>
      </c>
      <c r="L89" s="8">
        <f t="shared" si="29"/>
        <v>6.7845029382999994E-2</v>
      </c>
      <c r="M89" s="8">
        <f t="shared" si="30"/>
        <v>9.0030093110900003E-3</v>
      </c>
      <c r="N89" s="8">
        <f t="shared" si="31"/>
        <v>0.115497554948</v>
      </c>
      <c r="O89" s="8">
        <f t="shared" si="32"/>
        <v>0.52644961232200005</v>
      </c>
      <c r="P89" s="8">
        <f t="shared" si="33"/>
        <v>1.0028296274700001E-5</v>
      </c>
      <c r="Q89" s="8">
        <f t="shared" si="34"/>
        <v>0.41866642763599998</v>
      </c>
      <c r="R89" s="8">
        <f t="shared" si="35"/>
        <v>1.16933640579</v>
      </c>
      <c r="S89" s="8">
        <f t="shared" si="36"/>
        <v>1.1048233541200001</v>
      </c>
      <c r="T89" s="8">
        <f t="shared" si="37"/>
        <v>1.10042432601</v>
      </c>
      <c r="W89" s="7">
        <v>238350</v>
      </c>
      <c r="X89" s="7" t="s">
        <v>182</v>
      </c>
      <c r="Y89" s="8">
        <v>7.1088652487600004E-2</v>
      </c>
      <c r="Z89" s="8">
        <v>9.9035959641399999E-3</v>
      </c>
      <c r="AA89" s="8">
        <v>8.8344157341500001E-2</v>
      </c>
      <c r="AB89" s="8">
        <v>4.6072658227399997E-2</v>
      </c>
      <c r="AC89" s="8">
        <v>7.8786964262399992E-3</v>
      </c>
      <c r="AD89" s="8">
        <v>5.0871999463099997E-2</v>
      </c>
      <c r="AE89" s="8">
        <v>4.9411088641299998E-2</v>
      </c>
      <c r="AF89" s="8">
        <v>7.3473818558900004E-3</v>
      </c>
      <c r="AG89" s="8">
        <v>4.3665855513E-2</v>
      </c>
      <c r="AH89" s="8">
        <v>6.7845029382999994E-2</v>
      </c>
      <c r="AI89" s="8">
        <v>9.0030093110900003E-3</v>
      </c>
      <c r="AJ89" s="8">
        <v>0.115497554948</v>
      </c>
      <c r="AK89" s="8">
        <v>0.52644961232200005</v>
      </c>
      <c r="AL89" s="8">
        <v>1.0028296274700001E-5</v>
      </c>
      <c r="AM89" s="8">
        <v>0.41866642763599998</v>
      </c>
      <c r="AN89" s="8">
        <v>1.16933640579</v>
      </c>
      <c r="AO89" s="8">
        <v>1.1048233541200001</v>
      </c>
      <c r="AP89" s="8">
        <v>1.10042432601</v>
      </c>
      <c r="AS89" s="7">
        <v>238350</v>
      </c>
      <c r="AT89" s="7" t="s">
        <v>182</v>
      </c>
      <c r="AU89" s="8">
        <v>0.10981787582501613</v>
      </c>
      <c r="AV89" s="8">
        <v>2.2203659104760805E-2</v>
      </c>
      <c r="AW89" s="8">
        <v>0.16837730160616288</v>
      </c>
      <c r="AX89" s="8">
        <v>6.218622395213063E-2</v>
      </c>
      <c r="AY89" s="8">
        <v>1.6759107438867413E-2</v>
      </c>
      <c r="AZ89" s="8">
        <v>0.10229229813496775</v>
      </c>
      <c r="BA89" s="8">
        <v>7.8181096143501591E-2</v>
      </c>
      <c r="BB89" s="8">
        <v>1.8687374704367422E-2</v>
      </c>
      <c r="BC89" s="8">
        <v>0.11607999144469841</v>
      </c>
      <c r="BD89" s="8">
        <v>0.10864302454641613</v>
      </c>
      <c r="BE89" s="8">
        <v>2.1715025863442265E-2</v>
      </c>
      <c r="BF89" s="8">
        <v>0.20116988626762097</v>
      </c>
      <c r="BG89" s="8">
        <v>0.52994182863200046</v>
      </c>
      <c r="BH89" s="8">
        <v>1.0202149319158709E-5</v>
      </c>
      <c r="BI89" s="8">
        <v>0.41840925878900032</v>
      </c>
      <c r="BJ89" s="8">
        <v>1.3003988365359678</v>
      </c>
      <c r="BK89" s="8">
        <v>1.1812376295258065</v>
      </c>
      <c r="BL89" s="8">
        <v>1.2129484622925804</v>
      </c>
    </row>
    <row r="90" spans="1:64" x14ac:dyDescent="0.3">
      <c r="A90" s="7">
        <v>238390</v>
      </c>
      <c r="B90" s="7" t="str">
        <f t="shared" si="19"/>
        <v>Other Building Finishing Contractors</v>
      </c>
      <c r="C90" s="8">
        <f t="shared" si="20"/>
        <v>7.1156693700700005E-2</v>
      </c>
      <c r="D90" s="8">
        <f t="shared" si="21"/>
        <v>9.9192898510599998E-3</v>
      </c>
      <c r="E90" s="8">
        <f t="shared" si="22"/>
        <v>8.6553841293999997E-2</v>
      </c>
      <c r="F90" s="8">
        <f t="shared" si="23"/>
        <v>4.30048171868E-2</v>
      </c>
      <c r="G90" s="8">
        <f t="shared" si="24"/>
        <v>7.4164671314700002E-3</v>
      </c>
      <c r="H90" s="8">
        <f t="shared" si="25"/>
        <v>4.5980574435599997E-2</v>
      </c>
      <c r="I90" s="8">
        <f t="shared" si="26"/>
        <v>4.9492825844799998E-2</v>
      </c>
      <c r="J90" s="8">
        <f t="shared" si="27"/>
        <v>7.36554115693E-3</v>
      </c>
      <c r="K90" s="8">
        <f t="shared" si="28"/>
        <v>4.2122704055099998E-2</v>
      </c>
      <c r="L90" s="8">
        <f t="shared" si="29"/>
        <v>6.7895797690399995E-2</v>
      </c>
      <c r="M90" s="8">
        <f t="shared" si="30"/>
        <v>9.01666817779E-3</v>
      </c>
      <c r="N90" s="8">
        <f t="shared" si="31"/>
        <v>0.113574110379</v>
      </c>
      <c r="O90" s="8">
        <f t="shared" si="32"/>
        <v>0.52648143302999995</v>
      </c>
      <c r="P90" s="8">
        <f t="shared" si="33"/>
        <v>1.06670271737E-5</v>
      </c>
      <c r="Q90" s="8">
        <f t="shared" si="34"/>
        <v>0.41826515430400002</v>
      </c>
      <c r="R90" s="8">
        <f t="shared" si="35"/>
        <v>1.1676298248500001</v>
      </c>
      <c r="S90" s="8">
        <f t="shared" si="36"/>
        <v>1.09640185875</v>
      </c>
      <c r="T90" s="8">
        <f t="shared" si="37"/>
        <v>1.0989810710600001</v>
      </c>
      <c r="W90" s="7">
        <v>238390</v>
      </c>
      <c r="X90" s="7" t="s">
        <v>183</v>
      </c>
      <c r="Y90" s="8">
        <v>7.1156693700700005E-2</v>
      </c>
      <c r="Z90" s="8">
        <v>9.9192898510599998E-3</v>
      </c>
      <c r="AA90" s="8">
        <v>8.6553841293999997E-2</v>
      </c>
      <c r="AB90" s="8">
        <v>4.30048171868E-2</v>
      </c>
      <c r="AC90" s="8">
        <v>7.4164671314700002E-3</v>
      </c>
      <c r="AD90" s="8">
        <v>4.5980574435599997E-2</v>
      </c>
      <c r="AE90" s="8">
        <v>4.9492825844799998E-2</v>
      </c>
      <c r="AF90" s="8">
        <v>7.36554115693E-3</v>
      </c>
      <c r="AG90" s="8">
        <v>4.2122704055099998E-2</v>
      </c>
      <c r="AH90" s="8">
        <v>6.7895797690399995E-2</v>
      </c>
      <c r="AI90" s="8">
        <v>9.01666817779E-3</v>
      </c>
      <c r="AJ90" s="8">
        <v>0.113574110379</v>
      </c>
      <c r="AK90" s="8">
        <v>0.52648143302999995</v>
      </c>
      <c r="AL90" s="8">
        <v>1.06670271737E-5</v>
      </c>
      <c r="AM90" s="8">
        <v>0.41826515430400002</v>
      </c>
      <c r="AN90" s="8">
        <v>1.1676298248500001</v>
      </c>
      <c r="AO90" s="8">
        <v>1.09640185875</v>
      </c>
      <c r="AP90" s="8">
        <v>1.0989810710600001</v>
      </c>
      <c r="AS90" s="7">
        <v>238390</v>
      </c>
      <c r="AT90" s="7" t="s">
        <v>183</v>
      </c>
      <c r="AU90" s="8">
        <v>0.10902955875837417</v>
      </c>
      <c r="AV90" s="8">
        <v>2.2099537816976288E-2</v>
      </c>
      <c r="AW90" s="8">
        <v>0.16568520859793384</v>
      </c>
      <c r="AX90" s="8">
        <v>6.6389636463724186E-2</v>
      </c>
      <c r="AY90" s="8">
        <v>1.8493909941203871E-2</v>
      </c>
      <c r="AZ90" s="8">
        <v>0.10891933075216451</v>
      </c>
      <c r="BA90" s="8">
        <v>7.7635249305548382E-2</v>
      </c>
      <c r="BB90" s="8">
        <v>1.8611703972943063E-2</v>
      </c>
      <c r="BC90" s="8">
        <v>0.11435176293384514</v>
      </c>
      <c r="BD90" s="8">
        <v>0.10793797560990967</v>
      </c>
      <c r="BE90" s="8">
        <v>2.1630581590338389E-2</v>
      </c>
      <c r="BF90" s="8">
        <v>0.19795166053678048</v>
      </c>
      <c r="BG90" s="8">
        <v>0.52142420023620895</v>
      </c>
      <c r="BH90" s="8">
        <v>9.6575747575482254E-6</v>
      </c>
      <c r="BI90" s="8">
        <v>0.4115454146482263</v>
      </c>
      <c r="BJ90" s="8">
        <v>1.2968143051729033</v>
      </c>
      <c r="BK90" s="8">
        <v>1.1776738448987094</v>
      </c>
      <c r="BL90" s="8">
        <v>1.1944696839540321</v>
      </c>
    </row>
    <row r="91" spans="1:64" x14ac:dyDescent="0.3">
      <c r="A91" s="7">
        <v>238910</v>
      </c>
      <c r="B91" s="7" t="str">
        <f t="shared" si="19"/>
        <v>Site Preparation Contractors</v>
      </c>
      <c r="C91" s="8">
        <f t="shared" si="20"/>
        <v>7.1064917532099994E-2</v>
      </c>
      <c r="D91" s="8">
        <f t="shared" si="21"/>
        <v>9.8981887070799992E-3</v>
      </c>
      <c r="E91" s="8">
        <f t="shared" si="22"/>
        <v>8.7455195755400006E-2</v>
      </c>
      <c r="F91" s="8">
        <f t="shared" si="23"/>
        <v>4.8397068800799997E-2</v>
      </c>
      <c r="G91" s="8">
        <f t="shared" si="24"/>
        <v>8.2688027735599995E-3</v>
      </c>
      <c r="H91" s="8">
        <f t="shared" si="25"/>
        <v>5.2044673988499997E-2</v>
      </c>
      <c r="I91" s="8">
        <f t="shared" si="26"/>
        <v>4.9547037047299999E-2</v>
      </c>
      <c r="J91" s="8">
        <f t="shared" si="27"/>
        <v>7.3659747496099999E-3</v>
      </c>
      <c r="K91" s="8">
        <f t="shared" si="28"/>
        <v>4.27690397321E-2</v>
      </c>
      <c r="L91" s="8">
        <f t="shared" si="29"/>
        <v>6.7831291589000003E-2</v>
      </c>
      <c r="M91" s="8">
        <f t="shared" si="30"/>
        <v>8.9975997754900006E-3</v>
      </c>
      <c r="N91" s="8">
        <f t="shared" si="31"/>
        <v>0.114686992796</v>
      </c>
      <c r="O91" s="8">
        <f t="shared" si="32"/>
        <v>0.52646012598199998</v>
      </c>
      <c r="P91" s="8">
        <f t="shared" si="33"/>
        <v>9.5535877206599994E-6</v>
      </c>
      <c r="Q91" s="8">
        <f t="shared" si="34"/>
        <v>0.41744574516299998</v>
      </c>
      <c r="R91" s="8">
        <f t="shared" si="35"/>
        <v>1.1684183019900001</v>
      </c>
      <c r="S91" s="8">
        <f t="shared" si="36"/>
        <v>1.1087105455599999</v>
      </c>
      <c r="T91" s="8">
        <f t="shared" si="37"/>
        <v>1.0996820515300001</v>
      </c>
      <c r="W91" s="7">
        <v>238910</v>
      </c>
      <c r="X91" s="7" t="s">
        <v>184</v>
      </c>
      <c r="Y91" s="8">
        <v>7.1064917532099994E-2</v>
      </c>
      <c r="Z91" s="8">
        <v>9.8981887070799992E-3</v>
      </c>
      <c r="AA91" s="8">
        <v>8.7455195755400006E-2</v>
      </c>
      <c r="AB91" s="8">
        <v>4.8397068800799997E-2</v>
      </c>
      <c r="AC91" s="8">
        <v>8.2688027735599995E-3</v>
      </c>
      <c r="AD91" s="8">
        <v>5.2044673988499997E-2</v>
      </c>
      <c r="AE91" s="8">
        <v>4.9547037047299999E-2</v>
      </c>
      <c r="AF91" s="8">
        <v>7.3659747496099999E-3</v>
      </c>
      <c r="AG91" s="8">
        <v>4.27690397321E-2</v>
      </c>
      <c r="AH91" s="8">
        <v>6.7831291589000003E-2</v>
      </c>
      <c r="AI91" s="8">
        <v>8.9975997754900006E-3</v>
      </c>
      <c r="AJ91" s="8">
        <v>0.114686992796</v>
      </c>
      <c r="AK91" s="8">
        <v>0.52646012598199998</v>
      </c>
      <c r="AL91" s="8">
        <v>9.5535877206599994E-6</v>
      </c>
      <c r="AM91" s="8">
        <v>0.41744574516299998</v>
      </c>
      <c r="AN91" s="8">
        <v>1.1684183019900001</v>
      </c>
      <c r="AO91" s="8">
        <v>1.1087105455599999</v>
      </c>
      <c r="AP91" s="8">
        <v>1.0996820515300001</v>
      </c>
      <c r="AS91" s="7">
        <v>238910</v>
      </c>
      <c r="AT91" s="7" t="s">
        <v>184</v>
      </c>
      <c r="AU91" s="8">
        <v>0.10976672073438386</v>
      </c>
      <c r="AV91" s="8">
        <v>2.2194914100312588E-2</v>
      </c>
      <c r="AW91" s="8">
        <v>0.16821331946631779</v>
      </c>
      <c r="AX91" s="8">
        <v>8.0271239770240282E-2</v>
      </c>
      <c r="AY91" s="8">
        <v>2.1497404124554042E-2</v>
      </c>
      <c r="AZ91" s="8">
        <v>0.13065764297800969</v>
      </c>
      <c r="BA91" s="8">
        <v>7.8316645804790322E-2</v>
      </c>
      <c r="BB91" s="8">
        <v>1.8724867173312253E-2</v>
      </c>
      <c r="BC91" s="8">
        <v>0.11599005585851613</v>
      </c>
      <c r="BD91" s="8">
        <v>0.10858158617987097</v>
      </c>
      <c r="BE91" s="8">
        <v>2.1706032271962095E-2</v>
      </c>
      <c r="BF91" s="8">
        <v>0.20108854833771933</v>
      </c>
      <c r="BG91" s="8">
        <v>0.52995297438300049</v>
      </c>
      <c r="BH91" s="8">
        <v>7.9119474920933891E-6</v>
      </c>
      <c r="BI91" s="8">
        <v>0.41745349162199941</v>
      </c>
      <c r="BJ91" s="8">
        <v>1.3001749543012902</v>
      </c>
      <c r="BK91" s="8">
        <v>1.232426286872097</v>
      </c>
      <c r="BL91" s="8">
        <v>1.2130315688369355</v>
      </c>
    </row>
    <row r="92" spans="1:64" x14ac:dyDescent="0.3">
      <c r="A92" s="7">
        <v>238990</v>
      </c>
      <c r="B92" s="7" t="str">
        <f t="shared" si="19"/>
        <v>All Other Specialty Trade Contractors</v>
      </c>
      <c r="C92" s="8">
        <f t="shared" si="20"/>
        <v>7.1054563969800005E-2</v>
      </c>
      <c r="D92" s="8">
        <f t="shared" si="21"/>
        <v>9.8968319680299999E-3</v>
      </c>
      <c r="E92" s="8">
        <f t="shared" si="22"/>
        <v>8.7153681216800005E-2</v>
      </c>
      <c r="F92" s="8">
        <f t="shared" si="23"/>
        <v>5.6833301499899999E-2</v>
      </c>
      <c r="G92" s="8">
        <f t="shared" si="24"/>
        <v>9.7108005798699996E-3</v>
      </c>
      <c r="H92" s="8">
        <f t="shared" si="25"/>
        <v>6.0733251960199998E-2</v>
      </c>
      <c r="I92" s="8">
        <f t="shared" si="26"/>
        <v>4.9533774566100003E-2</v>
      </c>
      <c r="J92" s="8">
        <f t="shared" si="27"/>
        <v>7.3645702225400003E-3</v>
      </c>
      <c r="K92" s="8">
        <f t="shared" si="28"/>
        <v>4.2498108000399999E-2</v>
      </c>
      <c r="L92" s="8">
        <f t="shared" si="29"/>
        <v>6.7820030545599999E-2</v>
      </c>
      <c r="M92" s="8">
        <f t="shared" si="30"/>
        <v>8.9959992338400005E-3</v>
      </c>
      <c r="N92" s="8">
        <f t="shared" si="31"/>
        <v>0.114364221673</v>
      </c>
      <c r="O92" s="8">
        <f t="shared" si="32"/>
        <v>0.52647263286099999</v>
      </c>
      <c r="P92" s="8">
        <f t="shared" si="33"/>
        <v>8.1333952780300002E-6</v>
      </c>
      <c r="Q92" s="8">
        <f t="shared" si="34"/>
        <v>0.41745564885899999</v>
      </c>
      <c r="R92" s="8">
        <f t="shared" si="35"/>
        <v>1.1681050771499999</v>
      </c>
      <c r="S92" s="8">
        <f t="shared" si="36"/>
        <v>1.1272773540400001</v>
      </c>
      <c r="T92" s="8">
        <f t="shared" si="37"/>
        <v>1.09939645279</v>
      </c>
      <c r="W92" s="7">
        <v>238990</v>
      </c>
      <c r="X92" s="7" t="s">
        <v>185</v>
      </c>
      <c r="Y92" s="8">
        <v>7.1054563969800005E-2</v>
      </c>
      <c r="Z92" s="8">
        <v>9.8968319680299999E-3</v>
      </c>
      <c r="AA92" s="8">
        <v>8.7153681216800005E-2</v>
      </c>
      <c r="AB92" s="8">
        <v>5.6833301499899999E-2</v>
      </c>
      <c r="AC92" s="8">
        <v>9.7108005798699996E-3</v>
      </c>
      <c r="AD92" s="8">
        <v>6.0733251960199998E-2</v>
      </c>
      <c r="AE92" s="8">
        <v>4.9533774566100003E-2</v>
      </c>
      <c r="AF92" s="8">
        <v>7.3645702225400003E-3</v>
      </c>
      <c r="AG92" s="8">
        <v>4.2498108000399999E-2</v>
      </c>
      <c r="AH92" s="8">
        <v>6.7820030545599999E-2</v>
      </c>
      <c r="AI92" s="8">
        <v>8.9959992338400005E-3</v>
      </c>
      <c r="AJ92" s="8">
        <v>0.114364221673</v>
      </c>
      <c r="AK92" s="8">
        <v>0.52647263286099999</v>
      </c>
      <c r="AL92" s="8">
        <v>8.1333952780300002E-6</v>
      </c>
      <c r="AM92" s="8">
        <v>0.41745564885899999</v>
      </c>
      <c r="AN92" s="8">
        <v>1.1681050771499999</v>
      </c>
      <c r="AO92" s="8">
        <v>1.1272773540400001</v>
      </c>
      <c r="AP92" s="8">
        <v>1.09939645279</v>
      </c>
      <c r="AS92" s="7">
        <v>238990</v>
      </c>
      <c r="AT92" s="7" t="s">
        <v>185</v>
      </c>
      <c r="AU92" s="8">
        <v>0.10975646391944355</v>
      </c>
      <c r="AV92" s="8">
        <v>2.2191474366883537E-2</v>
      </c>
      <c r="AW92" s="8">
        <v>0.16802151158358872</v>
      </c>
      <c r="AX92" s="8">
        <v>7.1227779355450008E-2</v>
      </c>
      <c r="AY92" s="8">
        <v>1.9156606530044359E-2</v>
      </c>
      <c r="AZ92" s="8">
        <v>0.11599064989963065</v>
      </c>
      <c r="BA92" s="8">
        <v>7.826090070839678E-2</v>
      </c>
      <c r="BB92" s="8">
        <v>1.8710640947958712E-2</v>
      </c>
      <c r="BC92" s="8">
        <v>0.11580123929248066</v>
      </c>
      <c r="BD92" s="8">
        <v>0.10857123689479199</v>
      </c>
      <c r="BE92" s="8">
        <v>2.1702163080198716E-2</v>
      </c>
      <c r="BF92" s="8">
        <v>0.20084595058736124</v>
      </c>
      <c r="BG92" s="8">
        <v>0.52996148235200013</v>
      </c>
      <c r="BH92" s="8">
        <v>8.7882181610466123E-6</v>
      </c>
      <c r="BI92" s="8">
        <v>0.41769781500499986</v>
      </c>
      <c r="BJ92" s="8">
        <v>1.2999694498696774</v>
      </c>
      <c r="BK92" s="8">
        <v>1.2063750357854841</v>
      </c>
      <c r="BL92" s="8">
        <v>1.2127727809488706</v>
      </c>
    </row>
    <row r="93" spans="1:64" x14ac:dyDescent="0.3">
      <c r="A93" s="7">
        <v>311111</v>
      </c>
      <c r="B93" s="7" t="str">
        <f t="shared" si="19"/>
        <v>Dog and Cat Food Manufacturing</v>
      </c>
      <c r="C93" s="8">
        <f t="shared" si="20"/>
        <v>4.7934076373500008E-2</v>
      </c>
      <c r="D93" s="8">
        <f t="shared" si="21"/>
        <v>1.1630984277321453E-2</v>
      </c>
      <c r="E93" s="8">
        <f t="shared" si="22"/>
        <v>6.6410610798403241E-2</v>
      </c>
      <c r="F93" s="8">
        <f t="shared" si="23"/>
        <v>0.12921583169552744</v>
      </c>
      <c r="G93" s="8">
        <f t="shared" si="24"/>
        <v>4.7535067429012416E-2</v>
      </c>
      <c r="H93" s="8">
        <f t="shared" si="25"/>
        <v>0.17170791432054033</v>
      </c>
      <c r="I93" s="8">
        <f t="shared" si="26"/>
        <v>0.14364503825064517</v>
      </c>
      <c r="J93" s="8">
        <f t="shared" si="27"/>
        <v>4.5641906873546773E-2</v>
      </c>
      <c r="K93" s="8">
        <f t="shared" si="28"/>
        <v>0.18167259067279032</v>
      </c>
      <c r="L93" s="8">
        <f t="shared" si="29"/>
        <v>6.7719550860161293E-2</v>
      </c>
      <c r="M93" s="8">
        <f t="shared" si="30"/>
        <v>1.8250682062829034E-2</v>
      </c>
      <c r="N93" s="8">
        <f t="shared" si="31"/>
        <v>0.13946881480982257</v>
      </c>
      <c r="O93" s="8">
        <f t="shared" si="32"/>
        <v>0.10850128378949996</v>
      </c>
      <c r="P93" s="8">
        <f t="shared" si="33"/>
        <v>2.1285579539332415E-6</v>
      </c>
      <c r="Q93" s="8">
        <f t="shared" si="34"/>
        <v>2.7907801051267746E-2</v>
      </c>
      <c r="R93" s="8">
        <f t="shared" si="35"/>
        <v>1</v>
      </c>
      <c r="S93" s="8">
        <f t="shared" si="36"/>
        <v>0.68716849086435472</v>
      </c>
      <c r="T93" s="8">
        <f t="shared" si="37"/>
        <v>0.70966921321612886</v>
      </c>
      <c r="W93" s="7">
        <v>311111</v>
      </c>
      <c r="X93" s="7" t="s">
        <v>186</v>
      </c>
      <c r="Y93" s="8">
        <v>0</v>
      </c>
      <c r="Z93" s="8">
        <v>0</v>
      </c>
      <c r="AA93" s="8">
        <v>0</v>
      </c>
      <c r="AB93" s="8">
        <v>0</v>
      </c>
      <c r="AC93" s="8">
        <v>0</v>
      </c>
      <c r="AD93" s="8">
        <v>0</v>
      </c>
      <c r="AE93" s="8">
        <v>0</v>
      </c>
      <c r="AF93" s="8">
        <v>0</v>
      </c>
      <c r="AG93" s="8">
        <v>0</v>
      </c>
      <c r="AH93" s="8">
        <v>0</v>
      </c>
      <c r="AI93" s="8">
        <v>0</v>
      </c>
      <c r="AJ93" s="8">
        <v>0</v>
      </c>
      <c r="AK93" s="8">
        <v>0</v>
      </c>
      <c r="AL93" s="8">
        <v>0</v>
      </c>
      <c r="AM93" s="8">
        <v>0</v>
      </c>
      <c r="AN93" s="8">
        <v>1</v>
      </c>
      <c r="AO93" s="8">
        <v>0</v>
      </c>
      <c r="AP93" s="8">
        <v>0</v>
      </c>
      <c r="AS93" s="7">
        <v>311111</v>
      </c>
      <c r="AT93" s="7" t="s">
        <v>186</v>
      </c>
      <c r="AU93" s="8">
        <v>4.7934076373500008E-2</v>
      </c>
      <c r="AV93" s="8">
        <v>1.1630984277321453E-2</v>
      </c>
      <c r="AW93" s="8">
        <v>6.6410610798403241E-2</v>
      </c>
      <c r="AX93" s="8">
        <v>0.12921583169552744</v>
      </c>
      <c r="AY93" s="8">
        <v>4.7535067429012416E-2</v>
      </c>
      <c r="AZ93" s="8">
        <v>0.17170791432054033</v>
      </c>
      <c r="BA93" s="8">
        <v>0.14364503825064517</v>
      </c>
      <c r="BB93" s="8">
        <v>4.5641906873546773E-2</v>
      </c>
      <c r="BC93" s="8">
        <v>0.18167259067279032</v>
      </c>
      <c r="BD93" s="8">
        <v>6.7719550860161293E-2</v>
      </c>
      <c r="BE93" s="8">
        <v>1.8250682062829034E-2</v>
      </c>
      <c r="BF93" s="8">
        <v>0.13946881480982257</v>
      </c>
      <c r="BG93" s="8">
        <v>0.10850128378949996</v>
      </c>
      <c r="BH93" s="8">
        <v>2.1285579539332415E-6</v>
      </c>
      <c r="BI93" s="8">
        <v>2.7907801051267746E-2</v>
      </c>
      <c r="BJ93" s="8">
        <v>1.1259756714491937</v>
      </c>
      <c r="BK93" s="8">
        <v>0.68716849086435472</v>
      </c>
      <c r="BL93" s="8">
        <v>0.70966921321612886</v>
      </c>
    </row>
    <row r="94" spans="1:64" x14ac:dyDescent="0.3">
      <c r="A94" s="7">
        <v>311119</v>
      </c>
      <c r="B94" s="7" t="str">
        <f t="shared" si="19"/>
        <v>Other Animal Food Manufacturing</v>
      </c>
      <c r="C94" s="8">
        <f t="shared" si="20"/>
        <v>8.6075220464799998E-2</v>
      </c>
      <c r="D94" s="8">
        <f t="shared" si="21"/>
        <v>1.2162653139700001E-2</v>
      </c>
      <c r="E94" s="8">
        <f t="shared" si="22"/>
        <v>4.5296434370100003E-2</v>
      </c>
      <c r="F94" s="8">
        <f t="shared" si="23"/>
        <v>0.64024455971899996</v>
      </c>
      <c r="G94" s="8">
        <f t="shared" si="24"/>
        <v>0.12810942754400001</v>
      </c>
      <c r="H94" s="8">
        <f t="shared" si="25"/>
        <v>0.19596608794000001</v>
      </c>
      <c r="I94" s="8">
        <f t="shared" si="26"/>
        <v>0.418780359785</v>
      </c>
      <c r="J94" s="8">
        <f t="shared" si="27"/>
        <v>6.5480802929700002E-2</v>
      </c>
      <c r="K94" s="8">
        <f t="shared" si="28"/>
        <v>0.10261038878500001</v>
      </c>
      <c r="L94" s="8">
        <f t="shared" si="29"/>
        <v>0.17198974616599999</v>
      </c>
      <c r="M94" s="8">
        <f t="shared" si="30"/>
        <v>3.7163342184599997E-2</v>
      </c>
      <c r="N94" s="8">
        <f t="shared" si="31"/>
        <v>0.22531440056499999</v>
      </c>
      <c r="O94" s="8">
        <f t="shared" si="32"/>
        <v>0.14954855782900001</v>
      </c>
      <c r="P94" s="8">
        <f t="shared" si="33"/>
        <v>7.3870189009599995E-7</v>
      </c>
      <c r="Q94" s="8">
        <f t="shared" si="34"/>
        <v>5.8141922652099998E-2</v>
      </c>
      <c r="R94" s="8">
        <f t="shared" si="35"/>
        <v>1.14353430797</v>
      </c>
      <c r="S94" s="8">
        <f t="shared" si="36"/>
        <v>1.9643200752000001</v>
      </c>
      <c r="T94" s="8">
        <f t="shared" si="37"/>
        <v>1.5868715515</v>
      </c>
      <c r="W94" s="7">
        <v>311119</v>
      </c>
      <c r="X94" s="7" t="s">
        <v>187</v>
      </c>
      <c r="Y94" s="8">
        <v>8.6075220464799998E-2</v>
      </c>
      <c r="Z94" s="8">
        <v>1.2162653139700001E-2</v>
      </c>
      <c r="AA94" s="8">
        <v>4.5296434370100003E-2</v>
      </c>
      <c r="AB94" s="8">
        <v>0.64024455971899996</v>
      </c>
      <c r="AC94" s="8">
        <v>0.12810942754400001</v>
      </c>
      <c r="AD94" s="8">
        <v>0.19596608794000001</v>
      </c>
      <c r="AE94" s="8">
        <v>0.418780359785</v>
      </c>
      <c r="AF94" s="8">
        <v>6.5480802929700002E-2</v>
      </c>
      <c r="AG94" s="8">
        <v>0.10261038878500001</v>
      </c>
      <c r="AH94" s="8">
        <v>0.17198974616599999</v>
      </c>
      <c r="AI94" s="8">
        <v>3.7163342184599997E-2</v>
      </c>
      <c r="AJ94" s="8">
        <v>0.22531440056499999</v>
      </c>
      <c r="AK94" s="8">
        <v>0.14954855782900001</v>
      </c>
      <c r="AL94" s="8">
        <v>7.3870189009599995E-7</v>
      </c>
      <c r="AM94" s="8">
        <v>5.8141922652099998E-2</v>
      </c>
      <c r="AN94" s="8">
        <v>1.14353430797</v>
      </c>
      <c r="AO94" s="8">
        <v>1.9643200752000001</v>
      </c>
      <c r="AP94" s="8">
        <v>1.5868715515</v>
      </c>
      <c r="AS94" s="7">
        <v>311119</v>
      </c>
      <c r="AT94" s="7" t="s">
        <v>187</v>
      </c>
      <c r="AU94" s="8">
        <v>7.8201215472917751E-2</v>
      </c>
      <c r="AV94" s="8">
        <v>1.7221368501496449E-2</v>
      </c>
      <c r="AW94" s="8">
        <v>5.6440577166964517E-2</v>
      </c>
      <c r="AX94" s="8">
        <v>0.33513276622040433</v>
      </c>
      <c r="AY94" s="8">
        <v>9.9845166654747422E-2</v>
      </c>
      <c r="AZ94" s="8">
        <v>0.22508498077047404</v>
      </c>
      <c r="BA94" s="8">
        <v>0.34718566025611303</v>
      </c>
      <c r="BB94" s="8">
        <v>9.7503487723446788E-2</v>
      </c>
      <c r="BC94" s="8">
        <v>0.24024064848906446</v>
      </c>
      <c r="BD94" s="8">
        <v>0.21973250731259675</v>
      </c>
      <c r="BE94" s="8">
        <v>5.74921228166871E-2</v>
      </c>
      <c r="BF94" s="8">
        <v>0.2401694211464355</v>
      </c>
      <c r="BG94" s="8">
        <v>8.9033169332322609E-2</v>
      </c>
      <c r="BH94" s="8">
        <v>3.7651285500366449E-6</v>
      </c>
      <c r="BI94" s="8">
        <v>3.3788631653883842E-2</v>
      </c>
      <c r="BJ94" s="8">
        <v>1.1518631611414514</v>
      </c>
      <c r="BK94" s="8">
        <v>1.2407080749362904</v>
      </c>
      <c r="BL94" s="8">
        <v>1.2655749577596773</v>
      </c>
    </row>
    <row r="95" spans="1:64" x14ac:dyDescent="0.3">
      <c r="A95" s="7">
        <v>311211</v>
      </c>
      <c r="B95" s="7" t="str">
        <f t="shared" si="19"/>
        <v>Flour Milling</v>
      </c>
      <c r="C95" s="8">
        <f t="shared" si="20"/>
        <v>4.6357031005661291E-2</v>
      </c>
      <c r="D95" s="8">
        <f t="shared" si="21"/>
        <v>1.0721127735240324E-2</v>
      </c>
      <c r="E95" s="8">
        <f t="shared" si="22"/>
        <v>3.2669176155822578E-2</v>
      </c>
      <c r="F95" s="8">
        <f t="shared" si="23"/>
        <v>0.38714952857154999</v>
      </c>
      <c r="G95" s="8">
        <f t="shared" si="24"/>
        <v>0.1080491778843945</v>
      </c>
      <c r="H95" s="8">
        <f t="shared" si="25"/>
        <v>0.18668683044172646</v>
      </c>
      <c r="I95" s="8">
        <f t="shared" si="26"/>
        <v>0.21446491832470968</v>
      </c>
      <c r="J95" s="8">
        <f t="shared" si="27"/>
        <v>5.7006945303596776E-2</v>
      </c>
      <c r="K95" s="8">
        <f t="shared" si="28"/>
        <v>0.11508829118554839</v>
      </c>
      <c r="L95" s="8">
        <f t="shared" si="29"/>
        <v>6.1864736206016124E-2</v>
      </c>
      <c r="M95" s="8">
        <f t="shared" si="30"/>
        <v>2.3187330802903226E-2</v>
      </c>
      <c r="N95" s="8">
        <f t="shared" si="31"/>
        <v>9.3293496794112904E-2</v>
      </c>
      <c r="O95" s="8">
        <f t="shared" si="32"/>
        <v>4.5623537169096784E-2</v>
      </c>
      <c r="P95" s="8">
        <f t="shared" si="33"/>
        <v>6.6112399150664524E-7</v>
      </c>
      <c r="Q95" s="8">
        <f t="shared" si="34"/>
        <v>1.2613379812045165E-2</v>
      </c>
      <c r="R95" s="8">
        <f t="shared" si="35"/>
        <v>1</v>
      </c>
      <c r="S95" s="8">
        <f t="shared" si="36"/>
        <v>0.87543392399467745</v>
      </c>
      <c r="T95" s="8">
        <f t="shared" si="37"/>
        <v>0.58010854191096772</v>
      </c>
      <c r="W95" s="7">
        <v>311211</v>
      </c>
      <c r="X95" s="7" t="s">
        <v>188</v>
      </c>
      <c r="Y95" s="8">
        <v>0</v>
      </c>
      <c r="Z95" s="8">
        <v>0</v>
      </c>
      <c r="AA95" s="8">
        <v>0</v>
      </c>
      <c r="AB95" s="8">
        <v>0</v>
      </c>
      <c r="AC95" s="8">
        <v>0</v>
      </c>
      <c r="AD95" s="8">
        <v>0</v>
      </c>
      <c r="AE95" s="8">
        <v>0</v>
      </c>
      <c r="AF95" s="8">
        <v>0</v>
      </c>
      <c r="AG95" s="8">
        <v>0</v>
      </c>
      <c r="AH95" s="8">
        <v>0</v>
      </c>
      <c r="AI95" s="8">
        <v>0</v>
      </c>
      <c r="AJ95" s="8">
        <v>0</v>
      </c>
      <c r="AK95" s="8">
        <v>0</v>
      </c>
      <c r="AL95" s="8">
        <v>0</v>
      </c>
      <c r="AM95" s="8">
        <v>0</v>
      </c>
      <c r="AN95" s="8">
        <v>1</v>
      </c>
      <c r="AO95" s="8">
        <v>0</v>
      </c>
      <c r="AP95" s="8">
        <v>0</v>
      </c>
      <c r="AS95" s="7">
        <v>311211</v>
      </c>
      <c r="AT95" s="7" t="s">
        <v>188</v>
      </c>
      <c r="AU95" s="8">
        <v>4.6357031005661291E-2</v>
      </c>
      <c r="AV95" s="8">
        <v>1.0721127735240324E-2</v>
      </c>
      <c r="AW95" s="8">
        <v>3.2669176155822578E-2</v>
      </c>
      <c r="AX95" s="8">
        <v>0.38714952857154999</v>
      </c>
      <c r="AY95" s="8">
        <v>0.1080491778843945</v>
      </c>
      <c r="AZ95" s="8">
        <v>0.18668683044172646</v>
      </c>
      <c r="BA95" s="8">
        <v>0.21446491832470968</v>
      </c>
      <c r="BB95" s="8">
        <v>5.7006945303596776E-2</v>
      </c>
      <c r="BC95" s="8">
        <v>0.11508829118554839</v>
      </c>
      <c r="BD95" s="8">
        <v>6.1864736206016124E-2</v>
      </c>
      <c r="BE95" s="8">
        <v>2.3187330802903226E-2</v>
      </c>
      <c r="BF95" s="8">
        <v>9.3293496794112904E-2</v>
      </c>
      <c r="BG95" s="8">
        <v>4.5623537169096784E-2</v>
      </c>
      <c r="BH95" s="8">
        <v>6.6112399150664524E-7</v>
      </c>
      <c r="BI95" s="8">
        <v>1.2613379812045165E-2</v>
      </c>
      <c r="BJ95" s="8">
        <v>1.0897473348967741</v>
      </c>
      <c r="BK95" s="8">
        <v>0.87543392399467745</v>
      </c>
      <c r="BL95" s="8">
        <v>0.58010854191096772</v>
      </c>
    </row>
    <row r="96" spans="1:64" x14ac:dyDescent="0.3">
      <c r="A96" s="7">
        <v>311212</v>
      </c>
      <c r="B96" s="7" t="str">
        <f t="shared" si="19"/>
        <v>***SECTOR NOT AVAILABLE</v>
      </c>
      <c r="C96" s="8">
        <f t="shared" si="20"/>
        <v>0</v>
      </c>
      <c r="D96" s="8">
        <f t="shared" si="21"/>
        <v>0</v>
      </c>
      <c r="E96" s="8">
        <f t="shared" si="22"/>
        <v>0</v>
      </c>
      <c r="F96" s="8">
        <f t="shared" si="23"/>
        <v>0</v>
      </c>
      <c r="G96" s="8">
        <f t="shared" si="24"/>
        <v>0</v>
      </c>
      <c r="H96" s="8">
        <f t="shared" si="25"/>
        <v>0</v>
      </c>
      <c r="I96" s="8">
        <f t="shared" si="26"/>
        <v>0</v>
      </c>
      <c r="J96" s="8">
        <f t="shared" si="27"/>
        <v>0</v>
      </c>
      <c r="K96" s="8">
        <f t="shared" si="28"/>
        <v>0</v>
      </c>
      <c r="L96" s="8">
        <f t="shared" si="29"/>
        <v>0</v>
      </c>
      <c r="M96" s="8">
        <f t="shared" si="30"/>
        <v>0</v>
      </c>
      <c r="N96" s="8">
        <f t="shared" si="31"/>
        <v>0</v>
      </c>
      <c r="O96" s="8">
        <f t="shared" si="32"/>
        <v>0</v>
      </c>
      <c r="P96" s="8">
        <f t="shared" si="33"/>
        <v>0</v>
      </c>
      <c r="Q96" s="8">
        <f t="shared" si="34"/>
        <v>0</v>
      </c>
      <c r="R96" s="8">
        <f t="shared" si="35"/>
        <v>1</v>
      </c>
      <c r="S96" s="8">
        <f t="shared" si="36"/>
        <v>0</v>
      </c>
      <c r="T96" s="8">
        <f t="shared" si="37"/>
        <v>0</v>
      </c>
      <c r="W96" s="7">
        <v>311212</v>
      </c>
      <c r="X96" s="7" t="s">
        <v>189</v>
      </c>
      <c r="Y96" s="8">
        <v>0</v>
      </c>
      <c r="Z96" s="8">
        <v>0</v>
      </c>
      <c r="AA96" s="8">
        <v>0</v>
      </c>
      <c r="AB96" s="8">
        <v>0</v>
      </c>
      <c r="AC96" s="8">
        <v>0</v>
      </c>
      <c r="AD96" s="8">
        <v>0</v>
      </c>
      <c r="AE96" s="8">
        <v>0</v>
      </c>
      <c r="AF96" s="8">
        <v>0</v>
      </c>
      <c r="AG96" s="8">
        <v>0</v>
      </c>
      <c r="AH96" s="8">
        <v>0</v>
      </c>
      <c r="AI96" s="8">
        <v>0</v>
      </c>
      <c r="AJ96" s="8">
        <v>0</v>
      </c>
      <c r="AK96" s="8">
        <v>0</v>
      </c>
      <c r="AL96" s="8">
        <v>0</v>
      </c>
      <c r="AM96" s="8">
        <v>0</v>
      </c>
      <c r="AN96" s="8">
        <v>1</v>
      </c>
      <c r="AO96" s="8">
        <v>0</v>
      </c>
      <c r="AP96" s="8">
        <v>0</v>
      </c>
      <c r="AS96" s="7">
        <v>311212</v>
      </c>
      <c r="AT96" s="7" t="s">
        <v>189</v>
      </c>
      <c r="AU96" s="8">
        <v>0</v>
      </c>
      <c r="AV96" s="8">
        <v>0</v>
      </c>
      <c r="AW96" s="8">
        <v>0</v>
      </c>
      <c r="AX96" s="8">
        <v>0</v>
      </c>
      <c r="AY96" s="8">
        <v>0</v>
      </c>
      <c r="AZ96" s="8">
        <v>0</v>
      </c>
      <c r="BA96" s="8">
        <v>0</v>
      </c>
      <c r="BB96" s="8">
        <v>0</v>
      </c>
      <c r="BC96" s="8">
        <v>0</v>
      </c>
      <c r="BD96" s="8">
        <v>0</v>
      </c>
      <c r="BE96" s="8">
        <v>0</v>
      </c>
      <c r="BF96" s="8">
        <v>0</v>
      </c>
      <c r="BG96" s="8">
        <v>0</v>
      </c>
      <c r="BH96" s="8">
        <v>0</v>
      </c>
      <c r="BI96" s="8">
        <v>0</v>
      </c>
      <c r="BJ96" s="8">
        <v>1</v>
      </c>
      <c r="BK96" s="8">
        <v>0</v>
      </c>
      <c r="BL96" s="8">
        <v>0</v>
      </c>
    </row>
    <row r="97" spans="1:64" x14ac:dyDescent="0.3">
      <c r="A97" s="7">
        <v>311213</v>
      </c>
      <c r="B97" s="7" t="str">
        <f t="shared" si="19"/>
        <v>Malt Manufacturing</v>
      </c>
      <c r="C97" s="8">
        <f t="shared" si="20"/>
        <v>1.625362272779032E-2</v>
      </c>
      <c r="D97" s="8">
        <f t="shared" si="21"/>
        <v>4.14085112998871E-3</v>
      </c>
      <c r="E97" s="8">
        <f t="shared" si="22"/>
        <v>1.1664445809370969E-2</v>
      </c>
      <c r="F97" s="8">
        <f t="shared" si="23"/>
        <v>6.7488278088261286E-2</v>
      </c>
      <c r="G97" s="8">
        <f t="shared" si="24"/>
        <v>2.0414707913496612E-2</v>
      </c>
      <c r="H97" s="8">
        <f t="shared" si="25"/>
        <v>3.9446337442078552E-2</v>
      </c>
      <c r="I97" s="8">
        <f t="shared" si="26"/>
        <v>7.9623985493064514E-2</v>
      </c>
      <c r="J97" s="8">
        <f t="shared" si="27"/>
        <v>2.293581913780645E-2</v>
      </c>
      <c r="K97" s="8">
        <f t="shared" si="28"/>
        <v>4.5052261998854835E-2</v>
      </c>
      <c r="L97" s="8">
        <f t="shared" si="29"/>
        <v>2.2393961936403223E-2</v>
      </c>
      <c r="M97" s="8">
        <f t="shared" si="30"/>
        <v>9.1481062416193543E-3</v>
      </c>
      <c r="N97" s="8">
        <f t="shared" si="31"/>
        <v>3.260544288479033E-2</v>
      </c>
      <c r="O97" s="8">
        <f t="shared" si="32"/>
        <v>1.5191902725677419E-2</v>
      </c>
      <c r="P97" s="8">
        <f t="shared" si="33"/>
        <v>7.2459212230901617E-7</v>
      </c>
      <c r="Q97" s="8">
        <f t="shared" si="34"/>
        <v>4.0776439003870962E-3</v>
      </c>
      <c r="R97" s="8">
        <f t="shared" si="35"/>
        <v>1</v>
      </c>
      <c r="S97" s="8">
        <f t="shared" si="36"/>
        <v>0.19186545247596776</v>
      </c>
      <c r="T97" s="8">
        <f t="shared" si="37"/>
        <v>0.21212819566209676</v>
      </c>
      <c r="W97" s="7">
        <v>311213</v>
      </c>
      <c r="X97" s="7" t="s">
        <v>190</v>
      </c>
      <c r="Y97" s="8">
        <v>0</v>
      </c>
      <c r="Z97" s="8">
        <v>0</v>
      </c>
      <c r="AA97" s="8">
        <v>0</v>
      </c>
      <c r="AB97" s="8">
        <v>0</v>
      </c>
      <c r="AC97" s="8">
        <v>0</v>
      </c>
      <c r="AD97" s="8">
        <v>0</v>
      </c>
      <c r="AE97" s="8">
        <v>0</v>
      </c>
      <c r="AF97" s="8">
        <v>0</v>
      </c>
      <c r="AG97" s="8">
        <v>0</v>
      </c>
      <c r="AH97" s="8">
        <v>0</v>
      </c>
      <c r="AI97" s="8">
        <v>0</v>
      </c>
      <c r="AJ97" s="8">
        <v>0</v>
      </c>
      <c r="AK97" s="8">
        <v>0</v>
      </c>
      <c r="AL97" s="8">
        <v>0</v>
      </c>
      <c r="AM97" s="8">
        <v>0</v>
      </c>
      <c r="AN97" s="8">
        <v>1</v>
      </c>
      <c r="AO97" s="8">
        <v>0</v>
      </c>
      <c r="AP97" s="8">
        <v>0</v>
      </c>
      <c r="AS97" s="7">
        <v>311213</v>
      </c>
      <c r="AT97" s="7" t="s">
        <v>190</v>
      </c>
      <c r="AU97" s="8">
        <v>1.625362272779032E-2</v>
      </c>
      <c r="AV97" s="8">
        <v>4.14085112998871E-3</v>
      </c>
      <c r="AW97" s="8">
        <v>1.1664445809370969E-2</v>
      </c>
      <c r="AX97" s="8">
        <v>6.7488278088261286E-2</v>
      </c>
      <c r="AY97" s="8">
        <v>2.0414707913496612E-2</v>
      </c>
      <c r="AZ97" s="8">
        <v>3.9446337442078552E-2</v>
      </c>
      <c r="BA97" s="8">
        <v>7.9623985493064514E-2</v>
      </c>
      <c r="BB97" s="8">
        <v>2.293581913780645E-2</v>
      </c>
      <c r="BC97" s="8">
        <v>4.5052261998854835E-2</v>
      </c>
      <c r="BD97" s="8">
        <v>2.2393961936403223E-2</v>
      </c>
      <c r="BE97" s="8">
        <v>9.1481062416193543E-3</v>
      </c>
      <c r="BF97" s="8">
        <v>3.260544288479033E-2</v>
      </c>
      <c r="BG97" s="8">
        <v>1.5191902725677419E-2</v>
      </c>
      <c r="BH97" s="8">
        <v>7.2459212230901617E-7</v>
      </c>
      <c r="BI97" s="8">
        <v>4.0776439003870962E-3</v>
      </c>
      <c r="BJ97" s="8">
        <v>1.0320589196670966</v>
      </c>
      <c r="BK97" s="8">
        <v>0.19186545247596776</v>
      </c>
      <c r="BL97" s="8">
        <v>0.21212819566209676</v>
      </c>
    </row>
    <row r="98" spans="1:64" x14ac:dyDescent="0.3">
      <c r="A98" s="7">
        <v>311221</v>
      </c>
      <c r="B98" s="7" t="str">
        <f t="shared" si="19"/>
        <v>***SECTOR NOT AVAILABLE</v>
      </c>
      <c r="C98" s="8">
        <f t="shared" si="20"/>
        <v>0</v>
      </c>
      <c r="D98" s="8">
        <f t="shared" si="21"/>
        <v>0</v>
      </c>
      <c r="E98" s="8">
        <f t="shared" si="22"/>
        <v>0</v>
      </c>
      <c r="F98" s="8">
        <f t="shared" si="23"/>
        <v>0</v>
      </c>
      <c r="G98" s="8">
        <f t="shared" si="24"/>
        <v>0</v>
      </c>
      <c r="H98" s="8">
        <f t="shared" si="25"/>
        <v>0</v>
      </c>
      <c r="I98" s="8">
        <f t="shared" si="26"/>
        <v>0</v>
      </c>
      <c r="J98" s="8">
        <f t="shared" si="27"/>
        <v>0</v>
      </c>
      <c r="K98" s="8">
        <f t="shared" si="28"/>
        <v>0</v>
      </c>
      <c r="L98" s="8">
        <f t="shared" si="29"/>
        <v>0</v>
      </c>
      <c r="M98" s="8">
        <f t="shared" si="30"/>
        <v>0</v>
      </c>
      <c r="N98" s="8">
        <f t="shared" si="31"/>
        <v>0</v>
      </c>
      <c r="O98" s="8">
        <f t="shared" si="32"/>
        <v>0</v>
      </c>
      <c r="P98" s="8">
        <f t="shared" si="33"/>
        <v>0</v>
      </c>
      <c r="Q98" s="8">
        <f t="shared" si="34"/>
        <v>0</v>
      </c>
      <c r="R98" s="8">
        <f t="shared" si="35"/>
        <v>1</v>
      </c>
      <c r="S98" s="8">
        <f t="shared" si="36"/>
        <v>0</v>
      </c>
      <c r="T98" s="8">
        <f t="shared" si="37"/>
        <v>0</v>
      </c>
      <c r="W98" s="7">
        <v>311221</v>
      </c>
      <c r="X98" s="7" t="s">
        <v>191</v>
      </c>
      <c r="Y98" s="8">
        <v>0</v>
      </c>
      <c r="Z98" s="8">
        <v>0</v>
      </c>
      <c r="AA98" s="8">
        <v>0</v>
      </c>
      <c r="AB98" s="8">
        <v>0</v>
      </c>
      <c r="AC98" s="8">
        <v>0</v>
      </c>
      <c r="AD98" s="8">
        <v>0</v>
      </c>
      <c r="AE98" s="8">
        <v>0</v>
      </c>
      <c r="AF98" s="8">
        <v>0</v>
      </c>
      <c r="AG98" s="8">
        <v>0</v>
      </c>
      <c r="AH98" s="8">
        <v>0</v>
      </c>
      <c r="AI98" s="8">
        <v>0</v>
      </c>
      <c r="AJ98" s="8">
        <v>0</v>
      </c>
      <c r="AK98" s="8">
        <v>0</v>
      </c>
      <c r="AL98" s="8">
        <v>0</v>
      </c>
      <c r="AM98" s="8">
        <v>0</v>
      </c>
      <c r="AN98" s="8">
        <v>1</v>
      </c>
      <c r="AO98" s="8">
        <v>0</v>
      </c>
      <c r="AP98" s="8">
        <v>0</v>
      </c>
      <c r="AS98" s="7">
        <v>311221</v>
      </c>
      <c r="AT98" s="7" t="s">
        <v>191</v>
      </c>
      <c r="AU98" s="8">
        <v>0</v>
      </c>
      <c r="AV98" s="8">
        <v>0</v>
      </c>
      <c r="AW98" s="8">
        <v>0</v>
      </c>
      <c r="AX98" s="8">
        <v>0</v>
      </c>
      <c r="AY98" s="8">
        <v>0</v>
      </c>
      <c r="AZ98" s="8">
        <v>0</v>
      </c>
      <c r="BA98" s="8">
        <v>0</v>
      </c>
      <c r="BB98" s="8">
        <v>0</v>
      </c>
      <c r="BC98" s="8">
        <v>0</v>
      </c>
      <c r="BD98" s="8">
        <v>0</v>
      </c>
      <c r="BE98" s="8">
        <v>0</v>
      </c>
      <c r="BF98" s="8">
        <v>0</v>
      </c>
      <c r="BG98" s="8">
        <v>0</v>
      </c>
      <c r="BH98" s="8">
        <v>0</v>
      </c>
      <c r="BI98" s="8">
        <v>0</v>
      </c>
      <c r="BJ98" s="8">
        <v>1</v>
      </c>
      <c r="BK98" s="8">
        <v>0</v>
      </c>
      <c r="BL98" s="8">
        <v>0</v>
      </c>
    </row>
    <row r="99" spans="1:64" x14ac:dyDescent="0.3">
      <c r="A99" s="7">
        <v>311224</v>
      </c>
      <c r="B99" s="7" t="str">
        <f t="shared" si="19"/>
        <v>Soybean and Other Oilseed Processing</v>
      </c>
      <c r="C99" s="8">
        <f t="shared" si="20"/>
        <v>9.5294591938709684E-3</v>
      </c>
      <c r="D99" s="8">
        <f t="shared" si="21"/>
        <v>2.1282623875725809E-3</v>
      </c>
      <c r="E99" s="8">
        <f t="shared" si="22"/>
        <v>7.3035891571887101E-3</v>
      </c>
      <c r="F99" s="8">
        <f t="shared" si="23"/>
        <v>0.1174559641456758</v>
      </c>
      <c r="G99" s="8">
        <f t="shared" si="24"/>
        <v>3.621016291605645E-2</v>
      </c>
      <c r="H99" s="8">
        <f t="shared" si="25"/>
        <v>5.9252769232793552E-2</v>
      </c>
      <c r="I99" s="8">
        <f t="shared" si="26"/>
        <v>0.20281835556354841</v>
      </c>
      <c r="J99" s="8">
        <f t="shared" si="27"/>
        <v>5.5288849290629029E-2</v>
      </c>
      <c r="K99" s="8">
        <f t="shared" si="28"/>
        <v>0.10891419460167741</v>
      </c>
      <c r="L99" s="8">
        <f t="shared" si="29"/>
        <v>1.7627587101225806E-2</v>
      </c>
      <c r="M99" s="8">
        <f t="shared" si="30"/>
        <v>6.3371008428306456E-3</v>
      </c>
      <c r="N99" s="8">
        <f t="shared" si="31"/>
        <v>2.9705983018629031E-2</v>
      </c>
      <c r="O99" s="8">
        <f t="shared" si="32"/>
        <v>1.0951512964193548E-2</v>
      </c>
      <c r="P99" s="8">
        <f t="shared" si="33"/>
        <v>1.6894515001474192E-7</v>
      </c>
      <c r="Q99" s="8">
        <f t="shared" si="34"/>
        <v>8.800365246258064E-4</v>
      </c>
      <c r="R99" s="8">
        <f t="shared" si="35"/>
        <v>1</v>
      </c>
      <c r="S99" s="8">
        <f t="shared" si="36"/>
        <v>0.27743502532677417</v>
      </c>
      <c r="T99" s="8">
        <f t="shared" si="37"/>
        <v>0.43153752848774191</v>
      </c>
      <c r="W99" s="7">
        <v>311224</v>
      </c>
      <c r="X99" s="7" t="s">
        <v>192</v>
      </c>
      <c r="Y99" s="8">
        <v>0</v>
      </c>
      <c r="Z99" s="8">
        <v>0</v>
      </c>
      <c r="AA99" s="8">
        <v>0</v>
      </c>
      <c r="AB99" s="8">
        <v>0</v>
      </c>
      <c r="AC99" s="8">
        <v>0</v>
      </c>
      <c r="AD99" s="8">
        <v>0</v>
      </c>
      <c r="AE99" s="8">
        <v>0</v>
      </c>
      <c r="AF99" s="8">
        <v>0</v>
      </c>
      <c r="AG99" s="8">
        <v>0</v>
      </c>
      <c r="AH99" s="8">
        <v>0</v>
      </c>
      <c r="AI99" s="8">
        <v>0</v>
      </c>
      <c r="AJ99" s="8">
        <v>0</v>
      </c>
      <c r="AK99" s="8">
        <v>0</v>
      </c>
      <c r="AL99" s="8">
        <v>0</v>
      </c>
      <c r="AM99" s="8">
        <v>0</v>
      </c>
      <c r="AN99" s="8">
        <v>1</v>
      </c>
      <c r="AO99" s="8">
        <v>0</v>
      </c>
      <c r="AP99" s="8">
        <v>0</v>
      </c>
      <c r="AS99" s="7">
        <v>311224</v>
      </c>
      <c r="AT99" s="7" t="s">
        <v>192</v>
      </c>
      <c r="AU99" s="8">
        <v>9.5294591938709684E-3</v>
      </c>
      <c r="AV99" s="8">
        <v>2.1282623875725809E-3</v>
      </c>
      <c r="AW99" s="8">
        <v>7.3035891571887101E-3</v>
      </c>
      <c r="AX99" s="8">
        <v>0.1174559641456758</v>
      </c>
      <c r="AY99" s="8">
        <v>3.621016291605645E-2</v>
      </c>
      <c r="AZ99" s="8">
        <v>5.9252769232793552E-2</v>
      </c>
      <c r="BA99" s="8">
        <v>0.20281835556354841</v>
      </c>
      <c r="BB99" s="8">
        <v>5.5288849290629029E-2</v>
      </c>
      <c r="BC99" s="8">
        <v>0.10891419460167741</v>
      </c>
      <c r="BD99" s="8">
        <v>1.7627587101225806E-2</v>
      </c>
      <c r="BE99" s="8">
        <v>6.3371008428306456E-3</v>
      </c>
      <c r="BF99" s="8">
        <v>2.9705983018629031E-2</v>
      </c>
      <c r="BG99" s="8">
        <v>1.0951512964193548E-2</v>
      </c>
      <c r="BH99" s="8">
        <v>1.6894515001474192E-7</v>
      </c>
      <c r="BI99" s="8">
        <v>8.800365246258064E-4</v>
      </c>
      <c r="BJ99" s="8">
        <v>1.0189613107385485</v>
      </c>
      <c r="BK99" s="8">
        <v>0.27743502532677417</v>
      </c>
      <c r="BL99" s="8">
        <v>0.43153752848774191</v>
      </c>
    </row>
    <row r="100" spans="1:64" x14ac:dyDescent="0.3">
      <c r="A100" s="7">
        <v>311225</v>
      </c>
      <c r="B100" s="7" t="str">
        <f t="shared" si="19"/>
        <v>Fats and Oils Refining and Blending</v>
      </c>
      <c r="C100" s="8">
        <f t="shared" si="20"/>
        <v>1.1839270861709677E-2</v>
      </c>
      <c r="D100" s="8">
        <f t="shared" si="21"/>
        <v>3.0894538809354841E-3</v>
      </c>
      <c r="E100" s="8">
        <f t="shared" si="22"/>
        <v>6.7117224932967739E-3</v>
      </c>
      <c r="F100" s="8">
        <f t="shared" si="23"/>
        <v>7.9717784917733875E-2</v>
      </c>
      <c r="G100" s="8">
        <f t="shared" si="24"/>
        <v>3.2407601973147904E-2</v>
      </c>
      <c r="H100" s="8">
        <f t="shared" si="25"/>
        <v>4.298283570287581E-2</v>
      </c>
      <c r="I100" s="8">
        <f t="shared" si="26"/>
        <v>9.8289887833870979E-2</v>
      </c>
      <c r="J100" s="8">
        <f t="shared" si="27"/>
        <v>3.6421904234564519E-2</v>
      </c>
      <c r="K100" s="8">
        <f t="shared" si="28"/>
        <v>5.4952840797645161E-2</v>
      </c>
      <c r="L100" s="8">
        <f t="shared" si="29"/>
        <v>3.3603151696483868E-2</v>
      </c>
      <c r="M100" s="8">
        <f t="shared" si="30"/>
        <v>1.0690008838403226E-2</v>
      </c>
      <c r="N100" s="8">
        <f t="shared" si="31"/>
        <v>3.3449464570241935E-2</v>
      </c>
      <c r="O100" s="8">
        <f t="shared" si="32"/>
        <v>8.7875318064516116E-3</v>
      </c>
      <c r="P100" s="8">
        <f t="shared" si="33"/>
        <v>2.8499001489416129E-7</v>
      </c>
      <c r="Q100" s="8">
        <f t="shared" si="34"/>
        <v>1.6838709448516128E-3</v>
      </c>
      <c r="R100" s="8">
        <f t="shared" si="35"/>
        <v>1</v>
      </c>
      <c r="S100" s="8">
        <f t="shared" si="36"/>
        <v>0.21962435162612903</v>
      </c>
      <c r="T100" s="8">
        <f t="shared" si="37"/>
        <v>0.25418076189806454</v>
      </c>
      <c r="W100" s="7">
        <v>311225</v>
      </c>
      <c r="X100" s="7" t="s">
        <v>193</v>
      </c>
      <c r="Y100" s="8">
        <v>0</v>
      </c>
      <c r="Z100" s="8">
        <v>0</v>
      </c>
      <c r="AA100" s="8">
        <v>0</v>
      </c>
      <c r="AB100" s="8">
        <v>0</v>
      </c>
      <c r="AC100" s="8">
        <v>0</v>
      </c>
      <c r="AD100" s="8">
        <v>0</v>
      </c>
      <c r="AE100" s="8">
        <v>0</v>
      </c>
      <c r="AF100" s="8">
        <v>0</v>
      </c>
      <c r="AG100" s="8">
        <v>0</v>
      </c>
      <c r="AH100" s="8">
        <v>0</v>
      </c>
      <c r="AI100" s="8">
        <v>0</v>
      </c>
      <c r="AJ100" s="8">
        <v>0</v>
      </c>
      <c r="AK100" s="8">
        <v>0</v>
      </c>
      <c r="AL100" s="8">
        <v>0</v>
      </c>
      <c r="AM100" s="8">
        <v>0</v>
      </c>
      <c r="AN100" s="8">
        <v>1</v>
      </c>
      <c r="AO100" s="8">
        <v>0</v>
      </c>
      <c r="AP100" s="8">
        <v>0</v>
      </c>
      <c r="AS100" s="7">
        <v>311225</v>
      </c>
      <c r="AT100" s="7" t="s">
        <v>193</v>
      </c>
      <c r="AU100" s="8">
        <v>1.1839270861709677E-2</v>
      </c>
      <c r="AV100" s="8">
        <v>3.0894538809354841E-3</v>
      </c>
      <c r="AW100" s="8">
        <v>6.7117224932967739E-3</v>
      </c>
      <c r="AX100" s="8">
        <v>7.9717784917733875E-2</v>
      </c>
      <c r="AY100" s="8">
        <v>3.2407601973147904E-2</v>
      </c>
      <c r="AZ100" s="8">
        <v>4.298283570287581E-2</v>
      </c>
      <c r="BA100" s="8">
        <v>9.8289887833870979E-2</v>
      </c>
      <c r="BB100" s="8">
        <v>3.6421904234564519E-2</v>
      </c>
      <c r="BC100" s="8">
        <v>5.4952840797645161E-2</v>
      </c>
      <c r="BD100" s="8">
        <v>3.3603151696483868E-2</v>
      </c>
      <c r="BE100" s="8">
        <v>1.0690008838403226E-2</v>
      </c>
      <c r="BF100" s="8">
        <v>3.3449464570241935E-2</v>
      </c>
      <c r="BG100" s="8">
        <v>8.7875318064516116E-3</v>
      </c>
      <c r="BH100" s="8">
        <v>2.8499001489416129E-7</v>
      </c>
      <c r="BI100" s="8">
        <v>1.6838709448516128E-3</v>
      </c>
      <c r="BJ100" s="8">
        <v>1.0216404472359677</v>
      </c>
      <c r="BK100" s="8">
        <v>0.21962435162612903</v>
      </c>
      <c r="BL100" s="8">
        <v>0.25418076189806454</v>
      </c>
    </row>
    <row r="101" spans="1:64" x14ac:dyDescent="0.3">
      <c r="A101" s="7">
        <v>311230</v>
      </c>
      <c r="B101" s="7" t="str">
        <f t="shared" si="19"/>
        <v>Breakfast Cereal Manufacturing</v>
      </c>
      <c r="C101" s="8">
        <f t="shared" si="20"/>
        <v>1.55464405115E-2</v>
      </c>
      <c r="D101" s="8">
        <f t="shared" si="21"/>
        <v>4.6543986530370963E-3</v>
      </c>
      <c r="E101" s="8">
        <f t="shared" si="22"/>
        <v>2.0711564267387097E-2</v>
      </c>
      <c r="F101" s="8">
        <f t="shared" si="23"/>
        <v>2.3751925030769352E-2</v>
      </c>
      <c r="G101" s="8">
        <f t="shared" si="24"/>
        <v>9.3333762936725802E-3</v>
      </c>
      <c r="H101" s="8">
        <f t="shared" si="25"/>
        <v>2.9583801170566134E-2</v>
      </c>
      <c r="I101" s="8">
        <f t="shared" si="26"/>
        <v>3.8697634767290323E-2</v>
      </c>
      <c r="J101" s="8">
        <f t="shared" si="27"/>
        <v>1.3038258103253226E-2</v>
      </c>
      <c r="K101" s="8">
        <f t="shared" si="28"/>
        <v>3.8532356138677427E-2</v>
      </c>
      <c r="L101" s="8">
        <f t="shared" si="29"/>
        <v>2.2132519315790324E-2</v>
      </c>
      <c r="M101" s="8">
        <f t="shared" si="30"/>
        <v>7.2605721696661291E-3</v>
      </c>
      <c r="N101" s="8">
        <f t="shared" si="31"/>
        <v>4.0947724357838708E-2</v>
      </c>
      <c r="O101" s="8">
        <f t="shared" si="32"/>
        <v>3.2827478036903217E-2</v>
      </c>
      <c r="P101" s="8">
        <f t="shared" si="33"/>
        <v>3.5469228583032261E-7</v>
      </c>
      <c r="Q101" s="8">
        <f t="shared" si="34"/>
        <v>1.2335374981645164E-2</v>
      </c>
      <c r="R101" s="8">
        <f t="shared" si="35"/>
        <v>1</v>
      </c>
      <c r="S101" s="8">
        <f t="shared" si="36"/>
        <v>0.15944329604338708</v>
      </c>
      <c r="T101" s="8">
        <f t="shared" si="37"/>
        <v>0.18704244255758068</v>
      </c>
      <c r="W101" s="7">
        <v>311230</v>
      </c>
      <c r="X101" s="7" t="s">
        <v>194</v>
      </c>
      <c r="Y101" s="8">
        <v>0</v>
      </c>
      <c r="Z101" s="8">
        <v>0</v>
      </c>
      <c r="AA101" s="8">
        <v>0</v>
      </c>
      <c r="AB101" s="8">
        <v>0</v>
      </c>
      <c r="AC101" s="8">
        <v>0</v>
      </c>
      <c r="AD101" s="8">
        <v>0</v>
      </c>
      <c r="AE101" s="8">
        <v>0</v>
      </c>
      <c r="AF101" s="8">
        <v>0</v>
      </c>
      <c r="AG101" s="8">
        <v>0</v>
      </c>
      <c r="AH101" s="8">
        <v>0</v>
      </c>
      <c r="AI101" s="8">
        <v>0</v>
      </c>
      <c r="AJ101" s="8">
        <v>0</v>
      </c>
      <c r="AK101" s="8">
        <v>0</v>
      </c>
      <c r="AL101" s="8">
        <v>0</v>
      </c>
      <c r="AM101" s="8">
        <v>0</v>
      </c>
      <c r="AN101" s="8">
        <v>1</v>
      </c>
      <c r="AO101" s="8">
        <v>0</v>
      </c>
      <c r="AP101" s="8">
        <v>0</v>
      </c>
      <c r="AS101" s="7">
        <v>311230</v>
      </c>
      <c r="AT101" s="7" t="s">
        <v>194</v>
      </c>
      <c r="AU101" s="8">
        <v>1.55464405115E-2</v>
      </c>
      <c r="AV101" s="8">
        <v>4.6543986530370963E-3</v>
      </c>
      <c r="AW101" s="8">
        <v>2.0711564267387097E-2</v>
      </c>
      <c r="AX101" s="8">
        <v>2.3751925030769352E-2</v>
      </c>
      <c r="AY101" s="8">
        <v>9.3333762936725802E-3</v>
      </c>
      <c r="AZ101" s="8">
        <v>2.9583801170566134E-2</v>
      </c>
      <c r="BA101" s="8">
        <v>3.8697634767290323E-2</v>
      </c>
      <c r="BB101" s="8">
        <v>1.3038258103253226E-2</v>
      </c>
      <c r="BC101" s="8">
        <v>3.8532356138677427E-2</v>
      </c>
      <c r="BD101" s="8">
        <v>2.2132519315790324E-2</v>
      </c>
      <c r="BE101" s="8">
        <v>7.2605721696661291E-3</v>
      </c>
      <c r="BF101" s="8">
        <v>4.0947724357838708E-2</v>
      </c>
      <c r="BG101" s="8">
        <v>3.2827478036903217E-2</v>
      </c>
      <c r="BH101" s="8">
        <v>3.5469228583032261E-7</v>
      </c>
      <c r="BI101" s="8">
        <v>1.2335374981645164E-2</v>
      </c>
      <c r="BJ101" s="8">
        <v>1.0409124034319357</v>
      </c>
      <c r="BK101" s="8">
        <v>0.15944329604338708</v>
      </c>
      <c r="BL101" s="8">
        <v>0.18704244255758068</v>
      </c>
    </row>
    <row r="102" spans="1:64" x14ac:dyDescent="0.3">
      <c r="A102" s="7">
        <v>311313</v>
      </c>
      <c r="B102" s="7" t="str">
        <f t="shared" si="19"/>
        <v>***SECTOR NOT AVAILABLE</v>
      </c>
      <c r="C102" s="8">
        <f t="shared" si="20"/>
        <v>0</v>
      </c>
      <c r="D102" s="8">
        <f t="shared" si="21"/>
        <v>0</v>
      </c>
      <c r="E102" s="8">
        <f t="shared" si="22"/>
        <v>0</v>
      </c>
      <c r="F102" s="8">
        <f t="shared" si="23"/>
        <v>0</v>
      </c>
      <c r="G102" s="8">
        <f t="shared" si="24"/>
        <v>0</v>
      </c>
      <c r="H102" s="8">
        <f t="shared" si="25"/>
        <v>0</v>
      </c>
      <c r="I102" s="8">
        <f t="shared" si="26"/>
        <v>0</v>
      </c>
      <c r="J102" s="8">
        <f t="shared" si="27"/>
        <v>0</v>
      </c>
      <c r="K102" s="8">
        <f t="shared" si="28"/>
        <v>0</v>
      </c>
      <c r="L102" s="8">
        <f t="shared" si="29"/>
        <v>0</v>
      </c>
      <c r="M102" s="8">
        <f t="shared" si="30"/>
        <v>0</v>
      </c>
      <c r="N102" s="8">
        <f t="shared" si="31"/>
        <v>0</v>
      </c>
      <c r="O102" s="8">
        <f t="shared" si="32"/>
        <v>0</v>
      </c>
      <c r="P102" s="8">
        <f t="shared" si="33"/>
        <v>0</v>
      </c>
      <c r="Q102" s="8">
        <f t="shared" si="34"/>
        <v>0</v>
      </c>
      <c r="R102" s="8">
        <f t="shared" si="35"/>
        <v>1</v>
      </c>
      <c r="S102" s="8">
        <f t="shared" si="36"/>
        <v>0</v>
      </c>
      <c r="T102" s="8">
        <f t="shared" si="37"/>
        <v>0</v>
      </c>
      <c r="W102" s="7">
        <v>311313</v>
      </c>
      <c r="X102" s="7" t="s">
        <v>195</v>
      </c>
      <c r="Y102" s="8">
        <v>0</v>
      </c>
      <c r="Z102" s="8">
        <v>0</v>
      </c>
      <c r="AA102" s="8">
        <v>0</v>
      </c>
      <c r="AB102" s="8">
        <v>0</v>
      </c>
      <c r="AC102" s="8">
        <v>0</v>
      </c>
      <c r="AD102" s="8">
        <v>0</v>
      </c>
      <c r="AE102" s="8">
        <v>0</v>
      </c>
      <c r="AF102" s="8">
        <v>0</v>
      </c>
      <c r="AG102" s="8">
        <v>0</v>
      </c>
      <c r="AH102" s="8">
        <v>0</v>
      </c>
      <c r="AI102" s="8">
        <v>0</v>
      </c>
      <c r="AJ102" s="8">
        <v>0</v>
      </c>
      <c r="AK102" s="8">
        <v>0</v>
      </c>
      <c r="AL102" s="8">
        <v>0</v>
      </c>
      <c r="AM102" s="8">
        <v>0</v>
      </c>
      <c r="AN102" s="8">
        <v>1</v>
      </c>
      <c r="AO102" s="8">
        <v>0</v>
      </c>
      <c r="AP102" s="8">
        <v>0</v>
      </c>
      <c r="AS102" s="7">
        <v>311313</v>
      </c>
      <c r="AT102" s="7" t="s">
        <v>195</v>
      </c>
      <c r="AU102" s="8">
        <v>0</v>
      </c>
      <c r="AV102" s="8">
        <v>0</v>
      </c>
      <c r="AW102" s="8">
        <v>0</v>
      </c>
      <c r="AX102" s="8">
        <v>0</v>
      </c>
      <c r="AY102" s="8">
        <v>0</v>
      </c>
      <c r="AZ102" s="8">
        <v>0</v>
      </c>
      <c r="BA102" s="8">
        <v>0</v>
      </c>
      <c r="BB102" s="8">
        <v>0</v>
      </c>
      <c r="BC102" s="8">
        <v>0</v>
      </c>
      <c r="BD102" s="8">
        <v>0</v>
      </c>
      <c r="BE102" s="8">
        <v>0</v>
      </c>
      <c r="BF102" s="8">
        <v>0</v>
      </c>
      <c r="BG102" s="8">
        <v>0</v>
      </c>
      <c r="BH102" s="8">
        <v>0</v>
      </c>
      <c r="BI102" s="8">
        <v>0</v>
      </c>
      <c r="BJ102" s="8">
        <v>1</v>
      </c>
      <c r="BK102" s="8">
        <v>0</v>
      </c>
      <c r="BL102" s="8">
        <v>0</v>
      </c>
    </row>
    <row r="103" spans="1:64" x14ac:dyDescent="0.3">
      <c r="A103" s="7">
        <v>311314</v>
      </c>
      <c r="B103" s="7" t="str">
        <f t="shared" si="19"/>
        <v>Cane Sugar Manufacturing</v>
      </c>
      <c r="C103" s="8">
        <f t="shared" si="20"/>
        <v>1.0684262017177419E-2</v>
      </c>
      <c r="D103" s="8">
        <f t="shared" si="21"/>
        <v>3.3017206665903222E-3</v>
      </c>
      <c r="E103" s="8">
        <f t="shared" si="22"/>
        <v>1.0203155496741936E-2</v>
      </c>
      <c r="F103" s="8">
        <f t="shared" si="23"/>
        <v>2.8604353854822583E-2</v>
      </c>
      <c r="G103" s="8">
        <f t="shared" si="24"/>
        <v>1.0751269800725806E-2</v>
      </c>
      <c r="H103" s="8">
        <f t="shared" si="25"/>
        <v>2.4376684864774192E-2</v>
      </c>
      <c r="I103" s="8">
        <f t="shared" si="26"/>
        <v>2.7287298121806448E-2</v>
      </c>
      <c r="J103" s="8">
        <f t="shared" si="27"/>
        <v>8.746153138612902E-3</v>
      </c>
      <c r="K103" s="8">
        <f t="shared" si="28"/>
        <v>2.0171381106499998E-2</v>
      </c>
      <c r="L103" s="8">
        <f t="shared" si="29"/>
        <v>1.9763859528177417E-2</v>
      </c>
      <c r="M103" s="8">
        <f t="shared" si="30"/>
        <v>6.2521112963967737E-3</v>
      </c>
      <c r="N103" s="8">
        <f t="shared" si="31"/>
        <v>2.3785795256483867E-2</v>
      </c>
      <c r="O103" s="8">
        <f t="shared" si="32"/>
        <v>1.3474800820645162E-2</v>
      </c>
      <c r="P103" s="8">
        <f t="shared" si="33"/>
        <v>9.3144713822419357E-8</v>
      </c>
      <c r="Q103" s="8">
        <f t="shared" si="34"/>
        <v>6.7071635728548386E-3</v>
      </c>
      <c r="R103" s="8">
        <f t="shared" si="35"/>
        <v>1</v>
      </c>
      <c r="S103" s="8">
        <f t="shared" si="36"/>
        <v>0.11211940529451613</v>
      </c>
      <c r="T103" s="8">
        <f t="shared" si="37"/>
        <v>0.10459192914112904</v>
      </c>
      <c r="W103" s="7">
        <v>311314</v>
      </c>
      <c r="X103" s="7" t="s">
        <v>196</v>
      </c>
      <c r="Y103" s="8">
        <v>0</v>
      </c>
      <c r="Z103" s="8">
        <v>0</v>
      </c>
      <c r="AA103" s="8">
        <v>0</v>
      </c>
      <c r="AB103" s="8">
        <v>0</v>
      </c>
      <c r="AC103" s="8">
        <v>0</v>
      </c>
      <c r="AD103" s="8">
        <v>0</v>
      </c>
      <c r="AE103" s="8">
        <v>0</v>
      </c>
      <c r="AF103" s="8">
        <v>0</v>
      </c>
      <c r="AG103" s="8">
        <v>0</v>
      </c>
      <c r="AH103" s="8">
        <v>0</v>
      </c>
      <c r="AI103" s="8">
        <v>0</v>
      </c>
      <c r="AJ103" s="8">
        <v>0</v>
      </c>
      <c r="AK103" s="8">
        <v>0</v>
      </c>
      <c r="AL103" s="8">
        <v>0</v>
      </c>
      <c r="AM103" s="8">
        <v>0</v>
      </c>
      <c r="AN103" s="8">
        <v>1</v>
      </c>
      <c r="AO103" s="8">
        <v>0</v>
      </c>
      <c r="AP103" s="8">
        <v>0</v>
      </c>
      <c r="AS103" s="7">
        <v>311314</v>
      </c>
      <c r="AT103" s="7" t="s">
        <v>196</v>
      </c>
      <c r="AU103" s="8">
        <v>1.0684262017177419E-2</v>
      </c>
      <c r="AV103" s="8">
        <v>3.3017206665903222E-3</v>
      </c>
      <c r="AW103" s="8">
        <v>1.0203155496741936E-2</v>
      </c>
      <c r="AX103" s="8">
        <v>2.8604353854822583E-2</v>
      </c>
      <c r="AY103" s="8">
        <v>1.0751269800725806E-2</v>
      </c>
      <c r="AZ103" s="8">
        <v>2.4376684864774192E-2</v>
      </c>
      <c r="BA103" s="8">
        <v>2.7287298121806448E-2</v>
      </c>
      <c r="BB103" s="8">
        <v>8.746153138612902E-3</v>
      </c>
      <c r="BC103" s="8">
        <v>2.0171381106499998E-2</v>
      </c>
      <c r="BD103" s="8">
        <v>1.9763859528177417E-2</v>
      </c>
      <c r="BE103" s="8">
        <v>6.2521112963967737E-3</v>
      </c>
      <c r="BF103" s="8">
        <v>2.3785795256483867E-2</v>
      </c>
      <c r="BG103" s="8">
        <v>1.3474800820645162E-2</v>
      </c>
      <c r="BH103" s="8">
        <v>9.3144713822419357E-8</v>
      </c>
      <c r="BI103" s="8">
        <v>6.7071635728548386E-3</v>
      </c>
      <c r="BJ103" s="8">
        <v>1.0241891381803228</v>
      </c>
      <c r="BK103" s="8">
        <v>0.11211940529451613</v>
      </c>
      <c r="BL103" s="8">
        <v>0.10459192914112904</v>
      </c>
    </row>
    <row r="104" spans="1:64" x14ac:dyDescent="0.3">
      <c r="A104" s="7">
        <v>311340</v>
      </c>
      <c r="B104" s="7" t="str">
        <f t="shared" si="19"/>
        <v>Nonchocolate Confectionery Manufacturing</v>
      </c>
      <c r="C104" s="8">
        <f t="shared" si="20"/>
        <v>7.3476074511469341E-2</v>
      </c>
      <c r="D104" s="8">
        <f t="shared" si="21"/>
        <v>1.9685914819722258E-2</v>
      </c>
      <c r="E104" s="8">
        <f t="shared" si="22"/>
        <v>6.70531938020371E-2</v>
      </c>
      <c r="F104" s="8">
        <f t="shared" si="23"/>
        <v>0.12479349739450481</v>
      </c>
      <c r="G104" s="8">
        <f t="shared" si="24"/>
        <v>4.0792582275530807E-2</v>
      </c>
      <c r="H104" s="8">
        <f t="shared" si="25"/>
        <v>9.5971678772027433E-2</v>
      </c>
      <c r="I104" s="8">
        <f t="shared" si="26"/>
        <v>0.17263585790614516</v>
      </c>
      <c r="J104" s="8">
        <f t="shared" si="27"/>
        <v>4.9153886235345168E-2</v>
      </c>
      <c r="K104" s="8">
        <f t="shared" si="28"/>
        <v>0.11842137894123066</v>
      </c>
      <c r="L104" s="8">
        <f t="shared" si="29"/>
        <v>0.13314622779955645</v>
      </c>
      <c r="M104" s="8">
        <f t="shared" si="30"/>
        <v>3.6899286886447093E-2</v>
      </c>
      <c r="N104" s="8">
        <f t="shared" si="31"/>
        <v>0.15941731530461292</v>
      </c>
      <c r="O104" s="8">
        <f t="shared" si="32"/>
        <v>0.12127733281248383</v>
      </c>
      <c r="P104" s="8">
        <f t="shared" si="33"/>
        <v>2.1069822212211299E-6</v>
      </c>
      <c r="Q104" s="8">
        <f t="shared" si="34"/>
        <v>6.0951544399016108E-2</v>
      </c>
      <c r="R104" s="8">
        <f t="shared" si="35"/>
        <v>1</v>
      </c>
      <c r="S104" s="8">
        <f t="shared" si="36"/>
        <v>0.69704162941000025</v>
      </c>
      <c r="T104" s="8">
        <f t="shared" si="37"/>
        <v>0.77569499405080644</v>
      </c>
      <c r="W104" s="7">
        <v>311340</v>
      </c>
      <c r="X104" s="7" t="s">
        <v>197</v>
      </c>
      <c r="Y104" s="8">
        <v>0</v>
      </c>
      <c r="Z104" s="8">
        <v>0</v>
      </c>
      <c r="AA104" s="8">
        <v>0</v>
      </c>
      <c r="AB104" s="8">
        <v>0</v>
      </c>
      <c r="AC104" s="8">
        <v>0</v>
      </c>
      <c r="AD104" s="8">
        <v>0</v>
      </c>
      <c r="AE104" s="8">
        <v>0</v>
      </c>
      <c r="AF104" s="8">
        <v>0</v>
      </c>
      <c r="AG104" s="8">
        <v>0</v>
      </c>
      <c r="AH104" s="8">
        <v>0</v>
      </c>
      <c r="AI104" s="8">
        <v>0</v>
      </c>
      <c r="AJ104" s="8">
        <v>0</v>
      </c>
      <c r="AK104" s="8">
        <v>0</v>
      </c>
      <c r="AL104" s="8">
        <v>0</v>
      </c>
      <c r="AM104" s="8">
        <v>0</v>
      </c>
      <c r="AN104" s="8">
        <v>1</v>
      </c>
      <c r="AO104" s="8">
        <v>0</v>
      </c>
      <c r="AP104" s="8">
        <v>0</v>
      </c>
      <c r="AS104" s="7">
        <v>311340</v>
      </c>
      <c r="AT104" s="7" t="s">
        <v>197</v>
      </c>
      <c r="AU104" s="8">
        <v>7.3476074511469341E-2</v>
      </c>
      <c r="AV104" s="8">
        <v>1.9685914819722258E-2</v>
      </c>
      <c r="AW104" s="8">
        <v>6.70531938020371E-2</v>
      </c>
      <c r="AX104" s="8">
        <v>0.12479349739450481</v>
      </c>
      <c r="AY104" s="8">
        <v>4.0792582275530807E-2</v>
      </c>
      <c r="AZ104" s="8">
        <v>9.5971678772027433E-2</v>
      </c>
      <c r="BA104" s="8">
        <v>0.17263585790614516</v>
      </c>
      <c r="BB104" s="8">
        <v>4.9153886235345168E-2</v>
      </c>
      <c r="BC104" s="8">
        <v>0.11842137894123066</v>
      </c>
      <c r="BD104" s="8">
        <v>0.13314622779955645</v>
      </c>
      <c r="BE104" s="8">
        <v>3.6899286886447093E-2</v>
      </c>
      <c r="BF104" s="8">
        <v>0.15941731530461292</v>
      </c>
      <c r="BG104" s="8">
        <v>0.12127733281248383</v>
      </c>
      <c r="BH104" s="8">
        <v>2.1069822212211299E-6</v>
      </c>
      <c r="BI104" s="8">
        <v>6.0951544399016108E-2</v>
      </c>
      <c r="BJ104" s="8">
        <v>1.1602151831332259</v>
      </c>
      <c r="BK104" s="8">
        <v>0.69704162941000025</v>
      </c>
      <c r="BL104" s="8">
        <v>0.77569499405080644</v>
      </c>
    </row>
    <row r="105" spans="1:64" x14ac:dyDescent="0.3">
      <c r="A105" s="7">
        <v>311351</v>
      </c>
      <c r="B105" s="7" t="str">
        <f t="shared" si="19"/>
        <v>Chocolate and Confectionery Manufacturing from Cacao Beans</v>
      </c>
      <c r="C105" s="8">
        <f t="shared" si="20"/>
        <v>5.7088611104175811E-2</v>
      </c>
      <c r="D105" s="8">
        <f t="shared" si="21"/>
        <v>1.6048112050090321E-2</v>
      </c>
      <c r="E105" s="8">
        <f t="shared" si="22"/>
        <v>5.2795416816870964E-2</v>
      </c>
      <c r="F105" s="8">
        <f t="shared" si="23"/>
        <v>5.034107355012258E-2</v>
      </c>
      <c r="G105" s="8">
        <f t="shared" si="24"/>
        <v>1.8445331381702422E-2</v>
      </c>
      <c r="H105" s="8">
        <f t="shared" si="25"/>
        <v>4.3671204002487099E-2</v>
      </c>
      <c r="I105" s="8">
        <f t="shared" si="26"/>
        <v>0.13256283438246774</v>
      </c>
      <c r="J105" s="8">
        <f t="shared" si="27"/>
        <v>3.9886886827196759E-2</v>
      </c>
      <c r="K105" s="8">
        <f t="shared" si="28"/>
        <v>9.6651639125919342E-2</v>
      </c>
      <c r="L105" s="8">
        <f t="shared" si="29"/>
        <v>0.10314477705517743</v>
      </c>
      <c r="M105" s="8">
        <f t="shared" si="30"/>
        <v>3.0022418763827424E-2</v>
      </c>
      <c r="N105" s="8">
        <f t="shared" si="31"/>
        <v>0.12383477996546774</v>
      </c>
      <c r="O105" s="8">
        <f t="shared" si="32"/>
        <v>8.5364381799080652E-2</v>
      </c>
      <c r="P105" s="8">
        <f t="shared" si="33"/>
        <v>4.8580396186120976E-6</v>
      </c>
      <c r="Q105" s="8">
        <f t="shared" si="34"/>
        <v>4.2900037501645165E-2</v>
      </c>
      <c r="R105" s="8">
        <f t="shared" si="35"/>
        <v>1</v>
      </c>
      <c r="S105" s="8">
        <f t="shared" si="36"/>
        <v>0.41890922183774204</v>
      </c>
      <c r="T105" s="8">
        <f t="shared" si="37"/>
        <v>0.57555297323903221</v>
      </c>
      <c r="W105" s="7">
        <v>311351</v>
      </c>
      <c r="X105" s="7" t="s">
        <v>198</v>
      </c>
      <c r="Y105" s="8">
        <v>0</v>
      </c>
      <c r="Z105" s="8">
        <v>0</v>
      </c>
      <c r="AA105" s="8">
        <v>0</v>
      </c>
      <c r="AB105" s="8">
        <v>0</v>
      </c>
      <c r="AC105" s="8">
        <v>0</v>
      </c>
      <c r="AD105" s="8">
        <v>0</v>
      </c>
      <c r="AE105" s="8">
        <v>0</v>
      </c>
      <c r="AF105" s="8">
        <v>0</v>
      </c>
      <c r="AG105" s="8">
        <v>0</v>
      </c>
      <c r="AH105" s="8">
        <v>0</v>
      </c>
      <c r="AI105" s="8">
        <v>0</v>
      </c>
      <c r="AJ105" s="8">
        <v>0</v>
      </c>
      <c r="AK105" s="8">
        <v>0</v>
      </c>
      <c r="AL105" s="8">
        <v>0</v>
      </c>
      <c r="AM105" s="8">
        <v>0</v>
      </c>
      <c r="AN105" s="8">
        <v>1</v>
      </c>
      <c r="AO105" s="8">
        <v>0</v>
      </c>
      <c r="AP105" s="8">
        <v>0</v>
      </c>
      <c r="AS105" s="7">
        <v>311351</v>
      </c>
      <c r="AT105" s="7" t="s">
        <v>198</v>
      </c>
      <c r="AU105" s="8">
        <v>5.7088611104175811E-2</v>
      </c>
      <c r="AV105" s="8">
        <v>1.6048112050090321E-2</v>
      </c>
      <c r="AW105" s="8">
        <v>5.2795416816870964E-2</v>
      </c>
      <c r="AX105" s="8">
        <v>5.034107355012258E-2</v>
      </c>
      <c r="AY105" s="8">
        <v>1.8445331381702422E-2</v>
      </c>
      <c r="AZ105" s="8">
        <v>4.3671204002487099E-2</v>
      </c>
      <c r="BA105" s="8">
        <v>0.13256283438246774</v>
      </c>
      <c r="BB105" s="8">
        <v>3.9886886827196759E-2</v>
      </c>
      <c r="BC105" s="8">
        <v>9.6651639125919342E-2</v>
      </c>
      <c r="BD105" s="8">
        <v>0.10314477705517743</v>
      </c>
      <c r="BE105" s="8">
        <v>3.0022418763827424E-2</v>
      </c>
      <c r="BF105" s="8">
        <v>0.12383477996546774</v>
      </c>
      <c r="BG105" s="8">
        <v>8.5364381799080652E-2</v>
      </c>
      <c r="BH105" s="8">
        <v>4.8580396186120976E-6</v>
      </c>
      <c r="BI105" s="8">
        <v>4.2900037501645165E-2</v>
      </c>
      <c r="BJ105" s="8">
        <v>1.1259321399709679</v>
      </c>
      <c r="BK105" s="8">
        <v>0.41890922183774204</v>
      </c>
      <c r="BL105" s="8">
        <v>0.57555297323903221</v>
      </c>
    </row>
    <row r="106" spans="1:64" x14ac:dyDescent="0.3">
      <c r="A106" s="7">
        <v>311352</v>
      </c>
      <c r="B106" s="7" t="str">
        <f t="shared" si="19"/>
        <v>Confectionery Manufacturing from Purchased Chocolate</v>
      </c>
      <c r="C106" s="8">
        <f t="shared" si="20"/>
        <v>8.4409650269599998E-2</v>
      </c>
      <c r="D106" s="8">
        <f t="shared" si="21"/>
        <v>1.4801858836099999E-2</v>
      </c>
      <c r="E106" s="8">
        <f t="shared" si="22"/>
        <v>7.3570418844899996E-2</v>
      </c>
      <c r="F106" s="8">
        <f t="shared" si="23"/>
        <v>0.22148417032199999</v>
      </c>
      <c r="G106" s="8">
        <f t="shared" si="24"/>
        <v>4.5032146141900001E-2</v>
      </c>
      <c r="H106" s="8">
        <f t="shared" si="25"/>
        <v>9.8055208199299998E-2</v>
      </c>
      <c r="I106" s="8">
        <f t="shared" si="26"/>
        <v>0.19675235259900001</v>
      </c>
      <c r="J106" s="8">
        <f t="shared" si="27"/>
        <v>3.4261900553799997E-2</v>
      </c>
      <c r="K106" s="8">
        <f t="shared" si="28"/>
        <v>6.8391109527899993E-2</v>
      </c>
      <c r="L106" s="8">
        <f t="shared" si="29"/>
        <v>0.14704281910399999</v>
      </c>
      <c r="M106" s="8">
        <f t="shared" si="30"/>
        <v>2.6852021724599998E-2</v>
      </c>
      <c r="N106" s="8">
        <f t="shared" si="31"/>
        <v>0.201993266043</v>
      </c>
      <c r="O106" s="8">
        <f t="shared" si="32"/>
        <v>0.273035638749</v>
      </c>
      <c r="P106" s="8">
        <f t="shared" si="33"/>
        <v>2.5480230866500001E-6</v>
      </c>
      <c r="Q106" s="8">
        <f t="shared" si="34"/>
        <v>0.13854231542500001</v>
      </c>
      <c r="R106" s="8">
        <f t="shared" si="35"/>
        <v>1.17278192795</v>
      </c>
      <c r="S106" s="8">
        <f t="shared" si="36"/>
        <v>1.3645715246600001</v>
      </c>
      <c r="T106" s="8">
        <f t="shared" si="37"/>
        <v>1.29940536268</v>
      </c>
      <c r="W106" s="7">
        <v>311352</v>
      </c>
      <c r="X106" s="7" t="s">
        <v>199</v>
      </c>
      <c r="Y106" s="8">
        <v>8.4409650269599998E-2</v>
      </c>
      <c r="Z106" s="8">
        <v>1.4801858836099999E-2</v>
      </c>
      <c r="AA106" s="8">
        <v>7.3570418844899996E-2</v>
      </c>
      <c r="AB106" s="8">
        <v>0.22148417032199999</v>
      </c>
      <c r="AC106" s="8">
        <v>4.5032146141900001E-2</v>
      </c>
      <c r="AD106" s="8">
        <v>9.8055208199299998E-2</v>
      </c>
      <c r="AE106" s="8">
        <v>0.19675235259900001</v>
      </c>
      <c r="AF106" s="8">
        <v>3.4261900553799997E-2</v>
      </c>
      <c r="AG106" s="8">
        <v>6.8391109527899993E-2</v>
      </c>
      <c r="AH106" s="8">
        <v>0.14704281910399999</v>
      </c>
      <c r="AI106" s="8">
        <v>2.6852021724599998E-2</v>
      </c>
      <c r="AJ106" s="8">
        <v>0.201993266043</v>
      </c>
      <c r="AK106" s="8">
        <v>0.273035638749</v>
      </c>
      <c r="AL106" s="8">
        <v>2.5480230866500001E-6</v>
      </c>
      <c r="AM106" s="8">
        <v>0.13854231542500001</v>
      </c>
      <c r="AN106" s="8">
        <v>1.17278192795</v>
      </c>
      <c r="AO106" s="8">
        <v>1.3645715246600001</v>
      </c>
      <c r="AP106" s="8">
        <v>1.29940536268</v>
      </c>
      <c r="AS106" s="7">
        <v>311352</v>
      </c>
      <c r="AT106" s="7" t="s">
        <v>199</v>
      </c>
      <c r="AU106" s="8">
        <v>9.3791131038288705E-2</v>
      </c>
      <c r="AV106" s="8">
        <v>2.4011240131516291E-2</v>
      </c>
      <c r="AW106" s="8">
        <v>8.8870766939083884E-2</v>
      </c>
      <c r="AX106" s="8">
        <v>0.13092996758423872</v>
      </c>
      <c r="AY106" s="8">
        <v>3.9345693595711932E-2</v>
      </c>
      <c r="AZ106" s="8">
        <v>9.7577738079579035E-2</v>
      </c>
      <c r="BA106" s="8">
        <v>0.22333833659585489</v>
      </c>
      <c r="BB106" s="8">
        <v>6.0014087561988713E-2</v>
      </c>
      <c r="BC106" s="8">
        <v>0.1545341730793274</v>
      </c>
      <c r="BD106" s="8">
        <v>0.17078348111127262</v>
      </c>
      <c r="BE106" s="8">
        <v>4.4752942559410966E-2</v>
      </c>
      <c r="BF106" s="8">
        <v>0.21246661738254835</v>
      </c>
      <c r="BG106" s="8">
        <v>0.17071867523312895</v>
      </c>
      <c r="BH106" s="8">
        <v>3.6860124355083869E-6</v>
      </c>
      <c r="BI106" s="8">
        <v>8.5340171037128973E-2</v>
      </c>
      <c r="BJ106" s="8">
        <v>1.2066731381090323</v>
      </c>
      <c r="BK106" s="8">
        <v>0.88075662506580643</v>
      </c>
      <c r="BL106" s="8">
        <v>1.0507898230437098</v>
      </c>
    </row>
    <row r="107" spans="1:64" x14ac:dyDescent="0.3">
      <c r="A107" s="7">
        <v>311411</v>
      </c>
      <c r="B107" s="7" t="str">
        <f t="shared" si="19"/>
        <v>Frozen Fruit, Juice, and Vegetable Manufacturing</v>
      </c>
      <c r="C107" s="8">
        <f t="shared" si="20"/>
        <v>2.2093535677145157E-2</v>
      </c>
      <c r="D107" s="8">
        <f t="shared" si="21"/>
        <v>5.3873736286370964E-3</v>
      </c>
      <c r="E107" s="8">
        <f t="shared" si="22"/>
        <v>1.9024483904287098E-2</v>
      </c>
      <c r="F107" s="8">
        <f t="shared" si="23"/>
        <v>5.1022810253758065E-2</v>
      </c>
      <c r="G107" s="8">
        <f t="shared" si="24"/>
        <v>1.6423710104406453E-2</v>
      </c>
      <c r="H107" s="8">
        <f t="shared" si="25"/>
        <v>4.0624094407008059E-2</v>
      </c>
      <c r="I107" s="8">
        <f t="shared" si="26"/>
        <v>4.1757027622596768E-2</v>
      </c>
      <c r="J107" s="8">
        <f t="shared" si="27"/>
        <v>1.1128214575887098E-2</v>
      </c>
      <c r="K107" s="8">
        <f t="shared" si="28"/>
        <v>2.8888144056870971E-2</v>
      </c>
      <c r="L107" s="8">
        <f t="shared" si="29"/>
        <v>3.0795620200629027E-2</v>
      </c>
      <c r="M107" s="8">
        <f t="shared" si="30"/>
        <v>8.3633921583241948E-3</v>
      </c>
      <c r="N107" s="8">
        <f t="shared" si="31"/>
        <v>4.0841739959322575E-2</v>
      </c>
      <c r="O107" s="8">
        <f t="shared" si="32"/>
        <v>3.9650660432903224E-2</v>
      </c>
      <c r="P107" s="8">
        <f t="shared" si="33"/>
        <v>3.2607328285603225E-7</v>
      </c>
      <c r="Q107" s="8">
        <f t="shared" si="34"/>
        <v>2.0599795453290319E-2</v>
      </c>
      <c r="R107" s="8">
        <f t="shared" si="35"/>
        <v>1</v>
      </c>
      <c r="S107" s="8">
        <f t="shared" si="36"/>
        <v>0.23710287282967737</v>
      </c>
      <c r="T107" s="8">
        <f t="shared" si="37"/>
        <v>0.2108056443198387</v>
      </c>
      <c r="W107" s="7">
        <v>311411</v>
      </c>
      <c r="X107" s="7" t="s">
        <v>200</v>
      </c>
      <c r="Y107" s="8">
        <v>0</v>
      </c>
      <c r="Z107" s="8">
        <v>0</v>
      </c>
      <c r="AA107" s="8">
        <v>0</v>
      </c>
      <c r="AB107" s="8">
        <v>0</v>
      </c>
      <c r="AC107" s="8">
        <v>0</v>
      </c>
      <c r="AD107" s="8">
        <v>0</v>
      </c>
      <c r="AE107" s="8">
        <v>0</v>
      </c>
      <c r="AF107" s="8">
        <v>0</v>
      </c>
      <c r="AG107" s="8">
        <v>0</v>
      </c>
      <c r="AH107" s="8">
        <v>0</v>
      </c>
      <c r="AI107" s="8">
        <v>0</v>
      </c>
      <c r="AJ107" s="8">
        <v>0</v>
      </c>
      <c r="AK107" s="8">
        <v>0</v>
      </c>
      <c r="AL107" s="8">
        <v>0</v>
      </c>
      <c r="AM107" s="8">
        <v>0</v>
      </c>
      <c r="AN107" s="8">
        <v>1</v>
      </c>
      <c r="AO107" s="8">
        <v>0</v>
      </c>
      <c r="AP107" s="8">
        <v>0</v>
      </c>
      <c r="AS107" s="7">
        <v>311411</v>
      </c>
      <c r="AT107" s="7" t="s">
        <v>200</v>
      </c>
      <c r="AU107" s="8">
        <v>2.2093535677145157E-2</v>
      </c>
      <c r="AV107" s="8">
        <v>5.3873736286370964E-3</v>
      </c>
      <c r="AW107" s="8">
        <v>1.9024483904287098E-2</v>
      </c>
      <c r="AX107" s="8">
        <v>5.1022810253758065E-2</v>
      </c>
      <c r="AY107" s="8">
        <v>1.6423710104406453E-2</v>
      </c>
      <c r="AZ107" s="8">
        <v>4.0624094407008059E-2</v>
      </c>
      <c r="BA107" s="8">
        <v>4.1757027622596768E-2</v>
      </c>
      <c r="BB107" s="8">
        <v>1.1128214575887098E-2</v>
      </c>
      <c r="BC107" s="8">
        <v>2.8888144056870971E-2</v>
      </c>
      <c r="BD107" s="8">
        <v>3.0795620200629027E-2</v>
      </c>
      <c r="BE107" s="8">
        <v>8.3633921583241948E-3</v>
      </c>
      <c r="BF107" s="8">
        <v>4.0841739959322575E-2</v>
      </c>
      <c r="BG107" s="8">
        <v>3.9650660432903224E-2</v>
      </c>
      <c r="BH107" s="8">
        <v>3.2607328285603225E-7</v>
      </c>
      <c r="BI107" s="8">
        <v>2.0599795453290319E-2</v>
      </c>
      <c r="BJ107" s="8">
        <v>1.0465053932101613</v>
      </c>
      <c r="BK107" s="8">
        <v>0.23710287282967737</v>
      </c>
      <c r="BL107" s="8">
        <v>0.2108056443198387</v>
      </c>
    </row>
    <row r="108" spans="1:64" x14ac:dyDescent="0.3">
      <c r="A108" s="7">
        <v>311412</v>
      </c>
      <c r="B108" s="7" t="str">
        <f t="shared" si="19"/>
        <v>Frozen Specialty Food Manufacturing</v>
      </c>
      <c r="C108" s="8">
        <f t="shared" si="20"/>
        <v>6.1855044708422575E-2</v>
      </c>
      <c r="D108" s="8">
        <f t="shared" si="21"/>
        <v>1.5551176315464517E-2</v>
      </c>
      <c r="E108" s="8">
        <f t="shared" si="22"/>
        <v>6.361281295172741E-2</v>
      </c>
      <c r="F108" s="8">
        <f t="shared" si="23"/>
        <v>0.10562527277112257</v>
      </c>
      <c r="G108" s="8">
        <f t="shared" si="24"/>
        <v>3.5562132564544838E-2</v>
      </c>
      <c r="H108" s="8">
        <f t="shared" si="25"/>
        <v>0.10291741989786274</v>
      </c>
      <c r="I108" s="8">
        <f t="shared" si="26"/>
        <v>0.12119625476427419</v>
      </c>
      <c r="J108" s="8">
        <f t="shared" si="27"/>
        <v>3.2307351714567743E-2</v>
      </c>
      <c r="K108" s="8">
        <f t="shared" si="28"/>
        <v>0.10012013903328387</v>
      </c>
      <c r="L108" s="8">
        <f t="shared" si="29"/>
        <v>8.6581032278338715E-2</v>
      </c>
      <c r="M108" s="8">
        <f t="shared" si="30"/>
        <v>2.4269807481691927E-2</v>
      </c>
      <c r="N108" s="8">
        <f t="shared" si="31"/>
        <v>0.13694267279685485</v>
      </c>
      <c r="O108" s="8">
        <f t="shared" si="32"/>
        <v>0.11893805527432254</v>
      </c>
      <c r="P108" s="8">
        <f t="shared" si="33"/>
        <v>2.9561213909505978E-6</v>
      </c>
      <c r="Q108" s="8">
        <f t="shared" si="34"/>
        <v>6.1156930136903202E-2</v>
      </c>
      <c r="R108" s="8">
        <f t="shared" si="35"/>
        <v>1</v>
      </c>
      <c r="S108" s="8">
        <f t="shared" si="36"/>
        <v>0.63120159942741938</v>
      </c>
      <c r="T108" s="8">
        <f t="shared" si="37"/>
        <v>0.64072051970564514</v>
      </c>
      <c r="W108" s="7">
        <v>311412</v>
      </c>
      <c r="X108" s="7" t="s">
        <v>201</v>
      </c>
      <c r="Y108" s="8">
        <v>0</v>
      </c>
      <c r="Z108" s="8">
        <v>0</v>
      </c>
      <c r="AA108" s="8">
        <v>0</v>
      </c>
      <c r="AB108" s="8">
        <v>0</v>
      </c>
      <c r="AC108" s="8">
        <v>0</v>
      </c>
      <c r="AD108" s="8">
        <v>0</v>
      </c>
      <c r="AE108" s="8">
        <v>0</v>
      </c>
      <c r="AF108" s="8">
        <v>0</v>
      </c>
      <c r="AG108" s="8">
        <v>0</v>
      </c>
      <c r="AH108" s="8">
        <v>0</v>
      </c>
      <c r="AI108" s="8">
        <v>0</v>
      </c>
      <c r="AJ108" s="8">
        <v>0</v>
      </c>
      <c r="AK108" s="8">
        <v>0</v>
      </c>
      <c r="AL108" s="8">
        <v>0</v>
      </c>
      <c r="AM108" s="8">
        <v>0</v>
      </c>
      <c r="AN108" s="8">
        <v>1</v>
      </c>
      <c r="AO108" s="8">
        <v>0</v>
      </c>
      <c r="AP108" s="8">
        <v>0</v>
      </c>
      <c r="AS108" s="7">
        <v>311412</v>
      </c>
      <c r="AT108" s="7" t="s">
        <v>201</v>
      </c>
      <c r="AU108" s="8">
        <v>6.1855044708422575E-2</v>
      </c>
      <c r="AV108" s="8">
        <v>1.5551176315464517E-2</v>
      </c>
      <c r="AW108" s="8">
        <v>6.361281295172741E-2</v>
      </c>
      <c r="AX108" s="8">
        <v>0.10562527277112257</v>
      </c>
      <c r="AY108" s="8">
        <v>3.5562132564544838E-2</v>
      </c>
      <c r="AZ108" s="8">
        <v>0.10291741989786274</v>
      </c>
      <c r="BA108" s="8">
        <v>0.12119625476427419</v>
      </c>
      <c r="BB108" s="8">
        <v>3.2307351714567743E-2</v>
      </c>
      <c r="BC108" s="8">
        <v>0.10012013903328387</v>
      </c>
      <c r="BD108" s="8">
        <v>8.6581032278338715E-2</v>
      </c>
      <c r="BE108" s="8">
        <v>2.4269807481691927E-2</v>
      </c>
      <c r="BF108" s="8">
        <v>0.13694267279685485</v>
      </c>
      <c r="BG108" s="8">
        <v>0.11893805527432254</v>
      </c>
      <c r="BH108" s="8">
        <v>2.9561213909505978E-6</v>
      </c>
      <c r="BI108" s="8">
        <v>6.1156930136903202E-2</v>
      </c>
      <c r="BJ108" s="8">
        <v>1.1410190339754838</v>
      </c>
      <c r="BK108" s="8">
        <v>0.63120159942741938</v>
      </c>
      <c r="BL108" s="8">
        <v>0.64072051970564514</v>
      </c>
    </row>
    <row r="109" spans="1:64" x14ac:dyDescent="0.3">
      <c r="A109" s="7">
        <v>311421</v>
      </c>
      <c r="B109" s="7" t="str">
        <f t="shared" si="19"/>
        <v>Fruit and Vegetable Canning</v>
      </c>
      <c r="C109" s="8">
        <f t="shared" si="20"/>
        <v>8.2917687209685467E-2</v>
      </c>
      <c r="D109" s="8">
        <f t="shared" si="21"/>
        <v>1.9161489932855647E-2</v>
      </c>
      <c r="E109" s="8">
        <f t="shared" si="22"/>
        <v>8.8991615103806473E-2</v>
      </c>
      <c r="F109" s="8">
        <f t="shared" si="23"/>
        <v>0.16344212208904632</v>
      </c>
      <c r="G109" s="8">
        <f t="shared" si="24"/>
        <v>4.6733425974464352E-2</v>
      </c>
      <c r="H109" s="8">
        <f t="shared" si="25"/>
        <v>0.15503569409576357</v>
      </c>
      <c r="I109" s="8">
        <f t="shared" si="26"/>
        <v>0.15158815462091615</v>
      </c>
      <c r="J109" s="8">
        <f t="shared" si="27"/>
        <v>3.8612961018670476E-2</v>
      </c>
      <c r="K109" s="8">
        <f t="shared" si="28"/>
        <v>0.12733088992844357</v>
      </c>
      <c r="L109" s="8">
        <f t="shared" si="29"/>
        <v>0.12906941317825166</v>
      </c>
      <c r="M109" s="8">
        <f t="shared" si="30"/>
        <v>3.1490092917197107E-2</v>
      </c>
      <c r="N109" s="8">
        <f t="shared" si="31"/>
        <v>0.18784415603832261</v>
      </c>
      <c r="O109" s="8">
        <f t="shared" si="32"/>
        <v>0.18695722643504822</v>
      </c>
      <c r="P109" s="8">
        <f t="shared" si="33"/>
        <v>3.148689244669679E-6</v>
      </c>
      <c r="Q109" s="8">
        <f t="shared" si="34"/>
        <v>0.10400936576806456</v>
      </c>
      <c r="R109" s="8">
        <f t="shared" si="35"/>
        <v>1</v>
      </c>
      <c r="S109" s="8">
        <f t="shared" si="36"/>
        <v>0.96198543570741946</v>
      </c>
      <c r="T109" s="8">
        <f t="shared" si="37"/>
        <v>0.9143061991162903</v>
      </c>
      <c r="W109" s="7">
        <v>311421</v>
      </c>
      <c r="X109" s="7" t="s">
        <v>202</v>
      </c>
      <c r="Y109" s="8">
        <v>0</v>
      </c>
      <c r="Z109" s="8">
        <v>0</v>
      </c>
      <c r="AA109" s="8">
        <v>0</v>
      </c>
      <c r="AB109" s="8">
        <v>0</v>
      </c>
      <c r="AC109" s="8">
        <v>0</v>
      </c>
      <c r="AD109" s="8">
        <v>0</v>
      </c>
      <c r="AE109" s="8">
        <v>0</v>
      </c>
      <c r="AF109" s="8">
        <v>0</v>
      </c>
      <c r="AG109" s="8">
        <v>0</v>
      </c>
      <c r="AH109" s="8">
        <v>0</v>
      </c>
      <c r="AI109" s="8">
        <v>0</v>
      </c>
      <c r="AJ109" s="8">
        <v>0</v>
      </c>
      <c r="AK109" s="8">
        <v>0</v>
      </c>
      <c r="AL109" s="8">
        <v>0</v>
      </c>
      <c r="AM109" s="8">
        <v>0</v>
      </c>
      <c r="AN109" s="8">
        <v>1</v>
      </c>
      <c r="AO109" s="8">
        <v>0</v>
      </c>
      <c r="AP109" s="8">
        <v>0</v>
      </c>
      <c r="AS109" s="7">
        <v>311421</v>
      </c>
      <c r="AT109" s="7" t="s">
        <v>202</v>
      </c>
      <c r="AU109" s="8">
        <v>8.2917687209685467E-2</v>
      </c>
      <c r="AV109" s="8">
        <v>1.9161489932855647E-2</v>
      </c>
      <c r="AW109" s="8">
        <v>8.8991615103806473E-2</v>
      </c>
      <c r="AX109" s="8">
        <v>0.16344212208904632</v>
      </c>
      <c r="AY109" s="8">
        <v>4.6733425974464352E-2</v>
      </c>
      <c r="AZ109" s="8">
        <v>0.15503569409576357</v>
      </c>
      <c r="BA109" s="8">
        <v>0.15158815462091615</v>
      </c>
      <c r="BB109" s="8">
        <v>3.8612961018670476E-2</v>
      </c>
      <c r="BC109" s="8">
        <v>0.12733088992844357</v>
      </c>
      <c r="BD109" s="8">
        <v>0.12906941317825166</v>
      </c>
      <c r="BE109" s="8">
        <v>3.1490092917197107E-2</v>
      </c>
      <c r="BF109" s="8">
        <v>0.18784415603832261</v>
      </c>
      <c r="BG109" s="8">
        <v>0.18695722643504822</v>
      </c>
      <c r="BH109" s="8">
        <v>3.148689244669679E-6</v>
      </c>
      <c r="BI109" s="8">
        <v>0.10400936576806456</v>
      </c>
      <c r="BJ109" s="8">
        <v>1.191070792246129</v>
      </c>
      <c r="BK109" s="8">
        <v>0.96198543570741946</v>
      </c>
      <c r="BL109" s="8">
        <v>0.9143061991162903</v>
      </c>
    </row>
    <row r="110" spans="1:64" x14ac:dyDescent="0.3">
      <c r="A110" s="7">
        <v>311422</v>
      </c>
      <c r="B110" s="7" t="str">
        <f t="shared" si="19"/>
        <v>Specialty Canning</v>
      </c>
      <c r="C110" s="8">
        <f t="shared" si="20"/>
        <v>4.2955514930558061E-2</v>
      </c>
      <c r="D110" s="8">
        <f t="shared" si="21"/>
        <v>1.0642117830703226E-2</v>
      </c>
      <c r="E110" s="8">
        <f t="shared" si="22"/>
        <v>4.5341214086616129E-2</v>
      </c>
      <c r="F110" s="8">
        <f t="shared" si="23"/>
        <v>4.2689405127148389E-2</v>
      </c>
      <c r="G110" s="8">
        <f t="shared" si="24"/>
        <v>1.1900796045109029E-2</v>
      </c>
      <c r="H110" s="8">
        <f t="shared" si="25"/>
        <v>3.7828168077822584E-2</v>
      </c>
      <c r="I110" s="8">
        <f t="shared" si="26"/>
        <v>7.9212989968370964E-2</v>
      </c>
      <c r="J110" s="8">
        <f t="shared" si="27"/>
        <v>2.1762508001114515E-2</v>
      </c>
      <c r="K110" s="8">
        <f t="shared" si="28"/>
        <v>6.7044458939917742E-2</v>
      </c>
      <c r="L110" s="8">
        <f t="shared" si="29"/>
        <v>6.7850089358112903E-2</v>
      </c>
      <c r="M110" s="8">
        <f t="shared" si="30"/>
        <v>1.7671895385685484E-2</v>
      </c>
      <c r="N110" s="8">
        <f t="shared" si="31"/>
        <v>9.4820658734241933E-2</v>
      </c>
      <c r="O110" s="8">
        <f t="shared" si="32"/>
        <v>8.58491518609516E-2</v>
      </c>
      <c r="P110" s="8">
        <f t="shared" si="33"/>
        <v>2.6257702534195158E-6</v>
      </c>
      <c r="Q110" s="8">
        <f t="shared" si="34"/>
        <v>4.7452294684548403E-2</v>
      </c>
      <c r="R110" s="8">
        <f t="shared" si="35"/>
        <v>1</v>
      </c>
      <c r="S110" s="8">
        <f t="shared" si="36"/>
        <v>0.36661191763758061</v>
      </c>
      <c r="T110" s="8">
        <f t="shared" si="37"/>
        <v>0.44221350529661296</v>
      </c>
      <c r="W110" s="7">
        <v>311422</v>
      </c>
      <c r="X110" s="7" t="s">
        <v>203</v>
      </c>
      <c r="Y110" s="8">
        <v>0</v>
      </c>
      <c r="Z110" s="8">
        <v>0</v>
      </c>
      <c r="AA110" s="8">
        <v>0</v>
      </c>
      <c r="AB110" s="8">
        <v>0</v>
      </c>
      <c r="AC110" s="8">
        <v>0</v>
      </c>
      <c r="AD110" s="8">
        <v>0</v>
      </c>
      <c r="AE110" s="8">
        <v>0</v>
      </c>
      <c r="AF110" s="8">
        <v>0</v>
      </c>
      <c r="AG110" s="8">
        <v>0</v>
      </c>
      <c r="AH110" s="8">
        <v>0</v>
      </c>
      <c r="AI110" s="8">
        <v>0</v>
      </c>
      <c r="AJ110" s="8">
        <v>0</v>
      </c>
      <c r="AK110" s="8">
        <v>0</v>
      </c>
      <c r="AL110" s="8">
        <v>0</v>
      </c>
      <c r="AM110" s="8">
        <v>0</v>
      </c>
      <c r="AN110" s="8">
        <v>1</v>
      </c>
      <c r="AO110" s="8">
        <v>0</v>
      </c>
      <c r="AP110" s="8">
        <v>0</v>
      </c>
      <c r="AS110" s="7">
        <v>311422</v>
      </c>
      <c r="AT110" s="7" t="s">
        <v>203</v>
      </c>
      <c r="AU110" s="8">
        <v>4.2955514930558061E-2</v>
      </c>
      <c r="AV110" s="8">
        <v>1.0642117830703226E-2</v>
      </c>
      <c r="AW110" s="8">
        <v>4.5341214086616129E-2</v>
      </c>
      <c r="AX110" s="8">
        <v>4.2689405127148389E-2</v>
      </c>
      <c r="AY110" s="8">
        <v>1.1900796045109029E-2</v>
      </c>
      <c r="AZ110" s="8">
        <v>3.7828168077822584E-2</v>
      </c>
      <c r="BA110" s="8">
        <v>7.9212989968370964E-2</v>
      </c>
      <c r="BB110" s="8">
        <v>2.1762508001114515E-2</v>
      </c>
      <c r="BC110" s="8">
        <v>6.7044458939917742E-2</v>
      </c>
      <c r="BD110" s="8">
        <v>6.7850089358112903E-2</v>
      </c>
      <c r="BE110" s="8">
        <v>1.7671895385685484E-2</v>
      </c>
      <c r="BF110" s="8">
        <v>9.4820658734241933E-2</v>
      </c>
      <c r="BG110" s="8">
        <v>8.58491518609516E-2</v>
      </c>
      <c r="BH110" s="8">
        <v>2.6257702534195158E-6</v>
      </c>
      <c r="BI110" s="8">
        <v>4.7452294684548403E-2</v>
      </c>
      <c r="BJ110" s="8">
        <v>1.0989388468477421</v>
      </c>
      <c r="BK110" s="8">
        <v>0.36661191763758061</v>
      </c>
      <c r="BL110" s="8">
        <v>0.44221350529661296</v>
      </c>
    </row>
    <row r="111" spans="1:64" x14ac:dyDescent="0.3">
      <c r="A111" s="7">
        <v>311423</v>
      </c>
      <c r="B111" s="7" t="str">
        <f t="shared" si="19"/>
        <v>Dried and Dehydrated Food Manufacturing</v>
      </c>
      <c r="C111" s="8">
        <f t="shared" si="20"/>
        <v>2.6703593864870964E-2</v>
      </c>
      <c r="D111" s="8">
        <f t="shared" si="21"/>
        <v>5.7566147157188698E-3</v>
      </c>
      <c r="E111" s="8">
        <f t="shared" si="22"/>
        <v>2.275538173297742E-2</v>
      </c>
      <c r="F111" s="8">
        <f t="shared" si="23"/>
        <v>4.2262686196645166E-2</v>
      </c>
      <c r="G111" s="8">
        <f t="shared" si="24"/>
        <v>1.1765848479511289E-2</v>
      </c>
      <c r="H111" s="8">
        <f t="shared" si="25"/>
        <v>3.2877898427758068E-2</v>
      </c>
      <c r="I111" s="8">
        <f t="shared" si="26"/>
        <v>4.4417588914387102E-2</v>
      </c>
      <c r="J111" s="8">
        <f t="shared" si="27"/>
        <v>1.1209869627583871E-2</v>
      </c>
      <c r="K111" s="8">
        <f t="shared" si="28"/>
        <v>3.1259965750866127E-2</v>
      </c>
      <c r="L111" s="8">
        <f t="shared" si="29"/>
        <v>3.9814614449629027E-2</v>
      </c>
      <c r="M111" s="8">
        <f t="shared" si="30"/>
        <v>9.2883083562516119E-3</v>
      </c>
      <c r="N111" s="8">
        <f t="shared" si="31"/>
        <v>4.8154746477935488E-2</v>
      </c>
      <c r="O111" s="8">
        <f t="shared" si="32"/>
        <v>5.045452331209678E-2</v>
      </c>
      <c r="P111" s="8">
        <f t="shared" si="33"/>
        <v>4.9516732557790336E-7</v>
      </c>
      <c r="Q111" s="8">
        <f t="shared" si="34"/>
        <v>2.8418777253709684E-2</v>
      </c>
      <c r="R111" s="8">
        <f t="shared" si="35"/>
        <v>1</v>
      </c>
      <c r="S111" s="8">
        <f t="shared" si="36"/>
        <v>0.24819675568435487</v>
      </c>
      <c r="T111" s="8">
        <f t="shared" si="37"/>
        <v>0.24817774687322577</v>
      </c>
      <c r="W111" s="7">
        <v>311423</v>
      </c>
      <c r="X111" s="7" t="s">
        <v>204</v>
      </c>
      <c r="Y111" s="8">
        <v>0</v>
      </c>
      <c r="Z111" s="8">
        <v>0</v>
      </c>
      <c r="AA111" s="8">
        <v>0</v>
      </c>
      <c r="AB111" s="8">
        <v>0</v>
      </c>
      <c r="AC111" s="8">
        <v>0</v>
      </c>
      <c r="AD111" s="8">
        <v>0</v>
      </c>
      <c r="AE111" s="8">
        <v>0</v>
      </c>
      <c r="AF111" s="8">
        <v>0</v>
      </c>
      <c r="AG111" s="8">
        <v>0</v>
      </c>
      <c r="AH111" s="8">
        <v>0</v>
      </c>
      <c r="AI111" s="8">
        <v>0</v>
      </c>
      <c r="AJ111" s="8">
        <v>0</v>
      </c>
      <c r="AK111" s="8">
        <v>0</v>
      </c>
      <c r="AL111" s="8">
        <v>0</v>
      </c>
      <c r="AM111" s="8">
        <v>0</v>
      </c>
      <c r="AN111" s="8">
        <v>1</v>
      </c>
      <c r="AO111" s="8">
        <v>0</v>
      </c>
      <c r="AP111" s="8">
        <v>0</v>
      </c>
      <c r="AS111" s="7">
        <v>311423</v>
      </c>
      <c r="AT111" s="7" t="s">
        <v>204</v>
      </c>
      <c r="AU111" s="8">
        <v>2.6703593864870964E-2</v>
      </c>
      <c r="AV111" s="8">
        <v>5.7566147157188698E-3</v>
      </c>
      <c r="AW111" s="8">
        <v>2.275538173297742E-2</v>
      </c>
      <c r="AX111" s="8">
        <v>4.2262686196645166E-2</v>
      </c>
      <c r="AY111" s="8">
        <v>1.1765848479511289E-2</v>
      </c>
      <c r="AZ111" s="8">
        <v>3.2877898427758068E-2</v>
      </c>
      <c r="BA111" s="8">
        <v>4.4417588914387102E-2</v>
      </c>
      <c r="BB111" s="8">
        <v>1.1209869627583871E-2</v>
      </c>
      <c r="BC111" s="8">
        <v>3.1259965750866127E-2</v>
      </c>
      <c r="BD111" s="8">
        <v>3.9814614449629027E-2</v>
      </c>
      <c r="BE111" s="8">
        <v>9.2883083562516119E-3</v>
      </c>
      <c r="BF111" s="8">
        <v>4.8154746477935488E-2</v>
      </c>
      <c r="BG111" s="8">
        <v>5.045452331209678E-2</v>
      </c>
      <c r="BH111" s="8">
        <v>4.9516732557790336E-7</v>
      </c>
      <c r="BI111" s="8">
        <v>2.8418777253709684E-2</v>
      </c>
      <c r="BJ111" s="8">
        <v>1.0552155903133873</v>
      </c>
      <c r="BK111" s="8">
        <v>0.24819675568435487</v>
      </c>
      <c r="BL111" s="8">
        <v>0.24817774687322577</v>
      </c>
    </row>
    <row r="112" spans="1:64" x14ac:dyDescent="0.3">
      <c r="A112" s="7">
        <v>311511</v>
      </c>
      <c r="B112" s="7" t="str">
        <f t="shared" si="19"/>
        <v>Fluid Milk Manufacturing</v>
      </c>
      <c r="C112" s="8">
        <f t="shared" si="20"/>
        <v>0.10500782709890324</v>
      </c>
      <c r="D112" s="8">
        <f t="shared" si="21"/>
        <v>2.3581292283177416E-2</v>
      </c>
      <c r="E112" s="8">
        <f t="shared" si="22"/>
        <v>7.5887550164732254E-2</v>
      </c>
      <c r="F112" s="8">
        <f t="shared" si="23"/>
        <v>0.39544726141794512</v>
      </c>
      <c r="G112" s="8">
        <f t="shared" si="24"/>
        <v>0.10924533334431127</v>
      </c>
      <c r="H112" s="8">
        <f t="shared" si="25"/>
        <v>0.25256526248789357</v>
      </c>
      <c r="I112" s="8">
        <f t="shared" si="26"/>
        <v>0.27087549728732258</v>
      </c>
      <c r="J112" s="8">
        <f t="shared" si="27"/>
        <v>6.874585103969838E-2</v>
      </c>
      <c r="K112" s="8">
        <f t="shared" si="28"/>
        <v>0.16911080144605808</v>
      </c>
      <c r="L112" s="8">
        <f t="shared" si="29"/>
        <v>0.18434880346527421</v>
      </c>
      <c r="M112" s="8">
        <f t="shared" si="30"/>
        <v>4.7048308288238694E-2</v>
      </c>
      <c r="N112" s="8">
        <f t="shared" si="31"/>
        <v>0.20578366164541936</v>
      </c>
      <c r="O112" s="8">
        <f t="shared" si="32"/>
        <v>0.12882598716367732</v>
      </c>
      <c r="P112" s="8">
        <f t="shared" si="33"/>
        <v>9.4125881060087106E-7</v>
      </c>
      <c r="Q112" s="8">
        <f t="shared" si="34"/>
        <v>6.0100725341516129E-2</v>
      </c>
      <c r="R112" s="8">
        <f t="shared" si="35"/>
        <v>1</v>
      </c>
      <c r="S112" s="8">
        <f t="shared" si="36"/>
        <v>1.2895159217659677</v>
      </c>
      <c r="T112" s="8">
        <f t="shared" si="37"/>
        <v>1.0409902142891934</v>
      </c>
      <c r="W112" s="7">
        <v>311511</v>
      </c>
      <c r="X112" s="7" t="s">
        <v>205</v>
      </c>
      <c r="Y112" s="8">
        <v>0</v>
      </c>
      <c r="Z112" s="8">
        <v>0</v>
      </c>
      <c r="AA112" s="8">
        <v>0</v>
      </c>
      <c r="AB112" s="8">
        <v>0</v>
      </c>
      <c r="AC112" s="8">
        <v>0</v>
      </c>
      <c r="AD112" s="8">
        <v>0</v>
      </c>
      <c r="AE112" s="8">
        <v>0</v>
      </c>
      <c r="AF112" s="8">
        <v>0</v>
      </c>
      <c r="AG112" s="8">
        <v>0</v>
      </c>
      <c r="AH112" s="8">
        <v>0</v>
      </c>
      <c r="AI112" s="8">
        <v>0</v>
      </c>
      <c r="AJ112" s="8">
        <v>0</v>
      </c>
      <c r="AK112" s="8">
        <v>0</v>
      </c>
      <c r="AL112" s="8">
        <v>0</v>
      </c>
      <c r="AM112" s="8">
        <v>0</v>
      </c>
      <c r="AN112" s="8">
        <v>1</v>
      </c>
      <c r="AO112" s="8">
        <v>0</v>
      </c>
      <c r="AP112" s="8">
        <v>0</v>
      </c>
      <c r="AS112" s="7">
        <v>311511</v>
      </c>
      <c r="AT112" s="7" t="s">
        <v>205</v>
      </c>
      <c r="AU112" s="8">
        <v>0.10500782709890324</v>
      </c>
      <c r="AV112" s="8">
        <v>2.3581292283177416E-2</v>
      </c>
      <c r="AW112" s="8">
        <v>7.5887550164732254E-2</v>
      </c>
      <c r="AX112" s="8">
        <v>0.39544726141794512</v>
      </c>
      <c r="AY112" s="8">
        <v>0.10924533334431127</v>
      </c>
      <c r="AZ112" s="8">
        <v>0.25256526248789357</v>
      </c>
      <c r="BA112" s="8">
        <v>0.27087549728732258</v>
      </c>
      <c r="BB112" s="8">
        <v>6.874585103969838E-2</v>
      </c>
      <c r="BC112" s="8">
        <v>0.16911080144605808</v>
      </c>
      <c r="BD112" s="8">
        <v>0.18434880346527421</v>
      </c>
      <c r="BE112" s="8">
        <v>4.7048308288238694E-2</v>
      </c>
      <c r="BF112" s="8">
        <v>0.20578366164541936</v>
      </c>
      <c r="BG112" s="8">
        <v>0.12882598716367732</v>
      </c>
      <c r="BH112" s="8">
        <v>9.4125881060087106E-7</v>
      </c>
      <c r="BI112" s="8">
        <v>6.0100725341516129E-2</v>
      </c>
      <c r="BJ112" s="8">
        <v>1.2044766695466131</v>
      </c>
      <c r="BK112" s="8">
        <v>1.2895159217659677</v>
      </c>
      <c r="BL112" s="8">
        <v>1.0409902142891934</v>
      </c>
    </row>
    <row r="113" spans="1:64" x14ac:dyDescent="0.3">
      <c r="A113" s="7">
        <v>311512</v>
      </c>
      <c r="B113" s="7" t="str">
        <f t="shared" si="19"/>
        <v>Creamery Butter Manufacturing</v>
      </c>
      <c r="C113" s="8">
        <f t="shared" si="20"/>
        <v>1.7143298194064519E-2</v>
      </c>
      <c r="D113" s="8">
        <f t="shared" si="21"/>
        <v>3.8088767756629025E-3</v>
      </c>
      <c r="E113" s="8">
        <f t="shared" si="22"/>
        <v>1.3098323531145161E-2</v>
      </c>
      <c r="F113" s="8">
        <f t="shared" si="23"/>
        <v>3.3572379251725799E-2</v>
      </c>
      <c r="G113" s="8">
        <f t="shared" si="24"/>
        <v>8.5588113174516131E-3</v>
      </c>
      <c r="H113" s="8">
        <f t="shared" si="25"/>
        <v>1.8320902341137101E-2</v>
      </c>
      <c r="I113" s="8">
        <f t="shared" si="26"/>
        <v>5.0949193294241933E-2</v>
      </c>
      <c r="J113" s="8">
        <f t="shared" si="27"/>
        <v>1.2169454071237098E-2</v>
      </c>
      <c r="K113" s="8">
        <f t="shared" si="28"/>
        <v>2.8353352214387097E-2</v>
      </c>
      <c r="L113" s="8">
        <f t="shared" si="29"/>
        <v>3.5245122754048383E-2</v>
      </c>
      <c r="M113" s="8">
        <f t="shared" si="30"/>
        <v>8.0893950934161282E-3</v>
      </c>
      <c r="N113" s="8">
        <f t="shared" si="31"/>
        <v>3.5954669442999999E-2</v>
      </c>
      <c r="O113" s="8">
        <f t="shared" si="32"/>
        <v>2.338047151848387E-2</v>
      </c>
      <c r="P113" s="8">
        <f t="shared" si="33"/>
        <v>3.1889587904564519E-7</v>
      </c>
      <c r="Q113" s="8">
        <f t="shared" si="34"/>
        <v>1.0532772349161289E-2</v>
      </c>
      <c r="R113" s="8">
        <f t="shared" si="35"/>
        <v>1</v>
      </c>
      <c r="S113" s="8">
        <f t="shared" si="36"/>
        <v>0.1572262864587097</v>
      </c>
      <c r="T113" s="8">
        <f t="shared" si="37"/>
        <v>0.1882461931282258</v>
      </c>
      <c r="W113" s="7">
        <v>311512</v>
      </c>
      <c r="X113" s="7" t="s">
        <v>206</v>
      </c>
      <c r="Y113" s="8">
        <v>0</v>
      </c>
      <c r="Z113" s="8">
        <v>0</v>
      </c>
      <c r="AA113" s="8">
        <v>0</v>
      </c>
      <c r="AB113" s="8">
        <v>0</v>
      </c>
      <c r="AC113" s="8">
        <v>0</v>
      </c>
      <c r="AD113" s="8">
        <v>0</v>
      </c>
      <c r="AE113" s="8">
        <v>0</v>
      </c>
      <c r="AF113" s="8">
        <v>0</v>
      </c>
      <c r="AG113" s="8">
        <v>0</v>
      </c>
      <c r="AH113" s="8">
        <v>0</v>
      </c>
      <c r="AI113" s="8">
        <v>0</v>
      </c>
      <c r="AJ113" s="8">
        <v>0</v>
      </c>
      <c r="AK113" s="8">
        <v>0</v>
      </c>
      <c r="AL113" s="8">
        <v>0</v>
      </c>
      <c r="AM113" s="8">
        <v>0</v>
      </c>
      <c r="AN113" s="8">
        <v>1</v>
      </c>
      <c r="AO113" s="8">
        <v>0</v>
      </c>
      <c r="AP113" s="8">
        <v>0</v>
      </c>
      <c r="AS113" s="7">
        <v>311512</v>
      </c>
      <c r="AT113" s="7" t="s">
        <v>206</v>
      </c>
      <c r="AU113" s="8">
        <v>1.7143298194064519E-2</v>
      </c>
      <c r="AV113" s="8">
        <v>3.8088767756629025E-3</v>
      </c>
      <c r="AW113" s="8">
        <v>1.3098323531145161E-2</v>
      </c>
      <c r="AX113" s="8">
        <v>3.3572379251725799E-2</v>
      </c>
      <c r="AY113" s="8">
        <v>8.5588113174516131E-3</v>
      </c>
      <c r="AZ113" s="8">
        <v>1.8320902341137101E-2</v>
      </c>
      <c r="BA113" s="8">
        <v>5.0949193294241933E-2</v>
      </c>
      <c r="BB113" s="8">
        <v>1.2169454071237098E-2</v>
      </c>
      <c r="BC113" s="8">
        <v>2.8353352214387097E-2</v>
      </c>
      <c r="BD113" s="8">
        <v>3.5245122754048383E-2</v>
      </c>
      <c r="BE113" s="8">
        <v>8.0893950934161282E-3</v>
      </c>
      <c r="BF113" s="8">
        <v>3.5954669442999999E-2</v>
      </c>
      <c r="BG113" s="8">
        <v>2.338047151848387E-2</v>
      </c>
      <c r="BH113" s="8">
        <v>3.1889587904564519E-7</v>
      </c>
      <c r="BI113" s="8">
        <v>1.0532772349161289E-2</v>
      </c>
      <c r="BJ113" s="8">
        <v>1.0340504985009675</v>
      </c>
      <c r="BK113" s="8">
        <v>0.1572262864587097</v>
      </c>
      <c r="BL113" s="8">
        <v>0.1882461931282258</v>
      </c>
    </row>
    <row r="114" spans="1:64" x14ac:dyDescent="0.3">
      <c r="A114" s="7">
        <v>311513</v>
      </c>
      <c r="B114" s="7" t="str">
        <f t="shared" si="19"/>
        <v>Cheese Manufacturing</v>
      </c>
      <c r="C114" s="8">
        <f t="shared" si="20"/>
        <v>0.354108157576</v>
      </c>
      <c r="D114" s="8">
        <f t="shared" si="21"/>
        <v>0.127432986921</v>
      </c>
      <c r="E114" s="8">
        <f t="shared" si="22"/>
        <v>6.3917957815600002E-2</v>
      </c>
      <c r="F114" s="8">
        <f t="shared" si="23"/>
        <v>1.33940788565</v>
      </c>
      <c r="G114" s="8">
        <f t="shared" si="24"/>
        <v>0.63947873393800003</v>
      </c>
      <c r="H114" s="8">
        <f t="shared" si="25"/>
        <v>0.335648254629</v>
      </c>
      <c r="I114" s="8">
        <f t="shared" si="26"/>
        <v>0.80113487281700002</v>
      </c>
      <c r="J114" s="8">
        <f t="shared" si="27"/>
        <v>0.33909257765900003</v>
      </c>
      <c r="K114" s="8">
        <f t="shared" si="28"/>
        <v>0.13329365449</v>
      </c>
      <c r="L114" s="8">
        <f t="shared" si="29"/>
        <v>0.49064923668400001</v>
      </c>
      <c r="M114" s="8">
        <f t="shared" si="30"/>
        <v>0.20718466068700001</v>
      </c>
      <c r="N114" s="8">
        <f t="shared" si="31"/>
        <v>0.31274499407</v>
      </c>
      <c r="O114" s="8">
        <f t="shared" si="32"/>
        <v>0.151297842179</v>
      </c>
      <c r="P114" s="8">
        <f t="shared" si="33"/>
        <v>6.7013078967400003E-7</v>
      </c>
      <c r="Q114" s="8">
        <f t="shared" si="34"/>
        <v>6.6268520706700001E-2</v>
      </c>
      <c r="R114" s="8">
        <f t="shared" si="35"/>
        <v>1.5454591023099999</v>
      </c>
      <c r="S114" s="8">
        <f t="shared" si="36"/>
        <v>3.31453487421</v>
      </c>
      <c r="T114" s="8">
        <f t="shared" si="37"/>
        <v>2.2735211049699999</v>
      </c>
      <c r="W114" s="7">
        <v>311513</v>
      </c>
      <c r="X114" s="7" t="s">
        <v>207</v>
      </c>
      <c r="Y114" s="8">
        <v>0.354108157576</v>
      </c>
      <c r="Z114" s="8">
        <v>0.127432986921</v>
      </c>
      <c r="AA114" s="8">
        <v>6.3917957815600002E-2</v>
      </c>
      <c r="AB114" s="8">
        <v>1.33940788565</v>
      </c>
      <c r="AC114" s="8">
        <v>0.63947873393800003</v>
      </c>
      <c r="AD114" s="8">
        <v>0.335648254629</v>
      </c>
      <c r="AE114" s="8">
        <v>0.80113487281700002</v>
      </c>
      <c r="AF114" s="8">
        <v>0.33909257765900003</v>
      </c>
      <c r="AG114" s="8">
        <v>0.13329365449</v>
      </c>
      <c r="AH114" s="8">
        <v>0.49064923668400001</v>
      </c>
      <c r="AI114" s="8">
        <v>0.20718466068700001</v>
      </c>
      <c r="AJ114" s="8">
        <v>0.31274499407</v>
      </c>
      <c r="AK114" s="8">
        <v>0.151297842179</v>
      </c>
      <c r="AL114" s="8">
        <v>6.7013078967400003E-7</v>
      </c>
      <c r="AM114" s="8">
        <v>6.6268520706700001E-2</v>
      </c>
      <c r="AN114" s="8">
        <v>1.5454591023099999</v>
      </c>
      <c r="AO114" s="8">
        <v>3.31453487421</v>
      </c>
      <c r="AP114" s="8">
        <v>2.2735211049699999</v>
      </c>
      <c r="AS114" s="7">
        <v>311513</v>
      </c>
      <c r="AT114" s="7" t="s">
        <v>207</v>
      </c>
      <c r="AU114" s="8">
        <v>0.13990930499234683</v>
      </c>
      <c r="AV114" s="8">
        <v>3.9125004339804835E-2</v>
      </c>
      <c r="AW114" s="8">
        <v>6.0228721891998398E-2</v>
      </c>
      <c r="AX114" s="8">
        <v>0.41320720025411289</v>
      </c>
      <c r="AY114" s="8">
        <v>0.16922728366800324</v>
      </c>
      <c r="AZ114" s="8">
        <v>0.21574900876865485</v>
      </c>
      <c r="BA114" s="8">
        <v>0.42503300353520979</v>
      </c>
      <c r="BB114" s="8">
        <v>0.14500270292671613</v>
      </c>
      <c r="BC114" s="8">
        <v>0.2139871248807742</v>
      </c>
      <c r="BD114" s="8">
        <v>0.28066072760851618</v>
      </c>
      <c r="BE114" s="8">
        <v>9.3213818474727414E-2</v>
      </c>
      <c r="BF114" s="8">
        <v>0.26105110624112909</v>
      </c>
      <c r="BG114" s="8">
        <v>9.4341639583709738E-2</v>
      </c>
      <c r="BH114" s="8">
        <v>1.0676878496915484E-6</v>
      </c>
      <c r="BI114" s="8">
        <v>4.0944776693183867E-2</v>
      </c>
      <c r="BJ114" s="8">
        <v>1.2392630312248383</v>
      </c>
      <c r="BK114" s="8">
        <v>1.4110867184974196</v>
      </c>
      <c r="BL114" s="8">
        <v>1.3969260571491937</v>
      </c>
    </row>
    <row r="115" spans="1:64" x14ac:dyDescent="0.3">
      <c r="A115" s="7">
        <v>311514</v>
      </c>
      <c r="B115" s="7" t="str">
        <f t="shared" si="19"/>
        <v>Dry, Condensed, and Evaporated Dairy Product Manufacturing</v>
      </c>
      <c r="C115" s="8">
        <f t="shared" si="20"/>
        <v>3.4260536004209675E-2</v>
      </c>
      <c r="D115" s="8">
        <f t="shared" si="21"/>
        <v>9.0724069943338703E-3</v>
      </c>
      <c r="E115" s="8">
        <f t="shared" si="22"/>
        <v>2.7323895754290319E-2</v>
      </c>
      <c r="F115" s="8">
        <f t="shared" si="23"/>
        <v>0.22197816298373707</v>
      </c>
      <c r="G115" s="8">
        <f t="shared" si="24"/>
        <v>8.586402996571614E-2</v>
      </c>
      <c r="H115" s="8">
        <f t="shared" si="25"/>
        <v>0.17202756903705807</v>
      </c>
      <c r="I115" s="8">
        <f t="shared" si="26"/>
        <v>0.17562796761480645</v>
      </c>
      <c r="J115" s="8">
        <f t="shared" si="27"/>
        <v>5.6280278300354841E-2</v>
      </c>
      <c r="K115" s="8">
        <f t="shared" si="28"/>
        <v>0.11722772357717742</v>
      </c>
      <c r="L115" s="8">
        <f t="shared" si="29"/>
        <v>6.1757532430838716E-2</v>
      </c>
      <c r="M115" s="8">
        <f t="shared" si="30"/>
        <v>1.813428346348871E-2</v>
      </c>
      <c r="N115" s="8">
        <f t="shared" si="31"/>
        <v>7.7485453055161288E-2</v>
      </c>
      <c r="O115" s="8">
        <f t="shared" si="32"/>
        <v>3.8613595025322585E-2</v>
      </c>
      <c r="P115" s="8">
        <f t="shared" si="33"/>
        <v>6.8091842354390318E-7</v>
      </c>
      <c r="Q115" s="8">
        <f t="shared" si="34"/>
        <v>8.2441517844677407E-3</v>
      </c>
      <c r="R115" s="8">
        <f t="shared" si="35"/>
        <v>1</v>
      </c>
      <c r="S115" s="8">
        <f t="shared" si="36"/>
        <v>0.64116008456693541</v>
      </c>
      <c r="T115" s="8">
        <f t="shared" si="37"/>
        <v>0.51042629207338708</v>
      </c>
      <c r="W115" s="7">
        <v>311514</v>
      </c>
      <c r="X115" s="7" t="s">
        <v>208</v>
      </c>
      <c r="Y115" s="8">
        <v>0</v>
      </c>
      <c r="Z115" s="8">
        <v>0</v>
      </c>
      <c r="AA115" s="8">
        <v>0</v>
      </c>
      <c r="AB115" s="8">
        <v>0</v>
      </c>
      <c r="AC115" s="8">
        <v>0</v>
      </c>
      <c r="AD115" s="8">
        <v>0</v>
      </c>
      <c r="AE115" s="8">
        <v>0</v>
      </c>
      <c r="AF115" s="8">
        <v>0</v>
      </c>
      <c r="AG115" s="8">
        <v>0</v>
      </c>
      <c r="AH115" s="8">
        <v>0</v>
      </c>
      <c r="AI115" s="8">
        <v>0</v>
      </c>
      <c r="AJ115" s="8">
        <v>0</v>
      </c>
      <c r="AK115" s="8">
        <v>0</v>
      </c>
      <c r="AL115" s="8">
        <v>0</v>
      </c>
      <c r="AM115" s="8">
        <v>0</v>
      </c>
      <c r="AN115" s="8">
        <v>1</v>
      </c>
      <c r="AO115" s="8">
        <v>0</v>
      </c>
      <c r="AP115" s="8">
        <v>0</v>
      </c>
      <c r="AS115" s="7">
        <v>311514</v>
      </c>
      <c r="AT115" s="7" t="s">
        <v>208</v>
      </c>
      <c r="AU115" s="8">
        <v>3.4260536004209675E-2</v>
      </c>
      <c r="AV115" s="8">
        <v>9.0724069943338703E-3</v>
      </c>
      <c r="AW115" s="8">
        <v>2.7323895754290319E-2</v>
      </c>
      <c r="AX115" s="8">
        <v>0.22197816298373707</v>
      </c>
      <c r="AY115" s="8">
        <v>8.586402996571614E-2</v>
      </c>
      <c r="AZ115" s="8">
        <v>0.17202756903705807</v>
      </c>
      <c r="BA115" s="8">
        <v>0.17562796761480645</v>
      </c>
      <c r="BB115" s="8">
        <v>5.6280278300354841E-2</v>
      </c>
      <c r="BC115" s="8">
        <v>0.11722772357717742</v>
      </c>
      <c r="BD115" s="8">
        <v>6.1757532430838716E-2</v>
      </c>
      <c r="BE115" s="8">
        <v>1.813428346348871E-2</v>
      </c>
      <c r="BF115" s="8">
        <v>7.7485453055161288E-2</v>
      </c>
      <c r="BG115" s="8">
        <v>3.8613595025322585E-2</v>
      </c>
      <c r="BH115" s="8">
        <v>6.8091842354390318E-7</v>
      </c>
      <c r="BI115" s="8">
        <v>8.2441517844677407E-3</v>
      </c>
      <c r="BJ115" s="8">
        <v>1.0706568387525806</v>
      </c>
      <c r="BK115" s="8">
        <v>0.64116008456693541</v>
      </c>
      <c r="BL115" s="8">
        <v>0.51042629207338708</v>
      </c>
    </row>
    <row r="116" spans="1:64" x14ac:dyDescent="0.3">
      <c r="A116" s="7">
        <v>311520</v>
      </c>
      <c r="B116" s="7" t="str">
        <f t="shared" si="19"/>
        <v>Ice Cream and Frozen Dessert Manufacturing</v>
      </c>
      <c r="C116" s="8">
        <f t="shared" si="20"/>
        <v>6.115261389016452E-2</v>
      </c>
      <c r="D116" s="8">
        <f t="shared" si="21"/>
        <v>1.6719651521095159E-2</v>
      </c>
      <c r="E116" s="8">
        <f t="shared" si="22"/>
        <v>5.7582866393119346E-2</v>
      </c>
      <c r="F116" s="8">
        <f t="shared" si="23"/>
        <v>7.494336898956451E-2</v>
      </c>
      <c r="G116" s="8">
        <f t="shared" si="24"/>
        <v>2.685578158447742E-2</v>
      </c>
      <c r="H116" s="8">
        <f t="shared" si="25"/>
        <v>7.6382486006669359E-2</v>
      </c>
      <c r="I116" s="8">
        <f t="shared" si="26"/>
        <v>9.6649074447080638E-2</v>
      </c>
      <c r="J116" s="8">
        <f t="shared" si="27"/>
        <v>2.8542006320154838E-2</v>
      </c>
      <c r="K116" s="8">
        <f t="shared" si="28"/>
        <v>8.0673949690500013E-2</v>
      </c>
      <c r="L116" s="8">
        <f t="shared" si="29"/>
        <v>9.566604395088707E-2</v>
      </c>
      <c r="M116" s="8">
        <f t="shared" si="30"/>
        <v>2.7739952300019351E-2</v>
      </c>
      <c r="N116" s="8">
        <f t="shared" si="31"/>
        <v>0.1167252967866774</v>
      </c>
      <c r="O116" s="8">
        <f t="shared" si="32"/>
        <v>0.10049970513935479</v>
      </c>
      <c r="P116" s="8">
        <f t="shared" si="33"/>
        <v>1.4738370166159676E-6</v>
      </c>
      <c r="Q116" s="8">
        <f t="shared" si="34"/>
        <v>6.5810787337741941E-2</v>
      </c>
      <c r="R116" s="8">
        <f t="shared" si="35"/>
        <v>1</v>
      </c>
      <c r="S116" s="8">
        <f t="shared" si="36"/>
        <v>0.50076228174193549</v>
      </c>
      <c r="T116" s="8">
        <f t="shared" si="37"/>
        <v>0.52844567561903222</v>
      </c>
      <c r="W116" s="7">
        <v>311520</v>
      </c>
      <c r="X116" s="7" t="s">
        <v>209</v>
      </c>
      <c r="Y116" s="8">
        <v>0</v>
      </c>
      <c r="Z116" s="8">
        <v>0</v>
      </c>
      <c r="AA116" s="8">
        <v>0</v>
      </c>
      <c r="AB116" s="8">
        <v>0</v>
      </c>
      <c r="AC116" s="8">
        <v>0</v>
      </c>
      <c r="AD116" s="8">
        <v>0</v>
      </c>
      <c r="AE116" s="8">
        <v>0</v>
      </c>
      <c r="AF116" s="8">
        <v>0</v>
      </c>
      <c r="AG116" s="8">
        <v>0</v>
      </c>
      <c r="AH116" s="8">
        <v>0</v>
      </c>
      <c r="AI116" s="8">
        <v>0</v>
      </c>
      <c r="AJ116" s="8">
        <v>0</v>
      </c>
      <c r="AK116" s="8">
        <v>0</v>
      </c>
      <c r="AL116" s="8">
        <v>0</v>
      </c>
      <c r="AM116" s="8">
        <v>0</v>
      </c>
      <c r="AN116" s="8">
        <v>1</v>
      </c>
      <c r="AO116" s="8">
        <v>0</v>
      </c>
      <c r="AP116" s="8">
        <v>0</v>
      </c>
      <c r="AS116" s="7">
        <v>311520</v>
      </c>
      <c r="AT116" s="7" t="s">
        <v>209</v>
      </c>
      <c r="AU116" s="8">
        <v>6.115261389016452E-2</v>
      </c>
      <c r="AV116" s="8">
        <v>1.6719651521095159E-2</v>
      </c>
      <c r="AW116" s="8">
        <v>5.7582866393119346E-2</v>
      </c>
      <c r="AX116" s="8">
        <v>7.494336898956451E-2</v>
      </c>
      <c r="AY116" s="8">
        <v>2.685578158447742E-2</v>
      </c>
      <c r="AZ116" s="8">
        <v>7.6382486006669359E-2</v>
      </c>
      <c r="BA116" s="8">
        <v>9.6649074447080638E-2</v>
      </c>
      <c r="BB116" s="8">
        <v>2.8542006320154838E-2</v>
      </c>
      <c r="BC116" s="8">
        <v>8.0673949690500013E-2</v>
      </c>
      <c r="BD116" s="8">
        <v>9.566604395088707E-2</v>
      </c>
      <c r="BE116" s="8">
        <v>2.7739952300019351E-2</v>
      </c>
      <c r="BF116" s="8">
        <v>0.1167252967866774</v>
      </c>
      <c r="BG116" s="8">
        <v>0.10049970513935479</v>
      </c>
      <c r="BH116" s="8">
        <v>1.4738370166159676E-6</v>
      </c>
      <c r="BI116" s="8">
        <v>6.5810787337741941E-2</v>
      </c>
      <c r="BJ116" s="8">
        <v>1.1354551318046775</v>
      </c>
      <c r="BK116" s="8">
        <v>0.50076228174193549</v>
      </c>
      <c r="BL116" s="8">
        <v>0.52844567561903222</v>
      </c>
    </row>
    <row r="117" spans="1:64" x14ac:dyDescent="0.3">
      <c r="A117" s="7">
        <v>311611</v>
      </c>
      <c r="B117" s="7" t="str">
        <f t="shared" si="19"/>
        <v>Animal (except Poultry) Slaughtering</v>
      </c>
      <c r="C117" s="8">
        <f t="shared" si="20"/>
        <v>0.28187739258200001</v>
      </c>
      <c r="D117" s="8">
        <f t="shared" si="21"/>
        <v>6.7437917916799997E-2</v>
      </c>
      <c r="E117" s="8">
        <f t="shared" si="22"/>
        <v>6.4236941892400007E-2</v>
      </c>
      <c r="F117" s="8">
        <f t="shared" si="23"/>
        <v>0.65051784046600003</v>
      </c>
      <c r="G117" s="8">
        <f t="shared" si="24"/>
        <v>0.17084909731799999</v>
      </c>
      <c r="H117" s="8">
        <f t="shared" si="25"/>
        <v>0.14213891560399999</v>
      </c>
      <c r="I117" s="8">
        <f t="shared" si="26"/>
        <v>0.64039372967200003</v>
      </c>
      <c r="J117" s="8">
        <f t="shared" si="27"/>
        <v>0.15303992096800001</v>
      </c>
      <c r="K117" s="8">
        <f t="shared" si="28"/>
        <v>0.104311327523</v>
      </c>
      <c r="L117" s="8">
        <f t="shared" si="29"/>
        <v>0.38743469700200001</v>
      </c>
      <c r="M117" s="8">
        <f t="shared" si="30"/>
        <v>0.110043307008</v>
      </c>
      <c r="N117" s="8">
        <f t="shared" si="31"/>
        <v>0.25528583901500002</v>
      </c>
      <c r="O117" s="8">
        <f t="shared" si="32"/>
        <v>0.18221458532000001</v>
      </c>
      <c r="P117" s="8">
        <f t="shared" si="33"/>
        <v>1.85050477438E-6</v>
      </c>
      <c r="Q117" s="8">
        <f t="shared" si="34"/>
        <v>9.74674556207E-2</v>
      </c>
      <c r="R117" s="8">
        <f t="shared" si="35"/>
        <v>1.4135522523899999</v>
      </c>
      <c r="S117" s="8">
        <f t="shared" si="36"/>
        <v>1.9635058533900001</v>
      </c>
      <c r="T117" s="8">
        <f t="shared" si="37"/>
        <v>1.89774497816</v>
      </c>
      <c r="W117" s="7">
        <v>311611</v>
      </c>
      <c r="X117" s="7" t="s">
        <v>210</v>
      </c>
      <c r="Y117" s="8">
        <v>0.28187739258200001</v>
      </c>
      <c r="Z117" s="8">
        <v>6.7437917916799997E-2</v>
      </c>
      <c r="AA117" s="8">
        <v>6.4236941892400007E-2</v>
      </c>
      <c r="AB117" s="8">
        <v>0.65051784046600003</v>
      </c>
      <c r="AC117" s="8">
        <v>0.17084909731799999</v>
      </c>
      <c r="AD117" s="8">
        <v>0.14213891560399999</v>
      </c>
      <c r="AE117" s="8">
        <v>0.64039372967200003</v>
      </c>
      <c r="AF117" s="8">
        <v>0.15303992096800001</v>
      </c>
      <c r="AG117" s="8">
        <v>0.104311327523</v>
      </c>
      <c r="AH117" s="8">
        <v>0.38743469700200001</v>
      </c>
      <c r="AI117" s="8">
        <v>0.110043307008</v>
      </c>
      <c r="AJ117" s="8">
        <v>0.25528583901500002</v>
      </c>
      <c r="AK117" s="8">
        <v>0.18221458532000001</v>
      </c>
      <c r="AL117" s="8">
        <v>1.85050477438E-6</v>
      </c>
      <c r="AM117" s="8">
        <v>9.74674556207E-2</v>
      </c>
      <c r="AN117" s="8">
        <v>1.4135522523899999</v>
      </c>
      <c r="AO117" s="8">
        <v>1.9635058533900001</v>
      </c>
      <c r="AP117" s="8">
        <v>1.89774497816</v>
      </c>
      <c r="AS117" s="7">
        <v>311611</v>
      </c>
      <c r="AT117" s="7" t="s">
        <v>210</v>
      </c>
      <c r="AU117" s="8">
        <v>9.7845516378243555E-2</v>
      </c>
      <c r="AV117" s="8">
        <v>2.1002723558430327E-2</v>
      </c>
      <c r="AW117" s="8">
        <v>5.2862449959753213E-2</v>
      </c>
      <c r="AX117" s="8">
        <v>0.20399777595098387</v>
      </c>
      <c r="AY117" s="8">
        <v>5.5719126006977412E-2</v>
      </c>
      <c r="AZ117" s="8">
        <v>0.10907255145819354</v>
      </c>
      <c r="BA117" s="8">
        <v>0.25124514830419348</v>
      </c>
      <c r="BB117" s="8">
        <v>6.558862133343063E-2</v>
      </c>
      <c r="BC117" s="8">
        <v>0.13913767970248872</v>
      </c>
      <c r="BD117" s="8">
        <v>0.1787994193910484</v>
      </c>
      <c r="BE117" s="8">
        <v>4.9451572802774187E-2</v>
      </c>
      <c r="BF117" s="8">
        <v>0.18655658763535488</v>
      </c>
      <c r="BG117" s="8">
        <v>9.834962642414509E-2</v>
      </c>
      <c r="BH117" s="8">
        <v>1.3089697677830642E-6</v>
      </c>
      <c r="BI117" s="8">
        <v>5.1464281386508104E-2</v>
      </c>
      <c r="BJ117" s="8">
        <v>1.1717106898967744</v>
      </c>
      <c r="BK117" s="8">
        <v>0.90104751793225824</v>
      </c>
      <c r="BL117" s="8">
        <v>0.98822951385612923</v>
      </c>
    </row>
    <row r="118" spans="1:64" x14ac:dyDescent="0.3">
      <c r="A118" s="7">
        <v>311612</v>
      </c>
      <c r="B118" s="7" t="str">
        <f t="shared" si="19"/>
        <v>Meat Processed from Carcasses</v>
      </c>
      <c r="C118" s="8">
        <f t="shared" si="20"/>
        <v>0.28188695508799999</v>
      </c>
      <c r="D118" s="8">
        <f t="shared" si="21"/>
        <v>6.7445196613399996E-2</v>
      </c>
      <c r="E118" s="8">
        <f t="shared" si="22"/>
        <v>6.6120196616800006E-2</v>
      </c>
      <c r="F118" s="8">
        <f t="shared" si="23"/>
        <v>0.55013695949200003</v>
      </c>
      <c r="G118" s="8">
        <f t="shared" si="24"/>
        <v>0.14455816583200001</v>
      </c>
      <c r="H118" s="8">
        <f t="shared" si="25"/>
        <v>0.12559712165199999</v>
      </c>
      <c r="I118" s="8">
        <f t="shared" si="26"/>
        <v>0.65118011504200002</v>
      </c>
      <c r="J118" s="8">
        <f t="shared" si="27"/>
        <v>0.15564889829799999</v>
      </c>
      <c r="K118" s="8">
        <f t="shared" si="28"/>
        <v>0.110237176683</v>
      </c>
      <c r="L118" s="8">
        <f t="shared" si="29"/>
        <v>0.38748649658700002</v>
      </c>
      <c r="M118" s="8">
        <f t="shared" si="30"/>
        <v>0.11007478357100001</v>
      </c>
      <c r="N118" s="8">
        <f t="shared" si="31"/>
        <v>0.26249909236300001</v>
      </c>
      <c r="O118" s="8">
        <f t="shared" si="32"/>
        <v>0.18217268952599999</v>
      </c>
      <c r="P118" s="8">
        <f t="shared" si="33"/>
        <v>2.1871658728299998E-6</v>
      </c>
      <c r="Q118" s="8">
        <f t="shared" si="34"/>
        <v>9.5841003657900006E-2</v>
      </c>
      <c r="R118" s="8">
        <f t="shared" si="35"/>
        <v>1.4154523483200001</v>
      </c>
      <c r="S118" s="8">
        <f t="shared" si="36"/>
        <v>1.82029224698</v>
      </c>
      <c r="T118" s="8">
        <f t="shared" si="37"/>
        <v>1.9170661900199999</v>
      </c>
      <c r="W118" s="7">
        <v>311612</v>
      </c>
      <c r="X118" s="7" t="s">
        <v>211</v>
      </c>
      <c r="Y118" s="8">
        <v>0.28188695508799999</v>
      </c>
      <c r="Z118" s="8">
        <v>6.7445196613399996E-2</v>
      </c>
      <c r="AA118" s="8">
        <v>6.6120196616800006E-2</v>
      </c>
      <c r="AB118" s="8">
        <v>0.55013695949200003</v>
      </c>
      <c r="AC118" s="8">
        <v>0.14455816583200001</v>
      </c>
      <c r="AD118" s="8">
        <v>0.12559712165199999</v>
      </c>
      <c r="AE118" s="8">
        <v>0.65118011504200002</v>
      </c>
      <c r="AF118" s="8">
        <v>0.15564889829799999</v>
      </c>
      <c r="AG118" s="8">
        <v>0.110237176683</v>
      </c>
      <c r="AH118" s="8">
        <v>0.38748649658700002</v>
      </c>
      <c r="AI118" s="8">
        <v>0.11007478357100001</v>
      </c>
      <c r="AJ118" s="8">
        <v>0.26249909236300001</v>
      </c>
      <c r="AK118" s="8">
        <v>0.18217268952599999</v>
      </c>
      <c r="AL118" s="8">
        <v>2.1871658728299998E-6</v>
      </c>
      <c r="AM118" s="8">
        <v>9.5841003657900006E-2</v>
      </c>
      <c r="AN118" s="8">
        <v>1.4154523483200001</v>
      </c>
      <c r="AO118" s="8">
        <v>1.82029224698</v>
      </c>
      <c r="AP118" s="8">
        <v>1.9170661900199999</v>
      </c>
      <c r="AS118" s="7">
        <v>311612</v>
      </c>
      <c r="AT118" s="7" t="s">
        <v>211</v>
      </c>
      <c r="AU118" s="8">
        <v>0.10192171323472579</v>
      </c>
      <c r="AV118" s="8">
        <v>2.2448599215235159E-2</v>
      </c>
      <c r="AW118" s="8">
        <v>5.9670783155106467E-2</v>
      </c>
      <c r="AX118" s="8">
        <v>0.31047072692627431</v>
      </c>
      <c r="AY118" s="8">
        <v>9.2890952858945164E-2</v>
      </c>
      <c r="AZ118" s="8">
        <v>0.18840645478327098</v>
      </c>
      <c r="BA118" s="8">
        <v>0.27568325416195166</v>
      </c>
      <c r="BB118" s="8">
        <v>7.2259086720595153E-2</v>
      </c>
      <c r="BC118" s="8">
        <v>0.16059083120633869</v>
      </c>
      <c r="BD118" s="8">
        <v>0.19381775059303227</v>
      </c>
      <c r="BE118" s="8">
        <v>5.4440757501608053E-2</v>
      </c>
      <c r="BF118" s="8">
        <v>0.21015900766806453</v>
      </c>
      <c r="BG118" s="8">
        <v>0.10726428922780648</v>
      </c>
      <c r="BH118" s="8">
        <v>1.0776055515938709E-6</v>
      </c>
      <c r="BI118" s="8">
        <v>5.5534805933225843E-2</v>
      </c>
      <c r="BJ118" s="8">
        <v>1.1840410956049998</v>
      </c>
      <c r="BK118" s="8">
        <v>1.1724132958583871</v>
      </c>
      <c r="BL118" s="8">
        <v>1.0891783333791938</v>
      </c>
    </row>
    <row r="119" spans="1:64" x14ac:dyDescent="0.3">
      <c r="A119" s="7">
        <v>311613</v>
      </c>
      <c r="B119" s="7" t="str">
        <f t="shared" si="19"/>
        <v>Rendering and Meat Byproduct Processing</v>
      </c>
      <c r="C119" s="8">
        <f t="shared" si="20"/>
        <v>2.2263558643645157E-2</v>
      </c>
      <c r="D119" s="8">
        <f t="shared" si="21"/>
        <v>5.2415976855774192E-3</v>
      </c>
      <c r="E119" s="8">
        <f t="shared" si="22"/>
        <v>1.482987403723871E-2</v>
      </c>
      <c r="F119" s="8">
        <f t="shared" si="23"/>
        <v>7.4950226829709685E-2</v>
      </c>
      <c r="G119" s="8">
        <f t="shared" si="24"/>
        <v>2.4610413468104837E-2</v>
      </c>
      <c r="H119" s="8">
        <f t="shared" si="25"/>
        <v>5.8926916512654838E-2</v>
      </c>
      <c r="I119" s="8">
        <f t="shared" si="26"/>
        <v>6.1960030353580643E-2</v>
      </c>
      <c r="J119" s="8">
        <f t="shared" si="27"/>
        <v>1.7740165020808062E-2</v>
      </c>
      <c r="K119" s="8">
        <f t="shared" si="28"/>
        <v>4.2964296467851611E-2</v>
      </c>
      <c r="L119" s="8">
        <f t="shared" si="29"/>
        <v>4.5080755763064521E-2</v>
      </c>
      <c r="M119" s="8">
        <f t="shared" si="30"/>
        <v>1.3537143475419355E-2</v>
      </c>
      <c r="N119" s="8">
        <f t="shared" si="31"/>
        <v>5.0761439978032258E-2</v>
      </c>
      <c r="O119" s="8">
        <f t="shared" si="32"/>
        <v>2.3855551962838711E-2</v>
      </c>
      <c r="P119" s="8">
        <f t="shared" si="33"/>
        <v>2.1509422999643547E-7</v>
      </c>
      <c r="Q119" s="8">
        <f t="shared" si="34"/>
        <v>1.2418490651729029E-2</v>
      </c>
      <c r="R119" s="8">
        <f t="shared" si="35"/>
        <v>1</v>
      </c>
      <c r="S119" s="8">
        <f t="shared" si="36"/>
        <v>0.28751981487500006</v>
      </c>
      <c r="T119" s="8">
        <f t="shared" si="37"/>
        <v>0.25169674990693547</v>
      </c>
      <c r="W119" s="7">
        <v>311613</v>
      </c>
      <c r="X119" s="7" t="s">
        <v>212</v>
      </c>
      <c r="Y119" s="8">
        <v>0</v>
      </c>
      <c r="Z119" s="8">
        <v>0</v>
      </c>
      <c r="AA119" s="8">
        <v>0</v>
      </c>
      <c r="AB119" s="8">
        <v>0</v>
      </c>
      <c r="AC119" s="8">
        <v>0</v>
      </c>
      <c r="AD119" s="8">
        <v>0</v>
      </c>
      <c r="AE119" s="8">
        <v>0</v>
      </c>
      <c r="AF119" s="8">
        <v>0</v>
      </c>
      <c r="AG119" s="8">
        <v>0</v>
      </c>
      <c r="AH119" s="8">
        <v>0</v>
      </c>
      <c r="AI119" s="8">
        <v>0</v>
      </c>
      <c r="AJ119" s="8">
        <v>0</v>
      </c>
      <c r="AK119" s="8">
        <v>0</v>
      </c>
      <c r="AL119" s="8">
        <v>0</v>
      </c>
      <c r="AM119" s="8">
        <v>0</v>
      </c>
      <c r="AN119" s="8">
        <v>1</v>
      </c>
      <c r="AO119" s="8">
        <v>0</v>
      </c>
      <c r="AP119" s="8">
        <v>0</v>
      </c>
      <c r="AS119" s="7">
        <v>311613</v>
      </c>
      <c r="AT119" s="7" t="s">
        <v>212</v>
      </c>
      <c r="AU119" s="8">
        <v>2.2263558643645157E-2</v>
      </c>
      <c r="AV119" s="8">
        <v>5.2415976855774192E-3</v>
      </c>
      <c r="AW119" s="8">
        <v>1.482987403723871E-2</v>
      </c>
      <c r="AX119" s="8">
        <v>7.4950226829709685E-2</v>
      </c>
      <c r="AY119" s="8">
        <v>2.4610413468104837E-2</v>
      </c>
      <c r="AZ119" s="8">
        <v>5.8926916512654838E-2</v>
      </c>
      <c r="BA119" s="8">
        <v>6.1960030353580643E-2</v>
      </c>
      <c r="BB119" s="8">
        <v>1.7740165020808062E-2</v>
      </c>
      <c r="BC119" s="8">
        <v>4.2964296467851611E-2</v>
      </c>
      <c r="BD119" s="8">
        <v>4.5080755763064521E-2</v>
      </c>
      <c r="BE119" s="8">
        <v>1.3537143475419355E-2</v>
      </c>
      <c r="BF119" s="8">
        <v>5.0761439978032258E-2</v>
      </c>
      <c r="BG119" s="8">
        <v>2.3855551962838711E-2</v>
      </c>
      <c r="BH119" s="8">
        <v>2.1509422999643547E-7</v>
      </c>
      <c r="BI119" s="8">
        <v>1.2418490651729029E-2</v>
      </c>
      <c r="BJ119" s="8">
        <v>1.0423350303664516</v>
      </c>
      <c r="BK119" s="8">
        <v>0.28751981487500006</v>
      </c>
      <c r="BL119" s="8">
        <v>0.25169674990693547</v>
      </c>
    </row>
    <row r="120" spans="1:64" x14ac:dyDescent="0.3">
      <c r="A120" s="7">
        <v>311615</v>
      </c>
      <c r="B120" s="7" t="str">
        <f t="shared" si="19"/>
        <v>Poultry Processing</v>
      </c>
      <c r="C120" s="8">
        <f t="shared" si="20"/>
        <v>0.21505027994600001</v>
      </c>
      <c r="D120" s="8">
        <f t="shared" si="21"/>
        <v>4.8218834784900001E-2</v>
      </c>
      <c r="E120" s="8">
        <f t="shared" si="22"/>
        <v>7.9215673921799998E-2</v>
      </c>
      <c r="F120" s="8">
        <f t="shared" si="23"/>
        <v>0.30386509490699998</v>
      </c>
      <c r="G120" s="8">
        <f t="shared" si="24"/>
        <v>6.8483992612900002E-2</v>
      </c>
      <c r="H120" s="8">
        <f t="shared" si="25"/>
        <v>9.8083648747299995E-2</v>
      </c>
      <c r="I120" s="8">
        <f t="shared" si="26"/>
        <v>0.35292204359399998</v>
      </c>
      <c r="J120" s="8">
        <f t="shared" si="27"/>
        <v>7.2678489101900001E-2</v>
      </c>
      <c r="K120" s="8">
        <f t="shared" si="28"/>
        <v>8.4333212921699999E-2</v>
      </c>
      <c r="L120" s="8">
        <f t="shared" si="29"/>
        <v>0.225658610821</v>
      </c>
      <c r="M120" s="8">
        <f t="shared" si="30"/>
        <v>5.6452887363500001E-2</v>
      </c>
      <c r="N120" s="8">
        <f t="shared" si="31"/>
        <v>0.21840487747199999</v>
      </c>
      <c r="O120" s="8">
        <f t="shared" si="32"/>
        <v>0.26338308143599998</v>
      </c>
      <c r="P120" s="8">
        <f t="shared" si="33"/>
        <v>3.37891926825E-6</v>
      </c>
      <c r="Q120" s="8">
        <f t="shared" si="34"/>
        <v>0.14806330784999999</v>
      </c>
      <c r="R120" s="8">
        <f t="shared" si="35"/>
        <v>1.34248478865</v>
      </c>
      <c r="S120" s="8">
        <f t="shared" si="36"/>
        <v>1.47043273627</v>
      </c>
      <c r="T120" s="8">
        <f t="shared" si="37"/>
        <v>1.5099337456199999</v>
      </c>
      <c r="W120" s="7">
        <v>311615</v>
      </c>
      <c r="X120" s="7" t="s">
        <v>213</v>
      </c>
      <c r="Y120" s="8">
        <v>0.21505027994600001</v>
      </c>
      <c r="Z120" s="8">
        <v>4.8218834784900001E-2</v>
      </c>
      <c r="AA120" s="8">
        <v>7.9215673921799998E-2</v>
      </c>
      <c r="AB120" s="8">
        <v>0.30386509490699998</v>
      </c>
      <c r="AC120" s="8">
        <v>6.8483992612900002E-2</v>
      </c>
      <c r="AD120" s="8">
        <v>9.8083648747299995E-2</v>
      </c>
      <c r="AE120" s="8">
        <v>0.35292204359399998</v>
      </c>
      <c r="AF120" s="8">
        <v>7.2678489101900001E-2</v>
      </c>
      <c r="AG120" s="8">
        <v>8.4333212921699999E-2</v>
      </c>
      <c r="AH120" s="8">
        <v>0.225658610821</v>
      </c>
      <c r="AI120" s="8">
        <v>5.6452887363500001E-2</v>
      </c>
      <c r="AJ120" s="8">
        <v>0.21840487747199999</v>
      </c>
      <c r="AK120" s="8">
        <v>0.26338308143599998</v>
      </c>
      <c r="AL120" s="8">
        <v>3.37891926825E-6</v>
      </c>
      <c r="AM120" s="8">
        <v>0.14806330784999999</v>
      </c>
      <c r="AN120" s="8">
        <v>1.34248478865</v>
      </c>
      <c r="AO120" s="8">
        <v>1.47043273627</v>
      </c>
      <c r="AP120" s="8">
        <v>1.5099337456199999</v>
      </c>
      <c r="AS120" s="7">
        <v>311615</v>
      </c>
      <c r="AT120" s="7" t="s">
        <v>213</v>
      </c>
      <c r="AU120" s="8">
        <v>5.1195053824153222E-2</v>
      </c>
      <c r="AV120" s="8">
        <v>1.2670869853547258E-2</v>
      </c>
      <c r="AW120" s="8">
        <v>4.0828558907883866E-2</v>
      </c>
      <c r="AX120" s="8">
        <v>8.1805535531983858E-2</v>
      </c>
      <c r="AY120" s="8">
        <v>2.4631086107341934E-2</v>
      </c>
      <c r="AZ120" s="8">
        <v>6.2500079664870978E-2</v>
      </c>
      <c r="BA120" s="8">
        <v>0.10079749291025805</v>
      </c>
      <c r="BB120" s="8">
        <v>2.6977956038966126E-2</v>
      </c>
      <c r="BC120" s="8">
        <v>7.0687643811159689E-2</v>
      </c>
      <c r="BD120" s="8">
        <v>7.7640151110548394E-2</v>
      </c>
      <c r="BE120" s="8">
        <v>2.2154400944201617E-2</v>
      </c>
      <c r="BF120" s="8">
        <v>9.9955064187758069E-2</v>
      </c>
      <c r="BG120" s="8">
        <v>8.179001821225805E-2</v>
      </c>
      <c r="BH120" s="8">
        <v>1.0108604212712905E-6</v>
      </c>
      <c r="BI120" s="8">
        <v>4.5138952834177432E-2</v>
      </c>
      <c r="BJ120" s="8">
        <v>1.1046944825854839</v>
      </c>
      <c r="BK120" s="8">
        <v>0.47538831420741934</v>
      </c>
      <c r="BL120" s="8">
        <v>0.50491470566322583</v>
      </c>
    </row>
    <row r="121" spans="1:64" x14ac:dyDescent="0.3">
      <c r="A121" s="7">
        <v>311710</v>
      </c>
      <c r="B121" s="7" t="str">
        <f t="shared" si="19"/>
        <v>Seafood Product Preparation and Packaging</v>
      </c>
      <c r="C121" s="8">
        <f t="shared" si="20"/>
        <v>4.3938107462990324E-2</v>
      </c>
      <c r="D121" s="8">
        <f t="shared" si="21"/>
        <v>1.0474038518403389E-2</v>
      </c>
      <c r="E121" s="8">
        <f t="shared" si="22"/>
        <v>4.1197439437150006E-2</v>
      </c>
      <c r="F121" s="8">
        <f t="shared" si="23"/>
        <v>9.7431045503779026E-2</v>
      </c>
      <c r="G121" s="8">
        <f t="shared" si="24"/>
        <v>1.7695174957482261E-2</v>
      </c>
      <c r="H121" s="8">
        <f t="shared" si="25"/>
        <v>6.1691430524580641E-2</v>
      </c>
      <c r="I121" s="8">
        <f t="shared" si="26"/>
        <v>8.0015808883838704E-2</v>
      </c>
      <c r="J121" s="8">
        <f t="shared" si="27"/>
        <v>1.7286635053824197E-2</v>
      </c>
      <c r="K121" s="8">
        <f t="shared" si="28"/>
        <v>5.9207151250027429E-2</v>
      </c>
      <c r="L121" s="8">
        <f t="shared" si="29"/>
        <v>9.3455868503032252E-2</v>
      </c>
      <c r="M121" s="8">
        <f t="shared" si="30"/>
        <v>2.0459847570970965E-2</v>
      </c>
      <c r="N121" s="8">
        <f t="shared" si="31"/>
        <v>9.1886030029774191E-2</v>
      </c>
      <c r="O121" s="8">
        <f t="shared" si="32"/>
        <v>7.9587712561354843E-2</v>
      </c>
      <c r="P121" s="8">
        <f t="shared" si="33"/>
        <v>1.6345371709291614E-6</v>
      </c>
      <c r="Q121" s="8">
        <f t="shared" si="34"/>
        <v>6.2702293753161303E-2</v>
      </c>
      <c r="R121" s="8">
        <f t="shared" si="35"/>
        <v>1</v>
      </c>
      <c r="S121" s="8">
        <f t="shared" si="36"/>
        <v>0.46714023163080648</v>
      </c>
      <c r="T121" s="8">
        <f t="shared" si="37"/>
        <v>0.44683217583306445</v>
      </c>
      <c r="W121" s="7">
        <v>311710</v>
      </c>
      <c r="X121" s="7" t="s">
        <v>214</v>
      </c>
      <c r="Y121" s="8">
        <v>0</v>
      </c>
      <c r="Z121" s="8">
        <v>0</v>
      </c>
      <c r="AA121" s="8">
        <v>0</v>
      </c>
      <c r="AB121" s="8">
        <v>0</v>
      </c>
      <c r="AC121" s="8">
        <v>0</v>
      </c>
      <c r="AD121" s="8">
        <v>0</v>
      </c>
      <c r="AE121" s="8">
        <v>0</v>
      </c>
      <c r="AF121" s="8">
        <v>0</v>
      </c>
      <c r="AG121" s="8">
        <v>0</v>
      </c>
      <c r="AH121" s="8">
        <v>0</v>
      </c>
      <c r="AI121" s="8">
        <v>0</v>
      </c>
      <c r="AJ121" s="8">
        <v>0</v>
      </c>
      <c r="AK121" s="8">
        <v>0</v>
      </c>
      <c r="AL121" s="8">
        <v>0</v>
      </c>
      <c r="AM121" s="8">
        <v>0</v>
      </c>
      <c r="AN121" s="8">
        <v>1</v>
      </c>
      <c r="AO121" s="8">
        <v>0</v>
      </c>
      <c r="AP121" s="8">
        <v>0</v>
      </c>
      <c r="AS121" s="7">
        <v>311710</v>
      </c>
      <c r="AT121" s="7" t="s">
        <v>214</v>
      </c>
      <c r="AU121" s="8">
        <v>4.3938107462990324E-2</v>
      </c>
      <c r="AV121" s="8">
        <v>1.0474038518403389E-2</v>
      </c>
      <c r="AW121" s="8">
        <v>4.1197439437150006E-2</v>
      </c>
      <c r="AX121" s="8">
        <v>9.7431045503779026E-2</v>
      </c>
      <c r="AY121" s="8">
        <v>1.7695174957482261E-2</v>
      </c>
      <c r="AZ121" s="8">
        <v>6.1691430524580641E-2</v>
      </c>
      <c r="BA121" s="8">
        <v>8.0015808883838704E-2</v>
      </c>
      <c r="BB121" s="8">
        <v>1.7286635053824197E-2</v>
      </c>
      <c r="BC121" s="8">
        <v>5.9207151250027429E-2</v>
      </c>
      <c r="BD121" s="8">
        <v>9.3455868503032252E-2</v>
      </c>
      <c r="BE121" s="8">
        <v>2.0459847570970965E-2</v>
      </c>
      <c r="BF121" s="8">
        <v>9.1886030029774191E-2</v>
      </c>
      <c r="BG121" s="8">
        <v>7.9587712561354843E-2</v>
      </c>
      <c r="BH121" s="8">
        <v>1.6345371709291614E-6</v>
      </c>
      <c r="BI121" s="8">
        <v>6.2702293753161303E-2</v>
      </c>
      <c r="BJ121" s="8">
        <v>1.0956095854182257</v>
      </c>
      <c r="BK121" s="8">
        <v>0.46714023163080648</v>
      </c>
      <c r="BL121" s="8">
        <v>0.44683217583306445</v>
      </c>
    </row>
    <row r="122" spans="1:64" x14ac:dyDescent="0.3">
      <c r="A122" s="7">
        <v>311811</v>
      </c>
      <c r="B122" s="7" t="str">
        <f t="shared" si="19"/>
        <v>Retail Bakeries</v>
      </c>
      <c r="C122" s="8">
        <f t="shared" si="20"/>
        <v>9.2010195708899997E-2</v>
      </c>
      <c r="D122" s="8">
        <f t="shared" si="21"/>
        <v>1.29091929958E-2</v>
      </c>
      <c r="E122" s="8">
        <f t="shared" si="22"/>
        <v>6.2229164061E-2</v>
      </c>
      <c r="F122" s="8">
        <f t="shared" si="23"/>
        <v>2.6088991856099999E-2</v>
      </c>
      <c r="G122" s="8">
        <f t="shared" si="24"/>
        <v>3.6992451155299999E-3</v>
      </c>
      <c r="H122" s="8">
        <f t="shared" si="25"/>
        <v>1.3274226446300001E-2</v>
      </c>
      <c r="I122" s="8">
        <f t="shared" si="26"/>
        <v>9.8640505596800002E-2</v>
      </c>
      <c r="J122" s="8">
        <f t="shared" si="27"/>
        <v>1.2150958941800001E-2</v>
      </c>
      <c r="K122" s="8">
        <f t="shared" si="28"/>
        <v>3.9328429499599998E-2</v>
      </c>
      <c r="L122" s="8">
        <f t="shared" si="29"/>
        <v>0.110751120712</v>
      </c>
      <c r="M122" s="8">
        <f t="shared" si="30"/>
        <v>1.51872710186E-2</v>
      </c>
      <c r="N122" s="8">
        <f t="shared" si="31"/>
        <v>0.111642410651</v>
      </c>
      <c r="O122" s="8">
        <f t="shared" si="32"/>
        <v>0.38786875119899999</v>
      </c>
      <c r="P122" s="8">
        <f t="shared" si="33"/>
        <v>2.5429084641999999E-5</v>
      </c>
      <c r="Q122" s="8">
        <f t="shared" si="34"/>
        <v>0.310290214186</v>
      </c>
      <c r="R122" s="8">
        <f t="shared" si="35"/>
        <v>1.1671485527700001</v>
      </c>
      <c r="S122" s="8">
        <f t="shared" si="36"/>
        <v>1.0430624634200001</v>
      </c>
      <c r="T122" s="8">
        <f t="shared" si="37"/>
        <v>1.1501198940399999</v>
      </c>
      <c r="W122" s="7">
        <v>311811</v>
      </c>
      <c r="X122" s="7" t="s">
        <v>215</v>
      </c>
      <c r="Y122" s="8">
        <v>9.2010195708899997E-2</v>
      </c>
      <c r="Z122" s="8">
        <v>1.29091929958E-2</v>
      </c>
      <c r="AA122" s="8">
        <v>6.2229164061E-2</v>
      </c>
      <c r="AB122" s="8">
        <v>2.6088991856099999E-2</v>
      </c>
      <c r="AC122" s="8">
        <v>3.6992451155299999E-3</v>
      </c>
      <c r="AD122" s="8">
        <v>1.3274226446300001E-2</v>
      </c>
      <c r="AE122" s="8">
        <v>9.8640505596800002E-2</v>
      </c>
      <c r="AF122" s="8">
        <v>1.2150958941800001E-2</v>
      </c>
      <c r="AG122" s="8">
        <v>3.9328429499599998E-2</v>
      </c>
      <c r="AH122" s="8">
        <v>0.110751120712</v>
      </c>
      <c r="AI122" s="8">
        <v>1.51872710186E-2</v>
      </c>
      <c r="AJ122" s="8">
        <v>0.111642410651</v>
      </c>
      <c r="AK122" s="8">
        <v>0.38786875119899999</v>
      </c>
      <c r="AL122" s="8">
        <v>2.5429084641999999E-5</v>
      </c>
      <c r="AM122" s="8">
        <v>0.310290214186</v>
      </c>
      <c r="AN122" s="8">
        <v>1.1671485527700001</v>
      </c>
      <c r="AO122" s="8">
        <v>1.0430624634200001</v>
      </c>
      <c r="AP122" s="8">
        <v>1.1501198940399999</v>
      </c>
      <c r="AS122" s="7">
        <v>311811</v>
      </c>
      <c r="AT122" s="7" t="s">
        <v>215</v>
      </c>
      <c r="AU122" s="8">
        <v>0.12755650100197419</v>
      </c>
      <c r="AV122" s="8">
        <v>2.8219131497768557E-2</v>
      </c>
      <c r="AW122" s="8">
        <v>0.12927280145175971</v>
      </c>
      <c r="AX122" s="8">
        <v>6.6329902412958053E-2</v>
      </c>
      <c r="AY122" s="8">
        <v>1.5804048137008874E-2</v>
      </c>
      <c r="AZ122" s="8">
        <v>6.0690409392854847E-2</v>
      </c>
      <c r="BA122" s="8">
        <v>0.15078243351498552</v>
      </c>
      <c r="BB122" s="8">
        <v>3.1942597074611931E-2</v>
      </c>
      <c r="BC122" s="8">
        <v>0.12287277525333387</v>
      </c>
      <c r="BD122" s="8">
        <v>0.16680187745940328</v>
      </c>
      <c r="BE122" s="8">
        <v>3.7250012158196129E-2</v>
      </c>
      <c r="BF122" s="8">
        <v>0.20821015394172415</v>
      </c>
      <c r="BG122" s="8">
        <v>0.35848792553825831</v>
      </c>
      <c r="BH122" s="8">
        <v>1.3932140904391611E-5</v>
      </c>
      <c r="BI122" s="8">
        <v>0.28562664034562885</v>
      </c>
      <c r="BJ122" s="8">
        <v>1.2850484339511288</v>
      </c>
      <c r="BK122" s="8">
        <v>1.0621791986524196</v>
      </c>
      <c r="BL122" s="8">
        <v>1.2249526445527419</v>
      </c>
    </row>
    <row r="123" spans="1:64" x14ac:dyDescent="0.3">
      <c r="A123" s="7">
        <v>311812</v>
      </c>
      <c r="B123" s="7" t="str">
        <f t="shared" si="19"/>
        <v>Commercial Bakeries</v>
      </c>
      <c r="C123" s="8">
        <f t="shared" si="20"/>
        <v>9.1434884717399995E-2</v>
      </c>
      <c r="D123" s="8">
        <f t="shared" si="21"/>
        <v>1.28396210472E-2</v>
      </c>
      <c r="E123" s="8">
        <f t="shared" si="22"/>
        <v>6.4648213437800001E-2</v>
      </c>
      <c r="F123" s="8">
        <f t="shared" si="23"/>
        <v>9.1101287942499998E-2</v>
      </c>
      <c r="G123" s="8">
        <f t="shared" si="24"/>
        <v>1.2786031189400001E-2</v>
      </c>
      <c r="H123" s="8">
        <f t="shared" si="25"/>
        <v>4.9133653699699999E-2</v>
      </c>
      <c r="I123" s="8">
        <f t="shared" si="26"/>
        <v>9.8783029868699995E-2</v>
      </c>
      <c r="J123" s="8">
        <f t="shared" si="27"/>
        <v>1.21384088266E-2</v>
      </c>
      <c r="K123" s="8">
        <f t="shared" si="28"/>
        <v>4.2041525654899999E-2</v>
      </c>
      <c r="L123" s="8">
        <f t="shared" si="29"/>
        <v>0.10998950857000001</v>
      </c>
      <c r="M123" s="8">
        <f t="shared" si="30"/>
        <v>1.5113052851600001E-2</v>
      </c>
      <c r="N123" s="8">
        <f t="shared" si="31"/>
        <v>0.115402681043</v>
      </c>
      <c r="O123" s="8">
        <f t="shared" si="32"/>
        <v>0.38774615433199999</v>
      </c>
      <c r="P123" s="8">
        <f t="shared" si="33"/>
        <v>7.3292451940900001E-6</v>
      </c>
      <c r="Q123" s="8">
        <f t="shared" si="34"/>
        <v>0.30909626673899998</v>
      </c>
      <c r="R123" s="8">
        <f t="shared" si="35"/>
        <v>1.1689227192</v>
      </c>
      <c r="S123" s="8">
        <f t="shared" si="36"/>
        <v>1.15302097283</v>
      </c>
      <c r="T123" s="8">
        <f t="shared" si="37"/>
        <v>1.1529629643499999</v>
      </c>
      <c r="W123" s="7">
        <v>311812</v>
      </c>
      <c r="X123" s="7" t="s">
        <v>216</v>
      </c>
      <c r="Y123" s="8">
        <v>9.1434884717399995E-2</v>
      </c>
      <c r="Z123" s="8">
        <v>1.28396210472E-2</v>
      </c>
      <c r="AA123" s="8">
        <v>6.4648213437800001E-2</v>
      </c>
      <c r="AB123" s="8">
        <v>9.1101287942499998E-2</v>
      </c>
      <c r="AC123" s="8">
        <v>1.2786031189400001E-2</v>
      </c>
      <c r="AD123" s="8">
        <v>4.9133653699699999E-2</v>
      </c>
      <c r="AE123" s="8">
        <v>9.8783029868699995E-2</v>
      </c>
      <c r="AF123" s="8">
        <v>1.21384088266E-2</v>
      </c>
      <c r="AG123" s="8">
        <v>4.2041525654899999E-2</v>
      </c>
      <c r="AH123" s="8">
        <v>0.10998950857000001</v>
      </c>
      <c r="AI123" s="8">
        <v>1.5113052851600001E-2</v>
      </c>
      <c r="AJ123" s="8">
        <v>0.115402681043</v>
      </c>
      <c r="AK123" s="8">
        <v>0.38774615433199999</v>
      </c>
      <c r="AL123" s="8">
        <v>7.3292451940900001E-6</v>
      </c>
      <c r="AM123" s="8">
        <v>0.30909626673899998</v>
      </c>
      <c r="AN123" s="8">
        <v>1.1689227192</v>
      </c>
      <c r="AO123" s="8">
        <v>1.15302097283</v>
      </c>
      <c r="AP123" s="8">
        <v>1.1529629643499999</v>
      </c>
      <c r="AS123" s="7">
        <v>311812</v>
      </c>
      <c r="AT123" s="7" t="s">
        <v>216</v>
      </c>
      <c r="AU123" s="8">
        <v>0.11813823799881451</v>
      </c>
      <c r="AV123" s="8">
        <v>2.6891674221609679E-2</v>
      </c>
      <c r="AW123" s="8">
        <v>0.12107057305714193</v>
      </c>
      <c r="AX123" s="8">
        <v>9.882319396541131E-2</v>
      </c>
      <c r="AY123" s="8">
        <v>2.475459371630646E-2</v>
      </c>
      <c r="AZ123" s="8">
        <v>9.326065141061772E-2</v>
      </c>
      <c r="BA123" s="8">
        <v>0.14097688140003875</v>
      </c>
      <c r="BB123" s="8">
        <v>3.0705476418568873E-2</v>
      </c>
      <c r="BC123" s="8">
        <v>0.11607109612849356</v>
      </c>
      <c r="BD123" s="8">
        <v>0.15482246131268709</v>
      </c>
      <c r="BE123" s="8">
        <v>3.555823641036597E-2</v>
      </c>
      <c r="BF123" s="8">
        <v>0.19490582356922745</v>
      </c>
      <c r="BG123" s="8">
        <v>0.32066159671432282</v>
      </c>
      <c r="BH123" s="8">
        <v>8.4329869551159696E-6</v>
      </c>
      <c r="BI123" s="8">
        <v>0.25420209603962934</v>
      </c>
      <c r="BJ123" s="8">
        <v>1.266100485278387</v>
      </c>
      <c r="BK123" s="8">
        <v>1.0394190842535485</v>
      </c>
      <c r="BL123" s="8">
        <v>1.1103340991085484</v>
      </c>
    </row>
    <row r="124" spans="1:64" x14ac:dyDescent="0.3">
      <c r="A124" s="7">
        <v>311813</v>
      </c>
      <c r="B124" s="7" t="str">
        <f t="shared" si="19"/>
        <v>Frozen Cakes, Pies, and Other Pastries Manufacturing</v>
      </c>
      <c r="C124" s="8">
        <f t="shared" si="20"/>
        <v>3.692291645604516E-2</v>
      </c>
      <c r="D124" s="8">
        <f t="shared" si="21"/>
        <v>1.0485629343764515E-2</v>
      </c>
      <c r="E124" s="8">
        <f t="shared" si="22"/>
        <v>3.547682095158064E-2</v>
      </c>
      <c r="F124" s="8">
        <f t="shared" si="23"/>
        <v>2.8942081692988713E-2</v>
      </c>
      <c r="G124" s="8">
        <f t="shared" si="24"/>
        <v>9.1406415679225819E-3</v>
      </c>
      <c r="H124" s="8">
        <f t="shared" si="25"/>
        <v>2.830983965986613E-2</v>
      </c>
      <c r="I124" s="8">
        <f t="shared" si="26"/>
        <v>4.4952311751762911E-2</v>
      </c>
      <c r="J124" s="8">
        <f t="shared" si="27"/>
        <v>1.233387293873226E-2</v>
      </c>
      <c r="K124" s="8">
        <f t="shared" si="28"/>
        <v>3.5034255286211291E-2</v>
      </c>
      <c r="L124" s="8">
        <f t="shared" si="29"/>
        <v>4.9337941378129024E-2</v>
      </c>
      <c r="M124" s="8">
        <f t="shared" si="30"/>
        <v>1.4251688934130645E-2</v>
      </c>
      <c r="N124" s="8">
        <f t="shared" si="31"/>
        <v>5.6206394737580656E-2</v>
      </c>
      <c r="O124" s="8">
        <f t="shared" si="32"/>
        <v>6.9157849370499985E-2</v>
      </c>
      <c r="P124" s="8">
        <f t="shared" si="33"/>
        <v>1.3679132793066131E-6</v>
      </c>
      <c r="Q124" s="8">
        <f t="shared" si="34"/>
        <v>5.4988861656903226E-2</v>
      </c>
      <c r="R124" s="8">
        <f t="shared" si="35"/>
        <v>1</v>
      </c>
      <c r="S124" s="8">
        <f t="shared" si="36"/>
        <v>0.24381191775951611</v>
      </c>
      <c r="T124" s="8">
        <f t="shared" si="37"/>
        <v>0.26973979481548388</v>
      </c>
      <c r="W124" s="7">
        <v>311813</v>
      </c>
      <c r="X124" s="7" t="s">
        <v>217</v>
      </c>
      <c r="Y124" s="8">
        <v>0</v>
      </c>
      <c r="Z124" s="8">
        <v>0</v>
      </c>
      <c r="AA124" s="8">
        <v>0</v>
      </c>
      <c r="AB124" s="8">
        <v>0</v>
      </c>
      <c r="AC124" s="8">
        <v>0</v>
      </c>
      <c r="AD124" s="8">
        <v>0</v>
      </c>
      <c r="AE124" s="8">
        <v>0</v>
      </c>
      <c r="AF124" s="8">
        <v>0</v>
      </c>
      <c r="AG124" s="8">
        <v>0</v>
      </c>
      <c r="AH124" s="8">
        <v>0</v>
      </c>
      <c r="AI124" s="8">
        <v>0</v>
      </c>
      <c r="AJ124" s="8">
        <v>0</v>
      </c>
      <c r="AK124" s="8">
        <v>0</v>
      </c>
      <c r="AL124" s="8">
        <v>0</v>
      </c>
      <c r="AM124" s="8">
        <v>0</v>
      </c>
      <c r="AN124" s="8">
        <v>1</v>
      </c>
      <c r="AO124" s="8">
        <v>0</v>
      </c>
      <c r="AP124" s="8">
        <v>0</v>
      </c>
      <c r="AS124" s="7">
        <v>311813</v>
      </c>
      <c r="AT124" s="7" t="s">
        <v>217</v>
      </c>
      <c r="AU124" s="8">
        <v>3.692291645604516E-2</v>
      </c>
      <c r="AV124" s="8">
        <v>1.0485629343764515E-2</v>
      </c>
      <c r="AW124" s="8">
        <v>3.547682095158064E-2</v>
      </c>
      <c r="AX124" s="8">
        <v>2.8942081692988713E-2</v>
      </c>
      <c r="AY124" s="8">
        <v>9.1406415679225819E-3</v>
      </c>
      <c r="AZ124" s="8">
        <v>2.830983965986613E-2</v>
      </c>
      <c r="BA124" s="8">
        <v>4.4952311751762911E-2</v>
      </c>
      <c r="BB124" s="8">
        <v>1.233387293873226E-2</v>
      </c>
      <c r="BC124" s="8">
        <v>3.5034255286211291E-2</v>
      </c>
      <c r="BD124" s="8">
        <v>4.9337941378129024E-2</v>
      </c>
      <c r="BE124" s="8">
        <v>1.4251688934130645E-2</v>
      </c>
      <c r="BF124" s="8">
        <v>5.6206394737580656E-2</v>
      </c>
      <c r="BG124" s="8">
        <v>6.9157849370499985E-2</v>
      </c>
      <c r="BH124" s="8">
        <v>1.3679132793066131E-6</v>
      </c>
      <c r="BI124" s="8">
        <v>5.4988861656903226E-2</v>
      </c>
      <c r="BJ124" s="8">
        <v>1.0828853667514513</v>
      </c>
      <c r="BK124" s="8">
        <v>0.24381191775951611</v>
      </c>
      <c r="BL124" s="8">
        <v>0.26973979481548388</v>
      </c>
    </row>
    <row r="125" spans="1:64" x14ac:dyDescent="0.3">
      <c r="A125" s="7">
        <v>311821</v>
      </c>
      <c r="B125" s="7" t="str">
        <f t="shared" si="19"/>
        <v>Cookie and Cracker Manufacturing</v>
      </c>
      <c r="C125" s="8">
        <f t="shared" si="20"/>
        <v>8.3306514501199996E-2</v>
      </c>
      <c r="D125" s="8">
        <f t="shared" si="21"/>
        <v>1.4624661280500001E-2</v>
      </c>
      <c r="E125" s="8">
        <f t="shared" si="22"/>
        <v>8.0708606459000007E-2</v>
      </c>
      <c r="F125" s="8">
        <f t="shared" si="23"/>
        <v>0.18114231122400001</v>
      </c>
      <c r="G125" s="8">
        <f t="shared" si="24"/>
        <v>3.2486979021500002E-2</v>
      </c>
      <c r="H125" s="8">
        <f t="shared" si="25"/>
        <v>9.5332510106799995E-2</v>
      </c>
      <c r="I125" s="8">
        <f t="shared" si="26"/>
        <v>0.16087998154700001</v>
      </c>
      <c r="J125" s="8">
        <f t="shared" si="27"/>
        <v>2.48861023619E-2</v>
      </c>
      <c r="K125" s="8">
        <f t="shared" si="28"/>
        <v>6.5189884658300001E-2</v>
      </c>
      <c r="L125" s="8">
        <f t="shared" si="29"/>
        <v>0.112836544599</v>
      </c>
      <c r="M125" s="8">
        <f t="shared" si="30"/>
        <v>1.9072345966899999E-2</v>
      </c>
      <c r="N125" s="8">
        <f t="shared" si="31"/>
        <v>0.19589065266399999</v>
      </c>
      <c r="O125" s="8">
        <f t="shared" si="32"/>
        <v>0.31004278842299998</v>
      </c>
      <c r="P125" s="8">
        <f t="shared" si="33"/>
        <v>2.7756413235800001E-6</v>
      </c>
      <c r="Q125" s="8">
        <f t="shared" si="34"/>
        <v>0.15479021467500001</v>
      </c>
      <c r="R125" s="8">
        <f t="shared" si="35"/>
        <v>1.1786397822400001</v>
      </c>
      <c r="S125" s="8">
        <f t="shared" si="36"/>
        <v>1.3089618003500001</v>
      </c>
      <c r="T125" s="8">
        <f t="shared" si="37"/>
        <v>1.25095596857</v>
      </c>
      <c r="W125" s="7">
        <v>311821</v>
      </c>
      <c r="X125" s="7" t="s">
        <v>218</v>
      </c>
      <c r="Y125" s="8">
        <v>8.3306514501199996E-2</v>
      </c>
      <c r="Z125" s="8">
        <v>1.4624661280500001E-2</v>
      </c>
      <c r="AA125" s="8">
        <v>8.0708606459000007E-2</v>
      </c>
      <c r="AB125" s="8">
        <v>0.18114231122400001</v>
      </c>
      <c r="AC125" s="8">
        <v>3.2486979021500002E-2</v>
      </c>
      <c r="AD125" s="8">
        <v>9.5332510106799995E-2</v>
      </c>
      <c r="AE125" s="8">
        <v>0.16087998154700001</v>
      </c>
      <c r="AF125" s="8">
        <v>2.48861023619E-2</v>
      </c>
      <c r="AG125" s="8">
        <v>6.5189884658300001E-2</v>
      </c>
      <c r="AH125" s="8">
        <v>0.112836544599</v>
      </c>
      <c r="AI125" s="8">
        <v>1.9072345966899999E-2</v>
      </c>
      <c r="AJ125" s="8">
        <v>0.19589065266399999</v>
      </c>
      <c r="AK125" s="8">
        <v>0.31004278842299998</v>
      </c>
      <c r="AL125" s="8">
        <v>2.7756413235800001E-6</v>
      </c>
      <c r="AM125" s="8">
        <v>0.15479021467500001</v>
      </c>
      <c r="AN125" s="8">
        <v>1.1786397822400001</v>
      </c>
      <c r="AO125" s="8">
        <v>1.3089618003500001</v>
      </c>
      <c r="AP125" s="8">
        <v>1.25095596857</v>
      </c>
      <c r="AS125" s="7">
        <v>311821</v>
      </c>
      <c r="AT125" s="7" t="s">
        <v>218</v>
      </c>
      <c r="AU125" s="8">
        <v>4.879298976508549E-2</v>
      </c>
      <c r="AV125" s="8">
        <v>1.3738269789483873E-2</v>
      </c>
      <c r="AW125" s="8">
        <v>5.339276580024354E-2</v>
      </c>
      <c r="AX125" s="8">
        <v>6.9711231734188694E-2</v>
      </c>
      <c r="AY125" s="8">
        <v>2.275629235341451E-2</v>
      </c>
      <c r="AZ125" s="8">
        <v>6.4230659722153222E-2</v>
      </c>
      <c r="BA125" s="8">
        <v>0.11014530261806453</v>
      </c>
      <c r="BB125" s="8">
        <v>3.1704580189782262E-2</v>
      </c>
      <c r="BC125" s="8">
        <v>8.8102565223316137E-2</v>
      </c>
      <c r="BD125" s="8">
        <v>7.7408084698612906E-2</v>
      </c>
      <c r="BE125" s="8">
        <v>2.2571048706043546E-2</v>
      </c>
      <c r="BF125" s="8">
        <v>0.11115255349017743</v>
      </c>
      <c r="BG125" s="8">
        <v>8.6581765293661295E-2</v>
      </c>
      <c r="BH125" s="8">
        <v>1.3215496531553225E-6</v>
      </c>
      <c r="BI125" s="8">
        <v>4.2298286179467744E-2</v>
      </c>
      <c r="BJ125" s="8">
        <v>1.1159240253546774</v>
      </c>
      <c r="BK125" s="8">
        <v>0.43089173219677429</v>
      </c>
      <c r="BL125" s="8">
        <v>0.50414599641838709</v>
      </c>
    </row>
    <row r="126" spans="1:64" x14ac:dyDescent="0.3">
      <c r="A126" s="7">
        <v>311824</v>
      </c>
      <c r="B126" s="7" t="str">
        <f t="shared" si="19"/>
        <v>Dry Pasta, Dough, and Flour Mixes Manufacturing from Purchased Flour</v>
      </c>
      <c r="C126" s="8">
        <f t="shared" si="20"/>
        <v>5.3625828991541939E-2</v>
      </c>
      <c r="D126" s="8">
        <f t="shared" si="21"/>
        <v>1.4108175729588706E-2</v>
      </c>
      <c r="E126" s="8">
        <f t="shared" si="22"/>
        <v>5.9606933970409677E-2</v>
      </c>
      <c r="F126" s="8">
        <f t="shared" si="23"/>
        <v>8.3782668386383888E-2</v>
      </c>
      <c r="G126" s="8">
        <f t="shared" si="24"/>
        <v>2.6465415345925811E-2</v>
      </c>
      <c r="H126" s="8">
        <f t="shared" si="25"/>
        <v>7.6845823352687095E-2</v>
      </c>
      <c r="I126" s="8">
        <f t="shared" si="26"/>
        <v>0.12315766788701613</v>
      </c>
      <c r="J126" s="8">
        <f t="shared" si="27"/>
        <v>3.263799317262097E-2</v>
      </c>
      <c r="K126" s="8">
        <f t="shared" si="28"/>
        <v>9.5132489567841913E-2</v>
      </c>
      <c r="L126" s="8">
        <f t="shared" si="29"/>
        <v>8.5381127237241949E-2</v>
      </c>
      <c r="M126" s="8">
        <f t="shared" si="30"/>
        <v>2.3067443188608067E-2</v>
      </c>
      <c r="N126" s="8">
        <f t="shared" si="31"/>
        <v>0.12559352841046775</v>
      </c>
      <c r="O126" s="8">
        <f t="shared" si="32"/>
        <v>0.10691160699179039</v>
      </c>
      <c r="P126" s="8">
        <f t="shared" si="33"/>
        <v>1.4036467747435482E-6</v>
      </c>
      <c r="Q126" s="8">
        <f t="shared" si="34"/>
        <v>5.171238095811289E-2</v>
      </c>
      <c r="R126" s="8">
        <f t="shared" si="35"/>
        <v>1</v>
      </c>
      <c r="S126" s="8">
        <f t="shared" si="36"/>
        <v>0.52580358450419362</v>
      </c>
      <c r="T126" s="8">
        <f t="shared" si="37"/>
        <v>0.58963782804629028</v>
      </c>
      <c r="W126" s="7">
        <v>311824</v>
      </c>
      <c r="X126" s="7" t="s">
        <v>219</v>
      </c>
      <c r="Y126" s="8">
        <v>0</v>
      </c>
      <c r="Z126" s="8">
        <v>0</v>
      </c>
      <c r="AA126" s="8">
        <v>0</v>
      </c>
      <c r="AB126" s="8">
        <v>0</v>
      </c>
      <c r="AC126" s="8">
        <v>0</v>
      </c>
      <c r="AD126" s="8">
        <v>0</v>
      </c>
      <c r="AE126" s="8">
        <v>0</v>
      </c>
      <c r="AF126" s="8">
        <v>0</v>
      </c>
      <c r="AG126" s="8">
        <v>0</v>
      </c>
      <c r="AH126" s="8">
        <v>0</v>
      </c>
      <c r="AI126" s="8">
        <v>0</v>
      </c>
      <c r="AJ126" s="8">
        <v>0</v>
      </c>
      <c r="AK126" s="8">
        <v>0</v>
      </c>
      <c r="AL126" s="8">
        <v>0</v>
      </c>
      <c r="AM126" s="8">
        <v>0</v>
      </c>
      <c r="AN126" s="8">
        <v>1</v>
      </c>
      <c r="AO126" s="8">
        <v>0</v>
      </c>
      <c r="AP126" s="8">
        <v>0</v>
      </c>
      <c r="AS126" s="7">
        <v>311824</v>
      </c>
      <c r="AT126" s="7" t="s">
        <v>219</v>
      </c>
      <c r="AU126" s="8">
        <v>5.3625828991541939E-2</v>
      </c>
      <c r="AV126" s="8">
        <v>1.4108175729588706E-2</v>
      </c>
      <c r="AW126" s="8">
        <v>5.9606933970409677E-2</v>
      </c>
      <c r="AX126" s="8">
        <v>8.3782668386383888E-2</v>
      </c>
      <c r="AY126" s="8">
        <v>2.6465415345925811E-2</v>
      </c>
      <c r="AZ126" s="8">
        <v>7.6845823352687095E-2</v>
      </c>
      <c r="BA126" s="8">
        <v>0.12315766788701613</v>
      </c>
      <c r="BB126" s="8">
        <v>3.263799317262097E-2</v>
      </c>
      <c r="BC126" s="8">
        <v>9.5132489567841913E-2</v>
      </c>
      <c r="BD126" s="8">
        <v>8.5381127237241949E-2</v>
      </c>
      <c r="BE126" s="8">
        <v>2.3067443188608067E-2</v>
      </c>
      <c r="BF126" s="8">
        <v>0.12559352841046775</v>
      </c>
      <c r="BG126" s="8">
        <v>0.10691160699179039</v>
      </c>
      <c r="BH126" s="8">
        <v>1.4036467747435482E-6</v>
      </c>
      <c r="BI126" s="8">
        <v>5.171238095811289E-2</v>
      </c>
      <c r="BJ126" s="8">
        <v>1.1273409386917741</v>
      </c>
      <c r="BK126" s="8">
        <v>0.52580358450419362</v>
      </c>
      <c r="BL126" s="8">
        <v>0.58963782804629028</v>
      </c>
    </row>
    <row r="127" spans="1:64" x14ac:dyDescent="0.3">
      <c r="A127" s="7">
        <v>311830</v>
      </c>
      <c r="B127" s="7" t="str">
        <f t="shared" si="19"/>
        <v>Tortilla Manufacturing</v>
      </c>
      <c r="C127" s="8">
        <f t="shared" si="20"/>
        <v>1.8641360373209678E-2</v>
      </c>
      <c r="D127" s="8">
        <f t="shared" si="21"/>
        <v>5.37474812481613E-3</v>
      </c>
      <c r="E127" s="8">
        <f t="shared" si="22"/>
        <v>1.8967410704612903E-2</v>
      </c>
      <c r="F127" s="8">
        <f t="shared" si="23"/>
        <v>2.3059886527241932E-2</v>
      </c>
      <c r="G127" s="8">
        <f t="shared" si="24"/>
        <v>7.6252333256306452E-3</v>
      </c>
      <c r="H127" s="8">
        <f t="shared" si="25"/>
        <v>1.9115490595935487E-2</v>
      </c>
      <c r="I127" s="8">
        <f t="shared" si="26"/>
        <v>4.2467647334661289E-2</v>
      </c>
      <c r="J127" s="8">
        <f t="shared" si="27"/>
        <v>1.2251040639203226E-2</v>
      </c>
      <c r="K127" s="8">
        <f t="shared" si="28"/>
        <v>3.075386307466129E-2</v>
      </c>
      <c r="L127" s="8">
        <f t="shared" si="29"/>
        <v>3.0173772790741935E-2</v>
      </c>
      <c r="M127" s="8">
        <f t="shared" si="30"/>
        <v>9.0490104912403242E-3</v>
      </c>
      <c r="N127" s="8">
        <f t="shared" si="31"/>
        <v>3.9292080294225804E-2</v>
      </c>
      <c r="O127" s="8">
        <f t="shared" si="32"/>
        <v>3.0564677399032261E-2</v>
      </c>
      <c r="P127" s="8">
        <f t="shared" si="33"/>
        <v>3.6765083780725803E-7</v>
      </c>
      <c r="Q127" s="8">
        <f t="shared" si="34"/>
        <v>1.5051344093709677E-2</v>
      </c>
      <c r="R127" s="8">
        <f t="shared" si="35"/>
        <v>1</v>
      </c>
      <c r="S127" s="8">
        <f t="shared" si="36"/>
        <v>0.14657480399709677</v>
      </c>
      <c r="T127" s="8">
        <f t="shared" si="37"/>
        <v>0.18224674459693549</v>
      </c>
      <c r="W127" s="7">
        <v>311830</v>
      </c>
      <c r="X127" s="7" t="s">
        <v>220</v>
      </c>
      <c r="Y127" s="8">
        <v>0</v>
      </c>
      <c r="Z127" s="8">
        <v>0</v>
      </c>
      <c r="AA127" s="8">
        <v>0</v>
      </c>
      <c r="AB127" s="8">
        <v>0</v>
      </c>
      <c r="AC127" s="8">
        <v>0</v>
      </c>
      <c r="AD127" s="8">
        <v>0</v>
      </c>
      <c r="AE127" s="8">
        <v>0</v>
      </c>
      <c r="AF127" s="8">
        <v>0</v>
      </c>
      <c r="AG127" s="8">
        <v>0</v>
      </c>
      <c r="AH127" s="8">
        <v>0</v>
      </c>
      <c r="AI127" s="8">
        <v>0</v>
      </c>
      <c r="AJ127" s="8">
        <v>0</v>
      </c>
      <c r="AK127" s="8">
        <v>0</v>
      </c>
      <c r="AL127" s="8">
        <v>0</v>
      </c>
      <c r="AM127" s="8">
        <v>0</v>
      </c>
      <c r="AN127" s="8">
        <v>1</v>
      </c>
      <c r="AO127" s="8">
        <v>0</v>
      </c>
      <c r="AP127" s="8">
        <v>0</v>
      </c>
      <c r="AS127" s="7">
        <v>311830</v>
      </c>
      <c r="AT127" s="7" t="s">
        <v>220</v>
      </c>
      <c r="AU127" s="8">
        <v>1.8641360373209678E-2</v>
      </c>
      <c r="AV127" s="8">
        <v>5.37474812481613E-3</v>
      </c>
      <c r="AW127" s="8">
        <v>1.8967410704612903E-2</v>
      </c>
      <c r="AX127" s="8">
        <v>2.3059886527241932E-2</v>
      </c>
      <c r="AY127" s="8">
        <v>7.6252333256306452E-3</v>
      </c>
      <c r="AZ127" s="8">
        <v>1.9115490595935487E-2</v>
      </c>
      <c r="BA127" s="8">
        <v>4.2467647334661289E-2</v>
      </c>
      <c r="BB127" s="8">
        <v>1.2251040639203226E-2</v>
      </c>
      <c r="BC127" s="8">
        <v>3.075386307466129E-2</v>
      </c>
      <c r="BD127" s="8">
        <v>3.0173772790741935E-2</v>
      </c>
      <c r="BE127" s="8">
        <v>9.0490104912403242E-3</v>
      </c>
      <c r="BF127" s="8">
        <v>3.9292080294225804E-2</v>
      </c>
      <c r="BG127" s="8">
        <v>3.0564677399032261E-2</v>
      </c>
      <c r="BH127" s="8">
        <v>3.6765083780725803E-7</v>
      </c>
      <c r="BI127" s="8">
        <v>1.5051344093709677E-2</v>
      </c>
      <c r="BJ127" s="8">
        <v>1.0429835192025805</v>
      </c>
      <c r="BK127" s="8">
        <v>0.14657480399709677</v>
      </c>
      <c r="BL127" s="8">
        <v>0.18224674459693549</v>
      </c>
    </row>
    <row r="128" spans="1:64" x14ac:dyDescent="0.3">
      <c r="A128" s="7">
        <v>311911</v>
      </c>
      <c r="B128" s="7" t="str">
        <f t="shared" si="19"/>
        <v>Roasted Nuts and Peanut Butter Manufacturing</v>
      </c>
      <c r="C128" s="8">
        <f t="shared" si="20"/>
        <v>5.7934655785506439E-2</v>
      </c>
      <c r="D128" s="8">
        <f t="shared" si="21"/>
        <v>1.4456442040190323E-2</v>
      </c>
      <c r="E128" s="8">
        <f t="shared" si="22"/>
        <v>8.2470578168904851E-2</v>
      </c>
      <c r="F128" s="8">
        <f t="shared" si="23"/>
        <v>0.1001179294152645</v>
      </c>
      <c r="G128" s="8">
        <f t="shared" si="24"/>
        <v>3.3734308496398711E-2</v>
      </c>
      <c r="H128" s="8">
        <f t="shared" si="25"/>
        <v>0.10310331300032097</v>
      </c>
      <c r="I128" s="8">
        <f t="shared" si="26"/>
        <v>0.1857647978004516</v>
      </c>
      <c r="J128" s="8">
        <f t="shared" si="27"/>
        <v>5.016953634677259E-2</v>
      </c>
      <c r="K128" s="8">
        <f t="shared" si="28"/>
        <v>0.17312587766465157</v>
      </c>
      <c r="L128" s="8">
        <f t="shared" si="29"/>
        <v>8.475288620980323E-2</v>
      </c>
      <c r="M128" s="8">
        <f t="shared" si="30"/>
        <v>2.2291781167211297E-2</v>
      </c>
      <c r="N128" s="8">
        <f t="shared" si="31"/>
        <v>0.17081970709869354</v>
      </c>
      <c r="O128" s="8">
        <f t="shared" si="32"/>
        <v>0.15055235826354837</v>
      </c>
      <c r="P128" s="8">
        <f t="shared" si="33"/>
        <v>2.7994006435570971E-6</v>
      </c>
      <c r="Q128" s="8">
        <f t="shared" si="34"/>
        <v>4.5247591279032259E-2</v>
      </c>
      <c r="R128" s="8">
        <f t="shared" si="35"/>
        <v>1</v>
      </c>
      <c r="S128" s="8">
        <f t="shared" si="36"/>
        <v>0.68856845413758072</v>
      </c>
      <c r="T128" s="8">
        <f t="shared" si="37"/>
        <v>0.86067311503790322</v>
      </c>
      <c r="W128" s="7">
        <v>311911</v>
      </c>
      <c r="X128" s="7" t="s">
        <v>221</v>
      </c>
      <c r="Y128" s="8">
        <v>0</v>
      </c>
      <c r="Z128" s="8">
        <v>0</v>
      </c>
      <c r="AA128" s="8">
        <v>0</v>
      </c>
      <c r="AB128" s="8">
        <v>0</v>
      </c>
      <c r="AC128" s="8">
        <v>0</v>
      </c>
      <c r="AD128" s="8">
        <v>0</v>
      </c>
      <c r="AE128" s="8">
        <v>0</v>
      </c>
      <c r="AF128" s="8">
        <v>0</v>
      </c>
      <c r="AG128" s="8">
        <v>0</v>
      </c>
      <c r="AH128" s="8">
        <v>0</v>
      </c>
      <c r="AI128" s="8">
        <v>0</v>
      </c>
      <c r="AJ128" s="8">
        <v>0</v>
      </c>
      <c r="AK128" s="8">
        <v>0</v>
      </c>
      <c r="AL128" s="8">
        <v>0</v>
      </c>
      <c r="AM128" s="8">
        <v>0</v>
      </c>
      <c r="AN128" s="8">
        <v>1</v>
      </c>
      <c r="AO128" s="8">
        <v>0</v>
      </c>
      <c r="AP128" s="8">
        <v>0</v>
      </c>
      <c r="AS128" s="7">
        <v>311911</v>
      </c>
      <c r="AT128" s="7" t="s">
        <v>221</v>
      </c>
      <c r="AU128" s="8">
        <v>5.7934655785506439E-2</v>
      </c>
      <c r="AV128" s="8">
        <v>1.4456442040190323E-2</v>
      </c>
      <c r="AW128" s="8">
        <v>8.2470578168904851E-2</v>
      </c>
      <c r="AX128" s="8">
        <v>0.1001179294152645</v>
      </c>
      <c r="AY128" s="8">
        <v>3.3734308496398711E-2</v>
      </c>
      <c r="AZ128" s="8">
        <v>0.10310331300032097</v>
      </c>
      <c r="BA128" s="8">
        <v>0.1857647978004516</v>
      </c>
      <c r="BB128" s="8">
        <v>5.016953634677259E-2</v>
      </c>
      <c r="BC128" s="8">
        <v>0.17312587766465157</v>
      </c>
      <c r="BD128" s="8">
        <v>8.475288620980323E-2</v>
      </c>
      <c r="BE128" s="8">
        <v>2.2291781167211297E-2</v>
      </c>
      <c r="BF128" s="8">
        <v>0.17081970709869354</v>
      </c>
      <c r="BG128" s="8">
        <v>0.15055235826354837</v>
      </c>
      <c r="BH128" s="8">
        <v>2.7994006435570971E-6</v>
      </c>
      <c r="BI128" s="8">
        <v>4.5247591279032259E-2</v>
      </c>
      <c r="BJ128" s="8">
        <v>1.1548616759948389</v>
      </c>
      <c r="BK128" s="8">
        <v>0.68856845413758072</v>
      </c>
      <c r="BL128" s="8">
        <v>0.86067311503790322</v>
      </c>
    </row>
    <row r="129" spans="1:64" x14ac:dyDescent="0.3">
      <c r="A129" s="7">
        <v>311919</v>
      </c>
      <c r="B129" s="7" t="str">
        <f t="shared" si="19"/>
        <v>Other Snack Food Manufacturing</v>
      </c>
      <c r="C129" s="8">
        <f t="shared" si="20"/>
        <v>8.2197864739737114E-2</v>
      </c>
      <c r="D129" s="8">
        <f t="shared" si="21"/>
        <v>1.9474035987199517E-2</v>
      </c>
      <c r="E129" s="8">
        <f t="shared" si="22"/>
        <v>0.12242067724921286</v>
      </c>
      <c r="F129" s="8">
        <f t="shared" si="23"/>
        <v>0.15311123660861273</v>
      </c>
      <c r="G129" s="8">
        <f t="shared" si="24"/>
        <v>4.773793756703873E-2</v>
      </c>
      <c r="H129" s="8">
        <f t="shared" si="25"/>
        <v>0.16008502892104018</v>
      </c>
      <c r="I129" s="8">
        <f t="shared" si="26"/>
        <v>0.26908319255606444</v>
      </c>
      <c r="J129" s="8">
        <f t="shared" si="27"/>
        <v>6.8647725043737104E-2</v>
      </c>
      <c r="K129" s="8">
        <f t="shared" si="28"/>
        <v>0.25331166156751123</v>
      </c>
      <c r="L129" s="8">
        <f t="shared" si="29"/>
        <v>0.11889868264197261</v>
      </c>
      <c r="M129" s="8">
        <f t="shared" si="30"/>
        <v>2.9761052031491774E-2</v>
      </c>
      <c r="N129" s="8">
        <f t="shared" si="31"/>
        <v>0.25565054373896778</v>
      </c>
      <c r="O129" s="8">
        <f t="shared" si="32"/>
        <v>0.23651755974496788</v>
      </c>
      <c r="P129" s="8">
        <f t="shared" si="33"/>
        <v>4.453037534621709E-6</v>
      </c>
      <c r="Q129" s="8">
        <f t="shared" si="34"/>
        <v>6.9922203128161234E-2</v>
      </c>
      <c r="R129" s="8">
        <f t="shared" si="35"/>
        <v>1</v>
      </c>
      <c r="S129" s="8">
        <f t="shared" si="36"/>
        <v>1.0706116224519355</v>
      </c>
      <c r="T129" s="8">
        <f t="shared" si="37"/>
        <v>1.3007199985220967</v>
      </c>
      <c r="W129" s="7">
        <v>311919</v>
      </c>
      <c r="X129" s="7" t="s">
        <v>222</v>
      </c>
      <c r="Y129" s="8">
        <v>0</v>
      </c>
      <c r="Z129" s="8">
        <v>0</v>
      </c>
      <c r="AA129" s="8">
        <v>0</v>
      </c>
      <c r="AB129" s="8">
        <v>0</v>
      </c>
      <c r="AC129" s="8">
        <v>0</v>
      </c>
      <c r="AD129" s="8">
        <v>0</v>
      </c>
      <c r="AE129" s="8">
        <v>0</v>
      </c>
      <c r="AF129" s="8">
        <v>0</v>
      </c>
      <c r="AG129" s="8">
        <v>0</v>
      </c>
      <c r="AH129" s="8">
        <v>0</v>
      </c>
      <c r="AI129" s="8">
        <v>0</v>
      </c>
      <c r="AJ129" s="8">
        <v>0</v>
      </c>
      <c r="AK129" s="8">
        <v>0</v>
      </c>
      <c r="AL129" s="8">
        <v>0</v>
      </c>
      <c r="AM129" s="8">
        <v>0</v>
      </c>
      <c r="AN129" s="8">
        <v>1</v>
      </c>
      <c r="AO129" s="8">
        <v>0</v>
      </c>
      <c r="AP129" s="8">
        <v>0</v>
      </c>
      <c r="AS129" s="7">
        <v>311919</v>
      </c>
      <c r="AT129" s="7" t="s">
        <v>222</v>
      </c>
      <c r="AU129" s="8">
        <v>8.2197864739737114E-2</v>
      </c>
      <c r="AV129" s="8">
        <v>1.9474035987199517E-2</v>
      </c>
      <c r="AW129" s="8">
        <v>0.12242067724921286</v>
      </c>
      <c r="AX129" s="8">
        <v>0.15311123660861273</v>
      </c>
      <c r="AY129" s="8">
        <v>4.773793756703873E-2</v>
      </c>
      <c r="AZ129" s="8">
        <v>0.16008502892104018</v>
      </c>
      <c r="BA129" s="8">
        <v>0.26908319255606444</v>
      </c>
      <c r="BB129" s="8">
        <v>6.8647725043737104E-2</v>
      </c>
      <c r="BC129" s="8">
        <v>0.25331166156751123</v>
      </c>
      <c r="BD129" s="8">
        <v>0.11889868264197261</v>
      </c>
      <c r="BE129" s="8">
        <v>2.9761052031491774E-2</v>
      </c>
      <c r="BF129" s="8">
        <v>0.25565054373896778</v>
      </c>
      <c r="BG129" s="8">
        <v>0.23651755974496788</v>
      </c>
      <c r="BH129" s="8">
        <v>4.453037534621709E-6</v>
      </c>
      <c r="BI129" s="8">
        <v>6.9922203128161234E-2</v>
      </c>
      <c r="BJ129" s="8">
        <v>1.2240925779758061</v>
      </c>
      <c r="BK129" s="8">
        <v>1.0706116224519355</v>
      </c>
      <c r="BL129" s="8">
        <v>1.3007199985220967</v>
      </c>
    </row>
    <row r="130" spans="1:64" x14ac:dyDescent="0.3">
      <c r="A130" s="7">
        <v>311920</v>
      </c>
      <c r="B130" s="7" t="str">
        <f t="shared" si="19"/>
        <v>Coffee and Tea Manufacturing</v>
      </c>
      <c r="C130" s="8">
        <f t="shared" si="20"/>
        <v>0.12287474206442259</v>
      </c>
      <c r="D130" s="8">
        <f t="shared" si="21"/>
        <v>2.9190190519334344E-2</v>
      </c>
      <c r="E130" s="8">
        <f t="shared" si="22"/>
        <v>0.12273623053543387</v>
      </c>
      <c r="F130" s="8">
        <f t="shared" si="23"/>
        <v>0.26885820744769995</v>
      </c>
      <c r="G130" s="8">
        <f t="shared" si="24"/>
        <v>8.1929029163512912E-2</v>
      </c>
      <c r="H130" s="8">
        <f t="shared" si="25"/>
        <v>0.1872787700043734</v>
      </c>
      <c r="I130" s="8">
        <f t="shared" si="26"/>
        <v>0.41969031282814517</v>
      </c>
      <c r="J130" s="8">
        <f t="shared" si="27"/>
        <v>0.10578998450176452</v>
      </c>
      <c r="K130" s="8">
        <f t="shared" si="28"/>
        <v>0.26723719953197261</v>
      </c>
      <c r="L130" s="8">
        <f t="shared" si="29"/>
        <v>0.1937317517787952</v>
      </c>
      <c r="M130" s="8">
        <f t="shared" si="30"/>
        <v>5.0962469036056453E-2</v>
      </c>
      <c r="N130" s="8">
        <f t="shared" si="31"/>
        <v>0.28320006622627419</v>
      </c>
      <c r="O130" s="8">
        <f t="shared" si="32"/>
        <v>0.22065655242774185</v>
      </c>
      <c r="P130" s="8">
        <f t="shared" si="33"/>
        <v>4.1143267844040003E-6</v>
      </c>
      <c r="Q130" s="8">
        <f t="shared" si="34"/>
        <v>7.3838297908096803E-2</v>
      </c>
      <c r="R130" s="8">
        <f t="shared" si="35"/>
        <v>1</v>
      </c>
      <c r="S130" s="8">
        <f t="shared" si="36"/>
        <v>1.2800014904864516</v>
      </c>
      <c r="T130" s="8">
        <f t="shared" si="37"/>
        <v>1.534652980732742</v>
      </c>
      <c r="W130" s="7">
        <v>311920</v>
      </c>
      <c r="X130" s="7" t="s">
        <v>223</v>
      </c>
      <c r="Y130" s="8">
        <v>0</v>
      </c>
      <c r="Z130" s="8">
        <v>0</v>
      </c>
      <c r="AA130" s="8">
        <v>0</v>
      </c>
      <c r="AB130" s="8">
        <v>0</v>
      </c>
      <c r="AC130" s="8">
        <v>0</v>
      </c>
      <c r="AD130" s="8">
        <v>0</v>
      </c>
      <c r="AE130" s="8">
        <v>0</v>
      </c>
      <c r="AF130" s="8">
        <v>0</v>
      </c>
      <c r="AG130" s="8">
        <v>0</v>
      </c>
      <c r="AH130" s="8">
        <v>0</v>
      </c>
      <c r="AI130" s="8">
        <v>0</v>
      </c>
      <c r="AJ130" s="8">
        <v>0</v>
      </c>
      <c r="AK130" s="8">
        <v>0</v>
      </c>
      <c r="AL130" s="8">
        <v>0</v>
      </c>
      <c r="AM130" s="8">
        <v>0</v>
      </c>
      <c r="AN130" s="8">
        <v>1</v>
      </c>
      <c r="AO130" s="8">
        <v>0</v>
      </c>
      <c r="AP130" s="8">
        <v>0</v>
      </c>
      <c r="AS130" s="7">
        <v>311920</v>
      </c>
      <c r="AT130" s="7" t="s">
        <v>223</v>
      </c>
      <c r="AU130" s="8">
        <v>0.12287474206442259</v>
      </c>
      <c r="AV130" s="8">
        <v>2.9190190519334344E-2</v>
      </c>
      <c r="AW130" s="8">
        <v>0.12273623053543387</v>
      </c>
      <c r="AX130" s="8">
        <v>0.26885820744769995</v>
      </c>
      <c r="AY130" s="8">
        <v>8.1929029163512912E-2</v>
      </c>
      <c r="AZ130" s="8">
        <v>0.1872787700043734</v>
      </c>
      <c r="BA130" s="8">
        <v>0.41969031282814517</v>
      </c>
      <c r="BB130" s="8">
        <v>0.10578998450176452</v>
      </c>
      <c r="BC130" s="8">
        <v>0.26723719953197261</v>
      </c>
      <c r="BD130" s="8">
        <v>0.1937317517787952</v>
      </c>
      <c r="BE130" s="8">
        <v>5.0962469036056453E-2</v>
      </c>
      <c r="BF130" s="8">
        <v>0.28320006622627419</v>
      </c>
      <c r="BG130" s="8">
        <v>0.22065655242774185</v>
      </c>
      <c r="BH130" s="8">
        <v>4.1143267844040003E-6</v>
      </c>
      <c r="BI130" s="8">
        <v>7.3838297908096803E-2</v>
      </c>
      <c r="BJ130" s="8">
        <v>1.2748011631190326</v>
      </c>
      <c r="BK130" s="8">
        <v>1.2800014904864516</v>
      </c>
      <c r="BL130" s="8">
        <v>1.534652980732742</v>
      </c>
    </row>
    <row r="131" spans="1:64" x14ac:dyDescent="0.3">
      <c r="A131" s="7">
        <v>311930</v>
      </c>
      <c r="B131" s="7" t="str">
        <f t="shared" si="19"/>
        <v>Flavoring Syrup and Concentrate Manufacturing</v>
      </c>
      <c r="C131" s="8">
        <f t="shared" si="20"/>
        <v>5.490351482692258E-2</v>
      </c>
      <c r="D131" s="8">
        <f t="shared" si="21"/>
        <v>1.6010268616393552E-2</v>
      </c>
      <c r="E131" s="8">
        <f t="shared" si="22"/>
        <v>0.10202206775449998</v>
      </c>
      <c r="F131" s="8">
        <f t="shared" si="23"/>
        <v>7.2970165059054834E-2</v>
      </c>
      <c r="G131" s="8">
        <f t="shared" si="24"/>
        <v>2.6329213895917896E-2</v>
      </c>
      <c r="H131" s="8">
        <f t="shared" si="25"/>
        <v>0.10206079593096772</v>
      </c>
      <c r="I131" s="8">
        <f t="shared" si="26"/>
        <v>6.6097775585882257E-2</v>
      </c>
      <c r="J131" s="8">
        <f t="shared" si="27"/>
        <v>2.352331082357903E-2</v>
      </c>
      <c r="K131" s="8">
        <f t="shared" si="28"/>
        <v>9.5516148971364512E-2</v>
      </c>
      <c r="L131" s="8">
        <f t="shared" si="29"/>
        <v>5.201924830399194E-2</v>
      </c>
      <c r="M131" s="8">
        <f t="shared" si="30"/>
        <v>1.6793986410429031E-2</v>
      </c>
      <c r="N131" s="8">
        <f t="shared" si="31"/>
        <v>0.13808802880709675</v>
      </c>
      <c r="O131" s="8">
        <f t="shared" si="32"/>
        <v>0.22600309806922569</v>
      </c>
      <c r="P131" s="8">
        <f t="shared" si="33"/>
        <v>3.0280658454603225E-6</v>
      </c>
      <c r="Q131" s="8">
        <f t="shared" si="34"/>
        <v>0.11094503119135489</v>
      </c>
      <c r="R131" s="8">
        <f t="shared" si="35"/>
        <v>1</v>
      </c>
      <c r="S131" s="8">
        <f t="shared" si="36"/>
        <v>0.65297307811241934</v>
      </c>
      <c r="T131" s="8">
        <f t="shared" si="37"/>
        <v>0.636750138606613</v>
      </c>
      <c r="W131" s="7">
        <v>311930</v>
      </c>
      <c r="X131" s="7" t="s">
        <v>224</v>
      </c>
      <c r="Y131" s="8">
        <v>0</v>
      </c>
      <c r="Z131" s="8">
        <v>0</v>
      </c>
      <c r="AA131" s="8">
        <v>0</v>
      </c>
      <c r="AB131" s="8">
        <v>0</v>
      </c>
      <c r="AC131" s="8">
        <v>0</v>
      </c>
      <c r="AD131" s="8">
        <v>0</v>
      </c>
      <c r="AE131" s="8">
        <v>0</v>
      </c>
      <c r="AF131" s="8">
        <v>0</v>
      </c>
      <c r="AG131" s="8">
        <v>0</v>
      </c>
      <c r="AH131" s="8">
        <v>0</v>
      </c>
      <c r="AI131" s="8">
        <v>0</v>
      </c>
      <c r="AJ131" s="8">
        <v>0</v>
      </c>
      <c r="AK131" s="8">
        <v>0</v>
      </c>
      <c r="AL131" s="8">
        <v>0</v>
      </c>
      <c r="AM131" s="8">
        <v>0</v>
      </c>
      <c r="AN131" s="8">
        <v>1</v>
      </c>
      <c r="AO131" s="8">
        <v>0</v>
      </c>
      <c r="AP131" s="8">
        <v>0</v>
      </c>
      <c r="AS131" s="7">
        <v>311930</v>
      </c>
      <c r="AT131" s="7" t="s">
        <v>224</v>
      </c>
      <c r="AU131" s="8">
        <v>5.490351482692258E-2</v>
      </c>
      <c r="AV131" s="8">
        <v>1.6010268616393552E-2</v>
      </c>
      <c r="AW131" s="8">
        <v>0.10202206775449998</v>
      </c>
      <c r="AX131" s="8">
        <v>7.2970165059054834E-2</v>
      </c>
      <c r="AY131" s="8">
        <v>2.6329213895917896E-2</v>
      </c>
      <c r="AZ131" s="8">
        <v>0.10206079593096772</v>
      </c>
      <c r="BA131" s="8">
        <v>6.6097775585882257E-2</v>
      </c>
      <c r="BB131" s="8">
        <v>2.352331082357903E-2</v>
      </c>
      <c r="BC131" s="8">
        <v>9.5516148971364512E-2</v>
      </c>
      <c r="BD131" s="8">
        <v>5.201924830399194E-2</v>
      </c>
      <c r="BE131" s="8">
        <v>1.6793986410429031E-2</v>
      </c>
      <c r="BF131" s="8">
        <v>0.13808802880709675</v>
      </c>
      <c r="BG131" s="8">
        <v>0.22600309806922569</v>
      </c>
      <c r="BH131" s="8">
        <v>3.0280658454603225E-6</v>
      </c>
      <c r="BI131" s="8">
        <v>0.11094503119135489</v>
      </c>
      <c r="BJ131" s="8">
        <v>1.1729358511980648</v>
      </c>
      <c r="BK131" s="8">
        <v>0.65297307811241934</v>
      </c>
      <c r="BL131" s="8">
        <v>0.636750138606613</v>
      </c>
    </row>
    <row r="132" spans="1:64" x14ac:dyDescent="0.3">
      <c r="A132" s="7">
        <v>311941</v>
      </c>
      <c r="B132" s="7" t="str">
        <f t="shared" ref="B132:B195" si="38">IF(C132=0,"***SECTOR NOT AVAILABLE",AT132)</f>
        <v>Mayonnaise, Dressing, and Other Prepared Sauce Manufacturing</v>
      </c>
      <c r="C132" s="8">
        <f t="shared" ref="C132:C195" si="39">IF(Y132=0,VLOOKUP(A132,$AS$2:$BL$994,3,FALSE),Y132)</f>
        <v>0.1076224422669726</v>
      </c>
      <c r="D132" s="8">
        <f t="shared" ref="D132:D195" si="40">IF(Z132=0,VLOOKUP(A132,$AS$2:$BL$994,4,FALSE),Z132)</f>
        <v>2.422522318346081E-2</v>
      </c>
      <c r="E132" s="8">
        <f t="shared" ref="E132:E195" si="41">IF(AA132=0,VLOOKUP(A132,$AS$2:$BL$994,5,FALSE),AA132)</f>
        <v>0.12323032590794847</v>
      </c>
      <c r="F132" s="8">
        <f t="shared" ref="F132:F195" si="42">IF(AB132=0,VLOOKUP($A132,$AS$2:$BL$994,6,FALSE),AB132)</f>
        <v>0.15176967819913864</v>
      </c>
      <c r="G132" s="8">
        <f t="shared" ref="G132:G195" si="43">IF(AC132=0,VLOOKUP($A132,$AS$2:$BL$994,7,FALSE),AC132)</f>
        <v>4.1402160133596128E-2</v>
      </c>
      <c r="H132" s="8">
        <f t="shared" ref="H132:H195" si="44">IF(AD132=0,VLOOKUP($A132,$AS$2:$BL$994,8,FALSE),AD132)</f>
        <v>0.12905200561297836</v>
      </c>
      <c r="I132" s="8">
        <f t="shared" ref="I132:I195" si="45">IF(AE132=0,VLOOKUP($A132,$AS$2:$BL$994,9,FALSE),AE132)</f>
        <v>0.23595909472932261</v>
      </c>
      <c r="J132" s="8">
        <f t="shared" ref="J132:J195" si="46">IF(AF132=0,VLOOKUP($A132,$AS$2:$BL$994,10,FALSE),AF132)</f>
        <v>5.7540170985324192E-2</v>
      </c>
      <c r="K132" s="8">
        <f t="shared" ref="K132:K195" si="47">IF(AG132=0,VLOOKUP($A132,$AS$2:$BL$994,11,FALSE),AG132)</f>
        <v>0.18942638331548062</v>
      </c>
      <c r="L132" s="8">
        <f t="shared" ref="L132:L195" si="48">IF(AH132=0,VLOOKUP($A132,$AS$2:$BL$994,12,FALSE),AH132)</f>
        <v>0.15879698957098873</v>
      </c>
      <c r="M132" s="8">
        <f t="shared" ref="M132:M195" si="49">IF(AI132=0,VLOOKUP($A132,$AS$2:$BL$994,13,FALSE),AI132)</f>
        <v>3.8530109278298384E-2</v>
      </c>
      <c r="N132" s="8">
        <f t="shared" ref="N132:N195" si="50">IF(AJ132=0,VLOOKUP($A132,$AS$2:$BL$994,14,FALSE),AJ132)</f>
        <v>0.258114455779</v>
      </c>
      <c r="O132" s="8">
        <f t="shared" ref="O132:O195" si="51">IF(AK132=0,VLOOKUP($A132,$AS$2:$BL$994,15,FALSE),AK132)</f>
        <v>0.26123368222016141</v>
      </c>
      <c r="P132" s="8">
        <f t="shared" ref="P132:P195" si="52">IF(AL132=0,VLOOKUP($A132,$AS$2:$BL$994,16,FALSE),AL132)</f>
        <v>6.2322326576162923E-6</v>
      </c>
      <c r="Q132" s="8">
        <f t="shared" ref="Q132:Q195" si="53">IF(AM132=0,VLOOKUP($A132,$AS$2:$BL$994,17,FALSE),AM132)</f>
        <v>0.11936727656209684</v>
      </c>
      <c r="R132" s="8">
        <f t="shared" ref="R132:R195" si="54">IF(AN132=0,VLOOKUP($A132,$AS$2:$BL$994,18,FALSE),AN132)</f>
        <v>1</v>
      </c>
      <c r="S132" s="8">
        <f t="shared" ref="S132:S195" si="55">IF(AO132=0,VLOOKUP($A132,$AS$2:$BL$994,19,FALSE),AO132)</f>
        <v>1.1286754568491935</v>
      </c>
      <c r="T132" s="8">
        <f t="shared" ref="T132:T195" si="56">IF(AP132=0,VLOOKUP($A132,$AS$2:$BL$994,20,FALSE),AP132)</f>
        <v>1.289377261933387</v>
      </c>
      <c r="W132" s="7">
        <v>311941</v>
      </c>
      <c r="X132" s="7" t="s">
        <v>225</v>
      </c>
      <c r="Y132" s="8">
        <v>0</v>
      </c>
      <c r="Z132" s="8">
        <v>0</v>
      </c>
      <c r="AA132" s="8">
        <v>0</v>
      </c>
      <c r="AB132" s="8">
        <v>0</v>
      </c>
      <c r="AC132" s="8">
        <v>0</v>
      </c>
      <c r="AD132" s="8">
        <v>0</v>
      </c>
      <c r="AE132" s="8">
        <v>0</v>
      </c>
      <c r="AF132" s="8">
        <v>0</v>
      </c>
      <c r="AG132" s="8">
        <v>0</v>
      </c>
      <c r="AH132" s="8">
        <v>0</v>
      </c>
      <c r="AI132" s="8">
        <v>0</v>
      </c>
      <c r="AJ132" s="8">
        <v>0</v>
      </c>
      <c r="AK132" s="8">
        <v>0</v>
      </c>
      <c r="AL132" s="8">
        <v>0</v>
      </c>
      <c r="AM132" s="8">
        <v>0</v>
      </c>
      <c r="AN132" s="8">
        <v>1</v>
      </c>
      <c r="AO132" s="8">
        <v>0</v>
      </c>
      <c r="AP132" s="8">
        <v>0</v>
      </c>
      <c r="AS132" s="7">
        <v>311941</v>
      </c>
      <c r="AT132" s="7" t="s">
        <v>225</v>
      </c>
      <c r="AU132" s="8">
        <v>0.1076224422669726</v>
      </c>
      <c r="AV132" s="8">
        <v>2.422522318346081E-2</v>
      </c>
      <c r="AW132" s="8">
        <v>0.12323032590794847</v>
      </c>
      <c r="AX132" s="8">
        <v>0.15176967819913864</v>
      </c>
      <c r="AY132" s="8">
        <v>4.1402160133596128E-2</v>
      </c>
      <c r="AZ132" s="8">
        <v>0.12905200561297836</v>
      </c>
      <c r="BA132" s="8">
        <v>0.23595909472932261</v>
      </c>
      <c r="BB132" s="8">
        <v>5.7540170985324192E-2</v>
      </c>
      <c r="BC132" s="8">
        <v>0.18942638331548062</v>
      </c>
      <c r="BD132" s="8">
        <v>0.15879698957098873</v>
      </c>
      <c r="BE132" s="8">
        <v>3.8530109278298384E-2</v>
      </c>
      <c r="BF132" s="8">
        <v>0.258114455779</v>
      </c>
      <c r="BG132" s="8">
        <v>0.26123368222016141</v>
      </c>
      <c r="BH132" s="8">
        <v>6.2322326576162923E-6</v>
      </c>
      <c r="BI132" s="8">
        <v>0.11936727656209684</v>
      </c>
      <c r="BJ132" s="8">
        <v>1.2550779913582257</v>
      </c>
      <c r="BK132" s="8">
        <v>1.1286754568491935</v>
      </c>
      <c r="BL132" s="8">
        <v>1.289377261933387</v>
      </c>
    </row>
    <row r="133" spans="1:64" x14ac:dyDescent="0.3">
      <c r="A133" s="7">
        <v>311942</v>
      </c>
      <c r="B133" s="7" t="str">
        <f t="shared" si="38"/>
        <v>Spice and Extract Manufacturing</v>
      </c>
      <c r="C133" s="8">
        <f t="shared" si="39"/>
        <v>8.9336274276800007E-2</v>
      </c>
      <c r="D133" s="8">
        <f t="shared" si="40"/>
        <v>1.38192712348E-2</v>
      </c>
      <c r="E133" s="8">
        <f t="shared" si="41"/>
        <v>8.8029854287399997E-2</v>
      </c>
      <c r="F133" s="8">
        <f t="shared" si="42"/>
        <v>0.338615901725</v>
      </c>
      <c r="G133" s="8">
        <f t="shared" si="43"/>
        <v>6.2063929701300001E-2</v>
      </c>
      <c r="H133" s="8">
        <f t="shared" si="44"/>
        <v>0.15611297930900001</v>
      </c>
      <c r="I133" s="8">
        <f t="shared" si="45"/>
        <v>0.19336597873200001</v>
      </c>
      <c r="J133" s="8">
        <f t="shared" si="46"/>
        <v>3.0145680954000002E-2</v>
      </c>
      <c r="K133" s="8">
        <f t="shared" si="47"/>
        <v>7.1751222994899999E-2</v>
      </c>
      <c r="L133" s="8">
        <f t="shared" si="48"/>
        <v>0.11899242370599999</v>
      </c>
      <c r="M133" s="8">
        <f t="shared" si="49"/>
        <v>2.0315239470699999E-2</v>
      </c>
      <c r="N133" s="8">
        <f t="shared" si="50"/>
        <v>0.20991661676100001</v>
      </c>
      <c r="O133" s="8">
        <f t="shared" si="51"/>
        <v>0.31763442066999997</v>
      </c>
      <c r="P133" s="8">
        <f t="shared" si="52"/>
        <v>1.75988596758E-6</v>
      </c>
      <c r="Q133" s="8">
        <f t="shared" si="53"/>
        <v>0.14627686158799999</v>
      </c>
      <c r="R133" s="8">
        <f t="shared" si="54"/>
        <v>1.1911853997999999</v>
      </c>
      <c r="S133" s="8">
        <f t="shared" si="55"/>
        <v>1.55679281074</v>
      </c>
      <c r="T133" s="8">
        <f t="shared" si="56"/>
        <v>1.2952628826799999</v>
      </c>
      <c r="W133" s="7">
        <v>311942</v>
      </c>
      <c r="X133" s="7" t="s">
        <v>226</v>
      </c>
      <c r="Y133" s="8">
        <v>8.9336274276800007E-2</v>
      </c>
      <c r="Z133" s="8">
        <v>1.38192712348E-2</v>
      </c>
      <c r="AA133" s="8">
        <v>8.8029854287399997E-2</v>
      </c>
      <c r="AB133" s="8">
        <v>0.338615901725</v>
      </c>
      <c r="AC133" s="8">
        <v>6.2063929701300001E-2</v>
      </c>
      <c r="AD133" s="8">
        <v>0.15611297930900001</v>
      </c>
      <c r="AE133" s="8">
        <v>0.19336597873200001</v>
      </c>
      <c r="AF133" s="8">
        <v>3.0145680954000002E-2</v>
      </c>
      <c r="AG133" s="8">
        <v>7.1751222994899999E-2</v>
      </c>
      <c r="AH133" s="8">
        <v>0.11899242370599999</v>
      </c>
      <c r="AI133" s="8">
        <v>2.0315239470699999E-2</v>
      </c>
      <c r="AJ133" s="8">
        <v>0.20991661676100001</v>
      </c>
      <c r="AK133" s="8">
        <v>0.31763442066999997</v>
      </c>
      <c r="AL133" s="8">
        <v>1.75988596758E-6</v>
      </c>
      <c r="AM133" s="8">
        <v>0.14627686158799999</v>
      </c>
      <c r="AN133" s="8">
        <v>1.1911853997999999</v>
      </c>
      <c r="AO133" s="8">
        <v>1.55679281074</v>
      </c>
      <c r="AP133" s="8">
        <v>1.2952628826799999</v>
      </c>
      <c r="AS133" s="7">
        <v>311942</v>
      </c>
      <c r="AT133" s="7" t="s">
        <v>226</v>
      </c>
      <c r="AU133" s="8">
        <v>7.1840273310729036E-2</v>
      </c>
      <c r="AV133" s="8">
        <v>1.7486249785586772E-2</v>
      </c>
      <c r="AW133" s="8">
        <v>8.3268487768004842E-2</v>
      </c>
      <c r="AX133" s="8">
        <v>0.22776533795796777</v>
      </c>
      <c r="AY133" s="8">
        <v>6.74436475878889E-2</v>
      </c>
      <c r="AZ133" s="8">
        <v>0.20215935353368222</v>
      </c>
      <c r="BA133" s="8">
        <v>0.16003693573304836</v>
      </c>
      <c r="BB133" s="8">
        <v>4.1914712072937094E-2</v>
      </c>
      <c r="BC133" s="8">
        <v>0.13243662280859678</v>
      </c>
      <c r="BD133" s="8">
        <v>0.10683961444084515</v>
      </c>
      <c r="BE133" s="8">
        <v>2.7876364955440325E-2</v>
      </c>
      <c r="BF133" s="8">
        <v>0.17314573970517738</v>
      </c>
      <c r="BG133" s="8">
        <v>0.1619951767290001</v>
      </c>
      <c r="BH133" s="8">
        <v>1.3315896808300484E-6</v>
      </c>
      <c r="BI133" s="8">
        <v>7.3290431803000058E-2</v>
      </c>
      <c r="BJ133" s="8">
        <v>1.1725950108641938</v>
      </c>
      <c r="BK133" s="8">
        <v>0.9973683390801612</v>
      </c>
      <c r="BL133" s="8">
        <v>0.83438827061451615</v>
      </c>
    </row>
    <row r="134" spans="1:64" x14ac:dyDescent="0.3">
      <c r="A134" s="7">
        <v>311991</v>
      </c>
      <c r="B134" s="7" t="str">
        <f t="shared" si="38"/>
        <v>Perishable Prepared Food Manufacturing</v>
      </c>
      <c r="C134" s="8">
        <f t="shared" si="39"/>
        <v>0.12551750025424838</v>
      </c>
      <c r="D134" s="8">
        <f t="shared" si="40"/>
        <v>2.8674022022165485E-2</v>
      </c>
      <c r="E134" s="8">
        <f t="shared" si="41"/>
        <v>0.10162124672557422</v>
      </c>
      <c r="F134" s="8">
        <f t="shared" si="42"/>
        <v>0.13342753034858001</v>
      </c>
      <c r="G134" s="8">
        <f t="shared" si="43"/>
        <v>3.7580392443298236E-2</v>
      </c>
      <c r="H134" s="8">
        <f t="shared" si="44"/>
        <v>8.9397753349838863E-2</v>
      </c>
      <c r="I134" s="8">
        <f t="shared" si="45"/>
        <v>0.26365321011998383</v>
      </c>
      <c r="J134" s="8">
        <f t="shared" si="46"/>
        <v>6.3022053013922594E-2</v>
      </c>
      <c r="K134" s="8">
        <f t="shared" si="47"/>
        <v>0.16273388893334675</v>
      </c>
      <c r="L134" s="8">
        <f t="shared" si="48"/>
        <v>0.2177850739841613</v>
      </c>
      <c r="M134" s="8">
        <f t="shared" si="49"/>
        <v>5.4474449010703238E-2</v>
      </c>
      <c r="N134" s="8">
        <f t="shared" si="50"/>
        <v>0.24542421206348389</v>
      </c>
      <c r="O134" s="8">
        <f t="shared" si="51"/>
        <v>0.2098434604970324</v>
      </c>
      <c r="P134" s="8">
        <f t="shared" si="52"/>
        <v>9.8565143131272567E-6</v>
      </c>
      <c r="Q134" s="8">
        <f t="shared" si="53"/>
        <v>0.12485120174012911</v>
      </c>
      <c r="R134" s="8">
        <f t="shared" si="54"/>
        <v>1</v>
      </c>
      <c r="S134" s="8">
        <f t="shared" si="55"/>
        <v>1.0345992245287099</v>
      </c>
      <c r="T134" s="8">
        <f t="shared" si="56"/>
        <v>1.2636027004540322</v>
      </c>
      <c r="W134" s="7">
        <v>311991</v>
      </c>
      <c r="X134" s="7" t="s">
        <v>227</v>
      </c>
      <c r="Y134" s="8">
        <v>0</v>
      </c>
      <c r="Z134" s="8">
        <v>0</v>
      </c>
      <c r="AA134" s="8">
        <v>0</v>
      </c>
      <c r="AB134" s="8">
        <v>0</v>
      </c>
      <c r="AC134" s="8">
        <v>0</v>
      </c>
      <c r="AD134" s="8">
        <v>0</v>
      </c>
      <c r="AE134" s="8">
        <v>0</v>
      </c>
      <c r="AF134" s="8">
        <v>0</v>
      </c>
      <c r="AG134" s="8">
        <v>0</v>
      </c>
      <c r="AH134" s="8">
        <v>0</v>
      </c>
      <c r="AI134" s="8">
        <v>0</v>
      </c>
      <c r="AJ134" s="8">
        <v>0</v>
      </c>
      <c r="AK134" s="8">
        <v>0</v>
      </c>
      <c r="AL134" s="8">
        <v>0</v>
      </c>
      <c r="AM134" s="8">
        <v>0</v>
      </c>
      <c r="AN134" s="8">
        <v>1</v>
      </c>
      <c r="AO134" s="8">
        <v>0</v>
      </c>
      <c r="AP134" s="8">
        <v>0</v>
      </c>
      <c r="AS134" s="7">
        <v>311991</v>
      </c>
      <c r="AT134" s="7" t="s">
        <v>227</v>
      </c>
      <c r="AU134" s="8">
        <v>0.12551750025424838</v>
      </c>
      <c r="AV134" s="8">
        <v>2.8674022022165485E-2</v>
      </c>
      <c r="AW134" s="8">
        <v>0.10162124672557422</v>
      </c>
      <c r="AX134" s="8">
        <v>0.13342753034858001</v>
      </c>
      <c r="AY134" s="8">
        <v>3.7580392443298236E-2</v>
      </c>
      <c r="AZ134" s="8">
        <v>8.9397753349838863E-2</v>
      </c>
      <c r="BA134" s="8">
        <v>0.26365321011998383</v>
      </c>
      <c r="BB134" s="8">
        <v>6.3022053013922594E-2</v>
      </c>
      <c r="BC134" s="8">
        <v>0.16273388893334675</v>
      </c>
      <c r="BD134" s="8">
        <v>0.2177850739841613</v>
      </c>
      <c r="BE134" s="8">
        <v>5.4474449010703238E-2</v>
      </c>
      <c r="BF134" s="8">
        <v>0.24542421206348389</v>
      </c>
      <c r="BG134" s="8">
        <v>0.2098434604970324</v>
      </c>
      <c r="BH134" s="8">
        <v>9.8565143131272567E-6</v>
      </c>
      <c r="BI134" s="8">
        <v>0.12485120174012911</v>
      </c>
      <c r="BJ134" s="8">
        <v>1.255812769002097</v>
      </c>
      <c r="BK134" s="8">
        <v>1.0345992245287099</v>
      </c>
      <c r="BL134" s="8">
        <v>1.2636027004540322</v>
      </c>
    </row>
    <row r="135" spans="1:64" x14ac:dyDescent="0.3">
      <c r="A135" s="7">
        <v>311999</v>
      </c>
      <c r="B135" s="7" t="str">
        <f t="shared" si="38"/>
        <v>All Other Miscellaneous Food Manufacturing</v>
      </c>
      <c r="C135" s="8">
        <f t="shared" si="39"/>
        <v>0.12750273447881136</v>
      </c>
      <c r="D135" s="8">
        <f t="shared" si="40"/>
        <v>2.8963955852058385E-2</v>
      </c>
      <c r="E135" s="8">
        <f t="shared" si="41"/>
        <v>0.10226036539583221</v>
      </c>
      <c r="F135" s="8">
        <f t="shared" si="42"/>
        <v>0.18514053239250808</v>
      </c>
      <c r="G135" s="8">
        <f t="shared" si="43"/>
        <v>5.1699371585729001E-2</v>
      </c>
      <c r="H135" s="8">
        <f t="shared" si="44"/>
        <v>0.12043660435852209</v>
      </c>
      <c r="I135" s="8">
        <f t="shared" si="45"/>
        <v>0.26980055691053229</v>
      </c>
      <c r="J135" s="8">
        <f t="shared" si="46"/>
        <v>6.4202821726024178E-2</v>
      </c>
      <c r="K135" s="8">
        <f t="shared" si="47"/>
        <v>0.16359143608568544</v>
      </c>
      <c r="L135" s="8">
        <f t="shared" si="48"/>
        <v>0.22062807908664517</v>
      </c>
      <c r="M135" s="8">
        <f t="shared" si="49"/>
        <v>5.4939030607806444E-2</v>
      </c>
      <c r="N135" s="8">
        <f t="shared" si="50"/>
        <v>0.2474002689862258</v>
      </c>
      <c r="O135" s="8">
        <f t="shared" si="51"/>
        <v>0.21421544319677441</v>
      </c>
      <c r="P135" s="8">
        <f t="shared" si="52"/>
        <v>8.1366734522943577E-6</v>
      </c>
      <c r="Q135" s="8">
        <f t="shared" si="53"/>
        <v>0.12661816226725794</v>
      </c>
      <c r="R135" s="8">
        <f t="shared" si="54"/>
        <v>1</v>
      </c>
      <c r="S135" s="8">
        <f t="shared" si="55"/>
        <v>1.1475990889824192</v>
      </c>
      <c r="T135" s="8">
        <f t="shared" si="56"/>
        <v>1.2879173953672582</v>
      </c>
      <c r="W135" s="7">
        <v>311999</v>
      </c>
      <c r="X135" s="7" t="s">
        <v>228</v>
      </c>
      <c r="Y135" s="8">
        <v>0</v>
      </c>
      <c r="Z135" s="8">
        <v>0</v>
      </c>
      <c r="AA135" s="8">
        <v>0</v>
      </c>
      <c r="AB135" s="8">
        <v>0</v>
      </c>
      <c r="AC135" s="8">
        <v>0</v>
      </c>
      <c r="AD135" s="8">
        <v>0</v>
      </c>
      <c r="AE135" s="8">
        <v>0</v>
      </c>
      <c r="AF135" s="8">
        <v>0</v>
      </c>
      <c r="AG135" s="8">
        <v>0</v>
      </c>
      <c r="AH135" s="8">
        <v>0</v>
      </c>
      <c r="AI135" s="8">
        <v>0</v>
      </c>
      <c r="AJ135" s="8">
        <v>0</v>
      </c>
      <c r="AK135" s="8">
        <v>0</v>
      </c>
      <c r="AL135" s="8">
        <v>0</v>
      </c>
      <c r="AM135" s="8">
        <v>0</v>
      </c>
      <c r="AN135" s="8">
        <v>1</v>
      </c>
      <c r="AO135" s="8">
        <v>0</v>
      </c>
      <c r="AP135" s="8">
        <v>0</v>
      </c>
      <c r="AS135" s="7">
        <v>311999</v>
      </c>
      <c r="AT135" s="7" t="s">
        <v>228</v>
      </c>
      <c r="AU135" s="8">
        <v>0.12750273447881136</v>
      </c>
      <c r="AV135" s="8">
        <v>2.8963955852058385E-2</v>
      </c>
      <c r="AW135" s="8">
        <v>0.10226036539583221</v>
      </c>
      <c r="AX135" s="8">
        <v>0.18514053239250808</v>
      </c>
      <c r="AY135" s="8">
        <v>5.1699371585729001E-2</v>
      </c>
      <c r="AZ135" s="8">
        <v>0.12043660435852209</v>
      </c>
      <c r="BA135" s="8">
        <v>0.26980055691053229</v>
      </c>
      <c r="BB135" s="8">
        <v>6.4202821726024178E-2</v>
      </c>
      <c r="BC135" s="8">
        <v>0.16359143608568544</v>
      </c>
      <c r="BD135" s="8">
        <v>0.22062807908664517</v>
      </c>
      <c r="BE135" s="8">
        <v>5.4939030607806444E-2</v>
      </c>
      <c r="BF135" s="8">
        <v>0.2474002689862258</v>
      </c>
      <c r="BG135" s="8">
        <v>0.21421544319677441</v>
      </c>
      <c r="BH135" s="8">
        <v>8.1366734522943577E-6</v>
      </c>
      <c r="BI135" s="8">
        <v>0.12661816226725794</v>
      </c>
      <c r="BJ135" s="8">
        <v>1.2587270557269359</v>
      </c>
      <c r="BK135" s="8">
        <v>1.1475990889824192</v>
      </c>
      <c r="BL135" s="8">
        <v>1.2879173953672582</v>
      </c>
    </row>
    <row r="136" spans="1:64" x14ac:dyDescent="0.3">
      <c r="A136" s="7">
        <v>312111</v>
      </c>
      <c r="B136" s="7" t="str">
        <f t="shared" si="38"/>
        <v>Soft Drink Manufacturing</v>
      </c>
      <c r="C136" s="8">
        <f t="shared" si="39"/>
        <v>6.0698984568119362E-2</v>
      </c>
      <c r="D136" s="8">
        <f t="shared" si="40"/>
        <v>1.3867014060651288E-2</v>
      </c>
      <c r="E136" s="8">
        <f t="shared" si="41"/>
        <v>6.1207522018562915E-2</v>
      </c>
      <c r="F136" s="8">
        <f t="shared" si="42"/>
        <v>0.13706636559941934</v>
      </c>
      <c r="G136" s="8">
        <f t="shared" si="43"/>
        <v>3.9330208324190333E-2</v>
      </c>
      <c r="H136" s="8">
        <f t="shared" si="44"/>
        <v>0.12725050484032258</v>
      </c>
      <c r="I136" s="8">
        <f t="shared" si="45"/>
        <v>0.10890394997562904</v>
      </c>
      <c r="J136" s="8">
        <f t="shared" si="46"/>
        <v>3.0456865419043556E-2</v>
      </c>
      <c r="K136" s="8">
        <f t="shared" si="47"/>
        <v>0.10276864714460482</v>
      </c>
      <c r="L136" s="8">
        <f t="shared" si="48"/>
        <v>0.11681020164719357</v>
      </c>
      <c r="M136" s="8">
        <f t="shared" si="49"/>
        <v>2.6526169419198387E-2</v>
      </c>
      <c r="N136" s="8">
        <f t="shared" si="50"/>
        <v>0.14569458691625808</v>
      </c>
      <c r="O136" s="8">
        <f t="shared" si="51"/>
        <v>0.11788601514125799</v>
      </c>
      <c r="P136" s="8">
        <f t="shared" si="52"/>
        <v>1.0172933585820967E-6</v>
      </c>
      <c r="Q136" s="8">
        <f t="shared" si="53"/>
        <v>6.9303766838661296E-2</v>
      </c>
      <c r="R136" s="8">
        <f t="shared" si="54"/>
        <v>1</v>
      </c>
      <c r="S136" s="8">
        <f t="shared" si="55"/>
        <v>0.73913094973193549</v>
      </c>
      <c r="T136" s="8">
        <f t="shared" si="56"/>
        <v>0.6776133335066129</v>
      </c>
      <c r="W136" s="7">
        <v>312111</v>
      </c>
      <c r="X136" s="7" t="s">
        <v>229</v>
      </c>
      <c r="Y136" s="8">
        <v>0</v>
      </c>
      <c r="Z136" s="8">
        <v>0</v>
      </c>
      <c r="AA136" s="8">
        <v>0</v>
      </c>
      <c r="AB136" s="8">
        <v>0</v>
      </c>
      <c r="AC136" s="8">
        <v>0</v>
      </c>
      <c r="AD136" s="8">
        <v>0</v>
      </c>
      <c r="AE136" s="8">
        <v>0</v>
      </c>
      <c r="AF136" s="8">
        <v>0</v>
      </c>
      <c r="AG136" s="8">
        <v>0</v>
      </c>
      <c r="AH136" s="8">
        <v>0</v>
      </c>
      <c r="AI136" s="8">
        <v>0</v>
      </c>
      <c r="AJ136" s="8">
        <v>0</v>
      </c>
      <c r="AK136" s="8">
        <v>0</v>
      </c>
      <c r="AL136" s="8">
        <v>0</v>
      </c>
      <c r="AM136" s="8">
        <v>0</v>
      </c>
      <c r="AN136" s="8">
        <v>1</v>
      </c>
      <c r="AO136" s="8">
        <v>0</v>
      </c>
      <c r="AP136" s="8">
        <v>0</v>
      </c>
      <c r="AS136" s="7">
        <v>312111</v>
      </c>
      <c r="AT136" s="7" t="s">
        <v>229</v>
      </c>
      <c r="AU136" s="8">
        <v>6.0698984568119362E-2</v>
      </c>
      <c r="AV136" s="8">
        <v>1.3867014060651288E-2</v>
      </c>
      <c r="AW136" s="8">
        <v>6.1207522018562915E-2</v>
      </c>
      <c r="AX136" s="8">
        <v>0.13706636559941934</v>
      </c>
      <c r="AY136" s="8">
        <v>3.9330208324190333E-2</v>
      </c>
      <c r="AZ136" s="8">
        <v>0.12725050484032258</v>
      </c>
      <c r="BA136" s="8">
        <v>0.10890394997562904</v>
      </c>
      <c r="BB136" s="8">
        <v>3.0456865419043556E-2</v>
      </c>
      <c r="BC136" s="8">
        <v>0.10276864714460482</v>
      </c>
      <c r="BD136" s="8">
        <v>0.11681020164719357</v>
      </c>
      <c r="BE136" s="8">
        <v>2.6526169419198387E-2</v>
      </c>
      <c r="BF136" s="8">
        <v>0.14569458691625808</v>
      </c>
      <c r="BG136" s="8">
        <v>0.11788601514125799</v>
      </c>
      <c r="BH136" s="8">
        <v>1.0172933585820967E-6</v>
      </c>
      <c r="BI136" s="8">
        <v>6.9303766838661296E-2</v>
      </c>
      <c r="BJ136" s="8">
        <v>1.1357735206470965</v>
      </c>
      <c r="BK136" s="8">
        <v>0.73913094973193549</v>
      </c>
      <c r="BL136" s="8">
        <v>0.6776133335066129</v>
      </c>
    </row>
    <row r="137" spans="1:64" x14ac:dyDescent="0.3">
      <c r="A137" s="7">
        <v>312112</v>
      </c>
      <c r="B137" s="7" t="str">
        <f t="shared" si="38"/>
        <v>Bottled Water Manufacturing</v>
      </c>
      <c r="C137" s="8">
        <f t="shared" si="39"/>
        <v>4.7415065649479032E-2</v>
      </c>
      <c r="D137" s="8">
        <f t="shared" si="40"/>
        <v>1.1201875754362902E-2</v>
      </c>
      <c r="E137" s="8">
        <f t="shared" si="41"/>
        <v>4.8595657789745166E-2</v>
      </c>
      <c r="F137" s="8">
        <f t="shared" si="42"/>
        <v>0.10441774186637258</v>
      </c>
      <c r="G137" s="8">
        <f t="shared" si="43"/>
        <v>3.2248044147129028E-2</v>
      </c>
      <c r="H137" s="8">
        <f t="shared" si="44"/>
        <v>0.1033726448782387</v>
      </c>
      <c r="I137" s="8">
        <f t="shared" si="45"/>
        <v>8.4989323962903235E-2</v>
      </c>
      <c r="J137" s="8">
        <f t="shared" si="46"/>
        <v>2.4825274417433874E-2</v>
      </c>
      <c r="K137" s="8">
        <f t="shared" si="47"/>
        <v>8.300749765524193E-2</v>
      </c>
      <c r="L137" s="8">
        <f t="shared" si="48"/>
        <v>9.113164809048388E-2</v>
      </c>
      <c r="M137" s="8">
        <f t="shared" si="49"/>
        <v>2.1550593157974193E-2</v>
      </c>
      <c r="N137" s="8">
        <f t="shared" si="50"/>
        <v>0.11504199453691935</v>
      </c>
      <c r="O137" s="8">
        <f t="shared" si="51"/>
        <v>8.7293361235161293E-2</v>
      </c>
      <c r="P137" s="8">
        <f t="shared" si="52"/>
        <v>9.3066062545322567E-7</v>
      </c>
      <c r="Q137" s="8">
        <f t="shared" si="53"/>
        <v>5.1233352655483844E-2</v>
      </c>
      <c r="R137" s="8">
        <f t="shared" si="54"/>
        <v>1</v>
      </c>
      <c r="S137" s="8">
        <f t="shared" si="55"/>
        <v>0.56261907605274197</v>
      </c>
      <c r="T137" s="8">
        <f t="shared" si="56"/>
        <v>0.51540274119661278</v>
      </c>
      <c r="W137" s="7">
        <v>312112</v>
      </c>
      <c r="X137" s="7" t="s">
        <v>230</v>
      </c>
      <c r="Y137" s="8">
        <v>0</v>
      </c>
      <c r="Z137" s="8">
        <v>0</v>
      </c>
      <c r="AA137" s="8">
        <v>0</v>
      </c>
      <c r="AB137" s="8">
        <v>0</v>
      </c>
      <c r="AC137" s="8">
        <v>0</v>
      </c>
      <c r="AD137" s="8">
        <v>0</v>
      </c>
      <c r="AE137" s="8">
        <v>0</v>
      </c>
      <c r="AF137" s="8">
        <v>0</v>
      </c>
      <c r="AG137" s="8">
        <v>0</v>
      </c>
      <c r="AH137" s="8">
        <v>0</v>
      </c>
      <c r="AI137" s="8">
        <v>0</v>
      </c>
      <c r="AJ137" s="8">
        <v>0</v>
      </c>
      <c r="AK137" s="8">
        <v>0</v>
      </c>
      <c r="AL137" s="8">
        <v>0</v>
      </c>
      <c r="AM137" s="8">
        <v>0</v>
      </c>
      <c r="AN137" s="8">
        <v>1</v>
      </c>
      <c r="AO137" s="8">
        <v>0</v>
      </c>
      <c r="AP137" s="8">
        <v>0</v>
      </c>
      <c r="AS137" s="7">
        <v>312112</v>
      </c>
      <c r="AT137" s="7" t="s">
        <v>230</v>
      </c>
      <c r="AU137" s="8">
        <v>4.7415065649479032E-2</v>
      </c>
      <c r="AV137" s="8">
        <v>1.1201875754362902E-2</v>
      </c>
      <c r="AW137" s="8">
        <v>4.8595657789745166E-2</v>
      </c>
      <c r="AX137" s="8">
        <v>0.10441774186637258</v>
      </c>
      <c r="AY137" s="8">
        <v>3.2248044147129028E-2</v>
      </c>
      <c r="AZ137" s="8">
        <v>0.1033726448782387</v>
      </c>
      <c r="BA137" s="8">
        <v>8.4989323962903235E-2</v>
      </c>
      <c r="BB137" s="8">
        <v>2.4825274417433874E-2</v>
      </c>
      <c r="BC137" s="8">
        <v>8.300749765524193E-2</v>
      </c>
      <c r="BD137" s="8">
        <v>9.113164809048388E-2</v>
      </c>
      <c r="BE137" s="8">
        <v>2.1550593157974193E-2</v>
      </c>
      <c r="BF137" s="8">
        <v>0.11504199453691935</v>
      </c>
      <c r="BG137" s="8">
        <v>8.7293361235161293E-2</v>
      </c>
      <c r="BH137" s="8">
        <v>9.3066062545322567E-7</v>
      </c>
      <c r="BI137" s="8">
        <v>5.1233352655483844E-2</v>
      </c>
      <c r="BJ137" s="8">
        <v>1.1072125991937096</v>
      </c>
      <c r="BK137" s="8">
        <v>0.56261907605274197</v>
      </c>
      <c r="BL137" s="8">
        <v>0.51540274119661278</v>
      </c>
    </row>
    <row r="138" spans="1:64" x14ac:dyDescent="0.3">
      <c r="A138" s="7">
        <v>312113</v>
      </c>
      <c r="B138" s="7" t="str">
        <f t="shared" si="38"/>
        <v>Ice Manufacturing</v>
      </c>
      <c r="C138" s="8">
        <f t="shared" si="39"/>
        <v>4.0764453243162899E-2</v>
      </c>
      <c r="D138" s="8">
        <f t="shared" si="40"/>
        <v>9.5610324298298407E-3</v>
      </c>
      <c r="E138" s="8">
        <f t="shared" si="41"/>
        <v>4.3989335828395162E-2</v>
      </c>
      <c r="F138" s="8">
        <f t="shared" si="42"/>
        <v>7.3026168194032265E-2</v>
      </c>
      <c r="G138" s="8">
        <f t="shared" si="43"/>
        <v>2.1897787316860005E-2</v>
      </c>
      <c r="H138" s="8">
        <f t="shared" si="44"/>
        <v>7.563005265851773E-2</v>
      </c>
      <c r="I138" s="8">
        <f t="shared" si="45"/>
        <v>7.3030794824817738E-2</v>
      </c>
      <c r="J138" s="8">
        <f t="shared" si="46"/>
        <v>2.1061585478558062E-2</v>
      </c>
      <c r="K138" s="8">
        <f t="shared" si="47"/>
        <v>7.4107973582840325E-2</v>
      </c>
      <c r="L138" s="8">
        <f t="shared" si="48"/>
        <v>7.8982874424064528E-2</v>
      </c>
      <c r="M138" s="8">
        <f t="shared" si="49"/>
        <v>1.8341981278729037E-2</v>
      </c>
      <c r="N138" s="8">
        <f t="shared" si="50"/>
        <v>0.10454367799790322</v>
      </c>
      <c r="O138" s="8">
        <f t="shared" si="51"/>
        <v>7.8598735150935503E-2</v>
      </c>
      <c r="P138" s="8">
        <f t="shared" si="52"/>
        <v>1.0376696513803226E-6</v>
      </c>
      <c r="Q138" s="8">
        <f t="shared" si="53"/>
        <v>4.6049045701645162E-2</v>
      </c>
      <c r="R138" s="8">
        <f t="shared" si="54"/>
        <v>1</v>
      </c>
      <c r="S138" s="8">
        <f t="shared" si="55"/>
        <v>0.46087658881483867</v>
      </c>
      <c r="T138" s="8">
        <f t="shared" si="56"/>
        <v>0.45852293453145165</v>
      </c>
      <c r="W138" s="7">
        <v>312113</v>
      </c>
      <c r="X138" s="7" t="s">
        <v>231</v>
      </c>
      <c r="Y138" s="8">
        <v>0</v>
      </c>
      <c r="Z138" s="8">
        <v>0</v>
      </c>
      <c r="AA138" s="8">
        <v>0</v>
      </c>
      <c r="AB138" s="8">
        <v>0</v>
      </c>
      <c r="AC138" s="8">
        <v>0</v>
      </c>
      <c r="AD138" s="8">
        <v>0</v>
      </c>
      <c r="AE138" s="8">
        <v>0</v>
      </c>
      <c r="AF138" s="8">
        <v>0</v>
      </c>
      <c r="AG138" s="8">
        <v>0</v>
      </c>
      <c r="AH138" s="8">
        <v>0</v>
      </c>
      <c r="AI138" s="8">
        <v>0</v>
      </c>
      <c r="AJ138" s="8">
        <v>0</v>
      </c>
      <c r="AK138" s="8">
        <v>0</v>
      </c>
      <c r="AL138" s="8">
        <v>0</v>
      </c>
      <c r="AM138" s="8">
        <v>0</v>
      </c>
      <c r="AN138" s="8">
        <v>1</v>
      </c>
      <c r="AO138" s="8">
        <v>0</v>
      </c>
      <c r="AP138" s="8">
        <v>0</v>
      </c>
      <c r="AS138" s="7">
        <v>312113</v>
      </c>
      <c r="AT138" s="7" t="s">
        <v>231</v>
      </c>
      <c r="AU138" s="8">
        <v>4.0764453243162899E-2</v>
      </c>
      <c r="AV138" s="8">
        <v>9.5610324298298407E-3</v>
      </c>
      <c r="AW138" s="8">
        <v>4.3989335828395162E-2</v>
      </c>
      <c r="AX138" s="8">
        <v>7.3026168194032265E-2</v>
      </c>
      <c r="AY138" s="8">
        <v>2.1897787316860005E-2</v>
      </c>
      <c r="AZ138" s="8">
        <v>7.563005265851773E-2</v>
      </c>
      <c r="BA138" s="8">
        <v>7.3030794824817738E-2</v>
      </c>
      <c r="BB138" s="8">
        <v>2.1061585478558062E-2</v>
      </c>
      <c r="BC138" s="8">
        <v>7.4107973582840325E-2</v>
      </c>
      <c r="BD138" s="8">
        <v>7.8982874424064528E-2</v>
      </c>
      <c r="BE138" s="8">
        <v>1.8341981278729037E-2</v>
      </c>
      <c r="BF138" s="8">
        <v>0.10454367799790322</v>
      </c>
      <c r="BG138" s="8">
        <v>7.8598735150935503E-2</v>
      </c>
      <c r="BH138" s="8">
        <v>1.0376696513803226E-6</v>
      </c>
      <c r="BI138" s="8">
        <v>4.6049045701645162E-2</v>
      </c>
      <c r="BJ138" s="8">
        <v>1.0943148215012903</v>
      </c>
      <c r="BK138" s="8">
        <v>0.46087658881483867</v>
      </c>
      <c r="BL138" s="8">
        <v>0.45852293453145165</v>
      </c>
    </row>
    <row r="139" spans="1:64" x14ac:dyDescent="0.3">
      <c r="A139" s="7">
        <v>312120</v>
      </c>
      <c r="B139" s="7" t="str">
        <f t="shared" si="38"/>
        <v>Breweries</v>
      </c>
      <c r="C139" s="8">
        <f t="shared" si="39"/>
        <v>9.1116549250299994E-2</v>
      </c>
      <c r="D139" s="8">
        <f t="shared" si="40"/>
        <v>1.4868123733199999E-2</v>
      </c>
      <c r="E139" s="8">
        <f t="shared" si="41"/>
        <v>0.13615878706500001</v>
      </c>
      <c r="F139" s="8">
        <f t="shared" si="42"/>
        <v>0.21342723483500001</v>
      </c>
      <c r="G139" s="8">
        <f t="shared" si="43"/>
        <v>4.85118731256E-2</v>
      </c>
      <c r="H139" s="8">
        <f t="shared" si="44"/>
        <v>0.16594059343199999</v>
      </c>
      <c r="I139" s="8">
        <f t="shared" si="45"/>
        <v>0.26089892624900002</v>
      </c>
      <c r="J139" s="8">
        <f t="shared" si="46"/>
        <v>5.2937040620900003E-2</v>
      </c>
      <c r="K139" s="8">
        <f t="shared" si="47"/>
        <v>0.20320626366899999</v>
      </c>
      <c r="L139" s="8">
        <f t="shared" si="48"/>
        <v>9.7407973753800003E-2</v>
      </c>
      <c r="M139" s="8">
        <f t="shared" si="49"/>
        <v>1.65802817651E-2</v>
      </c>
      <c r="N139" s="8">
        <f t="shared" si="50"/>
        <v>0.22469502337799999</v>
      </c>
      <c r="O139" s="8">
        <f t="shared" si="51"/>
        <v>0.44992157721999998</v>
      </c>
      <c r="P139" s="8">
        <f t="shared" si="52"/>
        <v>2.2178038548699998E-6</v>
      </c>
      <c r="Q139" s="8">
        <f t="shared" si="53"/>
        <v>8.55555115561E-2</v>
      </c>
      <c r="R139" s="8">
        <f t="shared" si="54"/>
        <v>1.2421434600500001</v>
      </c>
      <c r="S139" s="8">
        <f t="shared" si="55"/>
        <v>1.42787970139</v>
      </c>
      <c r="T139" s="8">
        <f t="shared" si="56"/>
        <v>1.51704223054</v>
      </c>
      <c r="W139" s="7">
        <v>312120</v>
      </c>
      <c r="X139" s="7" t="s">
        <v>232</v>
      </c>
      <c r="Y139" s="8">
        <v>9.1116549250299994E-2</v>
      </c>
      <c r="Z139" s="8">
        <v>1.4868123733199999E-2</v>
      </c>
      <c r="AA139" s="8">
        <v>0.13615878706500001</v>
      </c>
      <c r="AB139" s="8">
        <v>0.21342723483500001</v>
      </c>
      <c r="AC139" s="8">
        <v>4.85118731256E-2</v>
      </c>
      <c r="AD139" s="8">
        <v>0.16594059343199999</v>
      </c>
      <c r="AE139" s="8">
        <v>0.26089892624900002</v>
      </c>
      <c r="AF139" s="8">
        <v>5.2937040620900003E-2</v>
      </c>
      <c r="AG139" s="8">
        <v>0.20320626366899999</v>
      </c>
      <c r="AH139" s="8">
        <v>9.7407973753800003E-2</v>
      </c>
      <c r="AI139" s="8">
        <v>1.65802817651E-2</v>
      </c>
      <c r="AJ139" s="8">
        <v>0.22469502337799999</v>
      </c>
      <c r="AK139" s="8">
        <v>0.44992157721999998</v>
      </c>
      <c r="AL139" s="8">
        <v>2.2178038548699998E-6</v>
      </c>
      <c r="AM139" s="8">
        <v>8.55555115561E-2</v>
      </c>
      <c r="AN139" s="8">
        <v>1.2421434600500001</v>
      </c>
      <c r="AO139" s="8">
        <v>1.42787970139</v>
      </c>
      <c r="AP139" s="8">
        <v>1.51704223054</v>
      </c>
      <c r="AS139" s="7">
        <v>312120</v>
      </c>
      <c r="AT139" s="7" t="s">
        <v>232</v>
      </c>
      <c r="AU139" s="8">
        <v>0.11019212765449997</v>
      </c>
      <c r="AV139" s="8">
        <v>2.5487229437701302E-2</v>
      </c>
      <c r="AW139" s="8">
        <v>0.23872584356216134</v>
      </c>
      <c r="AX139" s="8">
        <v>0.29038666186679035</v>
      </c>
      <c r="AY139" s="8">
        <v>9.5523941829503162E-2</v>
      </c>
      <c r="AZ139" s="8">
        <v>0.55341654442553223</v>
      </c>
      <c r="BA139" s="8">
        <v>0.32168660078982259</v>
      </c>
      <c r="BB139" s="8">
        <v>9.5378139673280654E-2</v>
      </c>
      <c r="BC139" s="8">
        <v>0.66232892521638709</v>
      </c>
      <c r="BD139" s="8">
        <v>0.11812897584442256</v>
      </c>
      <c r="BE139" s="8">
        <v>2.7909498235595485E-2</v>
      </c>
      <c r="BF139" s="8">
        <v>0.33786631927841931</v>
      </c>
      <c r="BG139" s="8">
        <v>0.44992850258641925</v>
      </c>
      <c r="BH139" s="8">
        <v>1.9609180636879997E-6</v>
      </c>
      <c r="BI139" s="8">
        <v>8.5851161447496813E-2</v>
      </c>
      <c r="BJ139" s="8">
        <v>1.3744052006533871</v>
      </c>
      <c r="BK139" s="8">
        <v>1.9231981158640317</v>
      </c>
      <c r="BL139" s="8">
        <v>2.0632646334216131</v>
      </c>
    </row>
    <row r="140" spans="1:64" x14ac:dyDescent="0.3">
      <c r="A140" s="7">
        <v>312130</v>
      </c>
      <c r="B140" s="7" t="str">
        <f t="shared" si="38"/>
        <v>Wineries</v>
      </c>
      <c r="C140" s="8">
        <f t="shared" si="39"/>
        <v>8.6287986438399994E-2</v>
      </c>
      <c r="D140" s="8">
        <f t="shared" si="40"/>
        <v>1.4575812247100001E-2</v>
      </c>
      <c r="E140" s="8">
        <f t="shared" si="41"/>
        <v>8.8914175936399997E-2</v>
      </c>
      <c r="F140" s="8">
        <f t="shared" si="42"/>
        <v>0.10587212536399999</v>
      </c>
      <c r="G140" s="8">
        <f t="shared" si="43"/>
        <v>2.3634205668000001E-2</v>
      </c>
      <c r="H140" s="8">
        <f t="shared" si="44"/>
        <v>7.3746011412900006E-2</v>
      </c>
      <c r="I140" s="8">
        <f t="shared" si="45"/>
        <v>0.11227174569499999</v>
      </c>
      <c r="J140" s="8">
        <f t="shared" si="46"/>
        <v>2.2063004511899999E-2</v>
      </c>
      <c r="K140" s="8">
        <f t="shared" si="47"/>
        <v>6.8298441050400005E-2</v>
      </c>
      <c r="L140" s="8">
        <f t="shared" si="48"/>
        <v>0.109331574711</v>
      </c>
      <c r="M140" s="8">
        <f t="shared" si="49"/>
        <v>1.8808231666699999E-2</v>
      </c>
      <c r="N140" s="8">
        <f t="shared" si="50"/>
        <v>0.16661587098700001</v>
      </c>
      <c r="O140" s="8">
        <f t="shared" si="51"/>
        <v>0.386062131142</v>
      </c>
      <c r="P140" s="8">
        <f t="shared" si="52"/>
        <v>4.5793589463499996E-6</v>
      </c>
      <c r="Q140" s="8">
        <f t="shared" si="53"/>
        <v>0.202686191465</v>
      </c>
      <c r="R140" s="8">
        <f t="shared" si="54"/>
        <v>1.1897779746199999</v>
      </c>
      <c r="S140" s="8">
        <f t="shared" si="55"/>
        <v>1.2032523424399999</v>
      </c>
      <c r="T140" s="8">
        <f t="shared" si="56"/>
        <v>1.2026331912599999</v>
      </c>
      <c r="W140" s="7">
        <v>312130</v>
      </c>
      <c r="X140" s="7" t="s">
        <v>233</v>
      </c>
      <c r="Y140" s="8">
        <v>8.6287986438399994E-2</v>
      </c>
      <c r="Z140" s="8">
        <v>1.4575812247100001E-2</v>
      </c>
      <c r="AA140" s="8">
        <v>8.8914175936399997E-2</v>
      </c>
      <c r="AB140" s="8">
        <v>0.10587212536399999</v>
      </c>
      <c r="AC140" s="8">
        <v>2.3634205668000001E-2</v>
      </c>
      <c r="AD140" s="8">
        <v>7.3746011412900006E-2</v>
      </c>
      <c r="AE140" s="8">
        <v>0.11227174569499999</v>
      </c>
      <c r="AF140" s="8">
        <v>2.2063004511899999E-2</v>
      </c>
      <c r="AG140" s="8">
        <v>6.8298441050400005E-2</v>
      </c>
      <c r="AH140" s="8">
        <v>0.109331574711</v>
      </c>
      <c r="AI140" s="8">
        <v>1.8808231666699999E-2</v>
      </c>
      <c r="AJ140" s="8">
        <v>0.16661587098700001</v>
      </c>
      <c r="AK140" s="8">
        <v>0.386062131142</v>
      </c>
      <c r="AL140" s="8">
        <v>4.5793589463499996E-6</v>
      </c>
      <c r="AM140" s="8">
        <v>0.202686191465</v>
      </c>
      <c r="AN140" s="8">
        <v>1.1897779746199999</v>
      </c>
      <c r="AO140" s="8">
        <v>1.2032523424399999</v>
      </c>
      <c r="AP140" s="8">
        <v>1.2026331912599999</v>
      </c>
      <c r="AS140" s="7">
        <v>312130</v>
      </c>
      <c r="AT140" s="7" t="s">
        <v>233</v>
      </c>
      <c r="AU140" s="8">
        <v>0.13539296129229356</v>
      </c>
      <c r="AV140" s="8">
        <v>3.2062265883233874E-2</v>
      </c>
      <c r="AW140" s="8">
        <v>0.17209813125256451</v>
      </c>
      <c r="AX140" s="8">
        <v>0.12239604661585163</v>
      </c>
      <c r="AY140" s="8">
        <v>3.9003146928052262E-2</v>
      </c>
      <c r="AZ140" s="8">
        <v>0.15289559690500976</v>
      </c>
      <c r="BA140" s="8">
        <v>0.18317332577424028</v>
      </c>
      <c r="BB140" s="8">
        <v>5.3090144977190314E-2</v>
      </c>
      <c r="BC140" s="8">
        <v>0.22118034052418384</v>
      </c>
      <c r="BD140" s="8">
        <v>0.1722570474025161</v>
      </c>
      <c r="BE140" s="8">
        <v>4.1828826154717759E-2</v>
      </c>
      <c r="BF140" s="8">
        <v>0.27938309550527418</v>
      </c>
      <c r="BG140" s="8">
        <v>0.38616072942001634</v>
      </c>
      <c r="BH140" s="8">
        <v>7.0233354244048393E-6</v>
      </c>
      <c r="BI140" s="8">
        <v>0.20424441856322584</v>
      </c>
      <c r="BJ140" s="8">
        <v>1.3395533584287096</v>
      </c>
      <c r="BK140" s="8">
        <v>1.2981657581908068</v>
      </c>
      <c r="BL140" s="8">
        <v>1.4413147790167742</v>
      </c>
    </row>
    <row r="141" spans="1:64" x14ac:dyDescent="0.3">
      <c r="A141" s="7">
        <v>312140</v>
      </c>
      <c r="B141" s="7" t="str">
        <f t="shared" si="38"/>
        <v>Distilleries</v>
      </c>
      <c r="C141" s="8">
        <f t="shared" si="39"/>
        <v>8.6847176237577442E-2</v>
      </c>
      <c r="D141" s="8">
        <f t="shared" si="40"/>
        <v>1.9886612679479675E-2</v>
      </c>
      <c r="E141" s="8">
        <f t="shared" si="41"/>
        <v>0.22419998744238714</v>
      </c>
      <c r="F141" s="8">
        <f t="shared" si="42"/>
        <v>0.291958765280384</v>
      </c>
      <c r="G141" s="8">
        <f t="shared" si="43"/>
        <v>0.11275379363981269</v>
      </c>
      <c r="H141" s="8">
        <f t="shared" si="44"/>
        <v>0.90909562876395189</v>
      </c>
      <c r="I141" s="8">
        <f t="shared" si="45"/>
        <v>0.31757460057145165</v>
      </c>
      <c r="J141" s="8">
        <f t="shared" si="46"/>
        <v>0.10975789050453066</v>
      </c>
      <c r="K141" s="8">
        <f t="shared" si="47"/>
        <v>1.2000499407360161</v>
      </c>
      <c r="L141" s="8">
        <f t="shared" si="48"/>
        <v>8.1114716378808058E-2</v>
      </c>
      <c r="M141" s="8">
        <f t="shared" si="49"/>
        <v>1.8563035527675648E-2</v>
      </c>
      <c r="N141" s="8">
        <f t="shared" si="50"/>
        <v>0.24024759645846777</v>
      </c>
      <c r="O141" s="8">
        <f t="shared" si="51"/>
        <v>0.36056548019375789</v>
      </c>
      <c r="P141" s="8">
        <f t="shared" si="52"/>
        <v>8.8545550759937089E-7</v>
      </c>
      <c r="Q141" s="8">
        <f t="shared" si="53"/>
        <v>3.6964785983024218E-2</v>
      </c>
      <c r="R141" s="8">
        <f t="shared" si="54"/>
        <v>1</v>
      </c>
      <c r="S141" s="8">
        <f t="shared" si="55"/>
        <v>1.975098510265161</v>
      </c>
      <c r="T141" s="8">
        <f t="shared" si="56"/>
        <v>2.2886727543933874</v>
      </c>
      <c r="W141" s="7">
        <v>312140</v>
      </c>
      <c r="X141" s="7" t="s">
        <v>234</v>
      </c>
      <c r="Y141" s="8">
        <v>0</v>
      </c>
      <c r="Z141" s="8">
        <v>0</v>
      </c>
      <c r="AA141" s="8">
        <v>0</v>
      </c>
      <c r="AB141" s="8">
        <v>0</v>
      </c>
      <c r="AC141" s="8">
        <v>0</v>
      </c>
      <c r="AD141" s="8">
        <v>0</v>
      </c>
      <c r="AE141" s="8">
        <v>0</v>
      </c>
      <c r="AF141" s="8">
        <v>0</v>
      </c>
      <c r="AG141" s="8">
        <v>0</v>
      </c>
      <c r="AH141" s="8">
        <v>0</v>
      </c>
      <c r="AI141" s="8">
        <v>0</v>
      </c>
      <c r="AJ141" s="8">
        <v>0</v>
      </c>
      <c r="AK141" s="8">
        <v>0</v>
      </c>
      <c r="AL141" s="8">
        <v>0</v>
      </c>
      <c r="AM141" s="8">
        <v>0</v>
      </c>
      <c r="AN141" s="8">
        <v>1</v>
      </c>
      <c r="AO141" s="8">
        <v>0</v>
      </c>
      <c r="AP141" s="8">
        <v>0</v>
      </c>
      <c r="AS141" s="7">
        <v>312140</v>
      </c>
      <c r="AT141" s="7" t="s">
        <v>234</v>
      </c>
      <c r="AU141" s="8">
        <v>8.6847176237577442E-2</v>
      </c>
      <c r="AV141" s="8">
        <v>1.9886612679479675E-2</v>
      </c>
      <c r="AW141" s="8">
        <v>0.22419998744238714</v>
      </c>
      <c r="AX141" s="8">
        <v>0.291958765280384</v>
      </c>
      <c r="AY141" s="8">
        <v>0.11275379363981269</v>
      </c>
      <c r="AZ141" s="8">
        <v>0.90909562876395189</v>
      </c>
      <c r="BA141" s="8">
        <v>0.31757460057145165</v>
      </c>
      <c r="BB141" s="8">
        <v>0.10975789050453066</v>
      </c>
      <c r="BC141" s="8">
        <v>1.2000499407360161</v>
      </c>
      <c r="BD141" s="8">
        <v>8.1114716378808058E-2</v>
      </c>
      <c r="BE141" s="8">
        <v>1.8563035527675648E-2</v>
      </c>
      <c r="BF141" s="8">
        <v>0.24024759645846777</v>
      </c>
      <c r="BG141" s="8">
        <v>0.36056548019375789</v>
      </c>
      <c r="BH141" s="8">
        <v>8.8545550759937089E-7</v>
      </c>
      <c r="BI141" s="8">
        <v>3.6964785983024218E-2</v>
      </c>
      <c r="BJ141" s="8">
        <v>1.3309337763593541</v>
      </c>
      <c r="BK141" s="8">
        <v>1.975098510265161</v>
      </c>
      <c r="BL141" s="8">
        <v>2.2886727543933874</v>
      </c>
    </row>
    <row r="142" spans="1:64" x14ac:dyDescent="0.3">
      <c r="A142" s="7">
        <v>312230</v>
      </c>
      <c r="B142" s="7" t="str">
        <f t="shared" si="38"/>
        <v>Tobacco Manufacturing</v>
      </c>
      <c r="C142" s="8">
        <f t="shared" si="39"/>
        <v>1.3456067861904838E-2</v>
      </c>
      <c r="D142" s="8">
        <f t="shared" si="40"/>
        <v>3.7641863923201613E-3</v>
      </c>
      <c r="E142" s="8">
        <f t="shared" si="41"/>
        <v>9.5343252126274189E-2</v>
      </c>
      <c r="F142" s="8">
        <f t="shared" si="42"/>
        <v>0.12434877476041936</v>
      </c>
      <c r="G142" s="8">
        <f t="shared" si="43"/>
        <v>4.5312745153799995E-2</v>
      </c>
      <c r="H142" s="8">
        <f t="shared" si="44"/>
        <v>0.69367567953358056</v>
      </c>
      <c r="I142" s="8">
        <f t="shared" si="45"/>
        <v>0.1347999322739355</v>
      </c>
      <c r="J142" s="8">
        <f t="shared" si="46"/>
        <v>4.5349205324779034E-2</v>
      </c>
      <c r="K142" s="8">
        <f t="shared" si="47"/>
        <v>0.91771915196177412</v>
      </c>
      <c r="L142" s="8">
        <f t="shared" si="48"/>
        <v>9.1172179295129045E-3</v>
      </c>
      <c r="M142" s="8">
        <f t="shared" si="49"/>
        <v>2.5265935155017742E-3</v>
      </c>
      <c r="N142" s="8">
        <f t="shared" si="50"/>
        <v>7.7158970432032264E-2</v>
      </c>
      <c r="O142" s="8">
        <f t="shared" si="51"/>
        <v>0.15918387212817739</v>
      </c>
      <c r="P142" s="8">
        <f t="shared" si="52"/>
        <v>1.0427888131037097E-7</v>
      </c>
      <c r="Q142" s="8">
        <f t="shared" si="53"/>
        <v>5.6870304238548393E-3</v>
      </c>
      <c r="R142" s="8">
        <f t="shared" si="54"/>
        <v>1</v>
      </c>
      <c r="S142" s="8">
        <f t="shared" si="55"/>
        <v>1.0730146188029031</v>
      </c>
      <c r="T142" s="8">
        <f t="shared" si="56"/>
        <v>1.3075457089153224</v>
      </c>
      <c r="W142" s="7">
        <v>312230</v>
      </c>
      <c r="X142" s="7" t="s">
        <v>235</v>
      </c>
      <c r="Y142" s="8">
        <v>0</v>
      </c>
      <c r="Z142" s="8">
        <v>0</v>
      </c>
      <c r="AA142" s="8">
        <v>0</v>
      </c>
      <c r="AB142" s="8">
        <v>0</v>
      </c>
      <c r="AC142" s="8">
        <v>0</v>
      </c>
      <c r="AD142" s="8">
        <v>0</v>
      </c>
      <c r="AE142" s="8">
        <v>0</v>
      </c>
      <c r="AF142" s="8">
        <v>0</v>
      </c>
      <c r="AG142" s="8">
        <v>0</v>
      </c>
      <c r="AH142" s="8">
        <v>0</v>
      </c>
      <c r="AI142" s="8">
        <v>0</v>
      </c>
      <c r="AJ142" s="8">
        <v>0</v>
      </c>
      <c r="AK142" s="8">
        <v>0</v>
      </c>
      <c r="AL142" s="8">
        <v>0</v>
      </c>
      <c r="AM142" s="8">
        <v>0</v>
      </c>
      <c r="AN142" s="8">
        <v>1</v>
      </c>
      <c r="AO142" s="8">
        <v>0</v>
      </c>
      <c r="AP142" s="8">
        <v>0</v>
      </c>
      <c r="AS142" s="7">
        <v>312230</v>
      </c>
      <c r="AT142" s="7" t="s">
        <v>235</v>
      </c>
      <c r="AU142" s="8">
        <v>1.3456067861904838E-2</v>
      </c>
      <c r="AV142" s="8">
        <v>3.7641863923201613E-3</v>
      </c>
      <c r="AW142" s="8">
        <v>9.5343252126274189E-2</v>
      </c>
      <c r="AX142" s="8">
        <v>0.12434877476041936</v>
      </c>
      <c r="AY142" s="8">
        <v>4.5312745153799995E-2</v>
      </c>
      <c r="AZ142" s="8">
        <v>0.69367567953358056</v>
      </c>
      <c r="BA142" s="8">
        <v>0.1347999322739355</v>
      </c>
      <c r="BB142" s="8">
        <v>4.5349205324779034E-2</v>
      </c>
      <c r="BC142" s="8">
        <v>0.91771915196177412</v>
      </c>
      <c r="BD142" s="8">
        <v>9.1172179295129045E-3</v>
      </c>
      <c r="BE142" s="8">
        <v>2.5265935155017742E-3</v>
      </c>
      <c r="BF142" s="8">
        <v>7.7158970432032264E-2</v>
      </c>
      <c r="BG142" s="8">
        <v>0.15918387212817739</v>
      </c>
      <c r="BH142" s="8">
        <v>1.0427888131037097E-7</v>
      </c>
      <c r="BI142" s="8">
        <v>5.6870304238548393E-3</v>
      </c>
      <c r="BJ142" s="8">
        <v>1.1125635063806454</v>
      </c>
      <c r="BK142" s="8">
        <v>1.0730146188029031</v>
      </c>
      <c r="BL142" s="8">
        <v>1.3075457089153224</v>
      </c>
    </row>
    <row r="143" spans="1:64" x14ac:dyDescent="0.3">
      <c r="A143" s="7">
        <v>313110</v>
      </c>
      <c r="B143" s="7" t="str">
        <f t="shared" si="38"/>
        <v>Fiber, Yarn, and Thread Mills</v>
      </c>
      <c r="C143" s="8">
        <f t="shared" si="39"/>
        <v>3.2730861183709679E-2</v>
      </c>
      <c r="D143" s="8">
        <f t="shared" si="40"/>
        <v>7.8315374291096779E-3</v>
      </c>
      <c r="E143" s="8">
        <f t="shared" si="41"/>
        <v>3.5228818013812911E-2</v>
      </c>
      <c r="F143" s="8">
        <f t="shared" si="42"/>
        <v>1.7231064064189516E-2</v>
      </c>
      <c r="G143" s="8">
        <f t="shared" si="43"/>
        <v>5.6474097749717742E-3</v>
      </c>
      <c r="H143" s="8">
        <f t="shared" si="44"/>
        <v>2.2671193062944031E-2</v>
      </c>
      <c r="I143" s="8">
        <f t="shared" si="45"/>
        <v>5.2145201602870971E-2</v>
      </c>
      <c r="J143" s="8">
        <f t="shared" si="46"/>
        <v>1.5456583762588712E-2</v>
      </c>
      <c r="K143" s="8">
        <f t="shared" si="47"/>
        <v>6.0598362993488711E-2</v>
      </c>
      <c r="L143" s="8">
        <f t="shared" si="48"/>
        <v>6.3676425515516138E-2</v>
      </c>
      <c r="M143" s="8">
        <f t="shared" si="49"/>
        <v>1.6776984316043551E-2</v>
      </c>
      <c r="N143" s="8">
        <f t="shared" si="50"/>
        <v>9.109948073862903E-2</v>
      </c>
      <c r="O143" s="8">
        <f t="shared" si="51"/>
        <v>5.8000167163306478E-2</v>
      </c>
      <c r="P143" s="8">
        <f t="shared" si="52"/>
        <v>4.744165208432419E-6</v>
      </c>
      <c r="Q143" s="8">
        <f t="shared" si="53"/>
        <v>4.1191338682983872E-2</v>
      </c>
      <c r="R143" s="8">
        <f t="shared" si="54"/>
        <v>1</v>
      </c>
      <c r="S143" s="8">
        <f t="shared" si="55"/>
        <v>0.28748515077322578</v>
      </c>
      <c r="T143" s="8">
        <f t="shared" si="56"/>
        <v>0.37013563223016127</v>
      </c>
      <c r="W143" s="7">
        <v>313110</v>
      </c>
      <c r="X143" s="7" t="s">
        <v>236</v>
      </c>
      <c r="Y143" s="8">
        <v>0</v>
      </c>
      <c r="Z143" s="8">
        <v>0</v>
      </c>
      <c r="AA143" s="8">
        <v>0</v>
      </c>
      <c r="AB143" s="8">
        <v>0</v>
      </c>
      <c r="AC143" s="8">
        <v>0</v>
      </c>
      <c r="AD143" s="8">
        <v>0</v>
      </c>
      <c r="AE143" s="8">
        <v>0</v>
      </c>
      <c r="AF143" s="8">
        <v>0</v>
      </c>
      <c r="AG143" s="8">
        <v>0</v>
      </c>
      <c r="AH143" s="8">
        <v>0</v>
      </c>
      <c r="AI143" s="8">
        <v>0</v>
      </c>
      <c r="AJ143" s="8">
        <v>0</v>
      </c>
      <c r="AK143" s="8">
        <v>0</v>
      </c>
      <c r="AL143" s="8">
        <v>0</v>
      </c>
      <c r="AM143" s="8">
        <v>0</v>
      </c>
      <c r="AN143" s="8">
        <v>1</v>
      </c>
      <c r="AO143" s="8">
        <v>0</v>
      </c>
      <c r="AP143" s="8">
        <v>0</v>
      </c>
      <c r="AS143" s="7">
        <v>313110</v>
      </c>
      <c r="AT143" s="7" t="s">
        <v>236</v>
      </c>
      <c r="AU143" s="8">
        <v>3.2730861183709679E-2</v>
      </c>
      <c r="AV143" s="8">
        <v>7.8315374291096779E-3</v>
      </c>
      <c r="AW143" s="8">
        <v>3.5228818013812911E-2</v>
      </c>
      <c r="AX143" s="8">
        <v>1.7231064064189516E-2</v>
      </c>
      <c r="AY143" s="8">
        <v>5.6474097749717742E-3</v>
      </c>
      <c r="AZ143" s="8">
        <v>2.2671193062944031E-2</v>
      </c>
      <c r="BA143" s="8">
        <v>5.2145201602870971E-2</v>
      </c>
      <c r="BB143" s="8">
        <v>1.5456583762588712E-2</v>
      </c>
      <c r="BC143" s="8">
        <v>6.0598362993488711E-2</v>
      </c>
      <c r="BD143" s="8">
        <v>6.3676425515516138E-2</v>
      </c>
      <c r="BE143" s="8">
        <v>1.6776984316043551E-2</v>
      </c>
      <c r="BF143" s="8">
        <v>9.109948073862903E-2</v>
      </c>
      <c r="BG143" s="8">
        <v>5.8000167163306478E-2</v>
      </c>
      <c r="BH143" s="8">
        <v>4.744165208432419E-6</v>
      </c>
      <c r="BI143" s="8">
        <v>4.1191338682983872E-2</v>
      </c>
      <c r="BJ143" s="8">
        <v>1.0757912166269354</v>
      </c>
      <c r="BK143" s="8">
        <v>0.28748515077322578</v>
      </c>
      <c r="BL143" s="8">
        <v>0.37013563223016127</v>
      </c>
    </row>
    <row r="144" spans="1:64" x14ac:dyDescent="0.3">
      <c r="A144" s="7">
        <v>313210</v>
      </c>
      <c r="B144" s="7" t="str">
        <f t="shared" si="38"/>
        <v>Broadwoven Fabric Mills</v>
      </c>
      <c r="C144" s="8">
        <f t="shared" si="39"/>
        <v>4.0302684135537101E-2</v>
      </c>
      <c r="D144" s="8">
        <f t="shared" si="40"/>
        <v>1.0637981725150483E-2</v>
      </c>
      <c r="E144" s="8">
        <f t="shared" si="41"/>
        <v>5.3673707850193549E-2</v>
      </c>
      <c r="F144" s="8">
        <f t="shared" si="42"/>
        <v>5.4963187126016118E-2</v>
      </c>
      <c r="G144" s="8">
        <f t="shared" si="43"/>
        <v>1.7238147494230648E-2</v>
      </c>
      <c r="H144" s="8">
        <f t="shared" si="44"/>
        <v>6.841384623320805E-2</v>
      </c>
      <c r="I144" s="8">
        <f t="shared" si="45"/>
        <v>6.0716587049016127E-2</v>
      </c>
      <c r="J144" s="8">
        <f t="shared" si="46"/>
        <v>1.7481889943066129E-2</v>
      </c>
      <c r="K144" s="8">
        <f t="shared" si="47"/>
        <v>6.9050173754999999E-2</v>
      </c>
      <c r="L144" s="8">
        <f t="shared" si="48"/>
        <v>6.0002213957403232E-2</v>
      </c>
      <c r="M144" s="8">
        <f t="shared" si="49"/>
        <v>1.612004422138226E-2</v>
      </c>
      <c r="N144" s="8">
        <f t="shared" si="50"/>
        <v>9.9798349148564502E-2</v>
      </c>
      <c r="O144" s="8">
        <f t="shared" si="51"/>
        <v>9.4588163611290355E-2</v>
      </c>
      <c r="P144" s="8">
        <f t="shared" si="52"/>
        <v>1.0383195521769353E-6</v>
      </c>
      <c r="Q144" s="8">
        <f t="shared" si="53"/>
        <v>5.8055112314338721E-2</v>
      </c>
      <c r="R144" s="8">
        <f t="shared" si="54"/>
        <v>1</v>
      </c>
      <c r="S144" s="8">
        <f t="shared" si="55"/>
        <v>0.4148087292404839</v>
      </c>
      <c r="T144" s="8">
        <f t="shared" si="56"/>
        <v>0.42144219913419356</v>
      </c>
      <c r="W144" s="7">
        <v>313210</v>
      </c>
      <c r="X144" s="7" t="s">
        <v>237</v>
      </c>
      <c r="Y144" s="8">
        <v>0</v>
      </c>
      <c r="Z144" s="8">
        <v>0</v>
      </c>
      <c r="AA144" s="8">
        <v>0</v>
      </c>
      <c r="AB144" s="8">
        <v>0</v>
      </c>
      <c r="AC144" s="8">
        <v>0</v>
      </c>
      <c r="AD144" s="8">
        <v>0</v>
      </c>
      <c r="AE144" s="8">
        <v>0</v>
      </c>
      <c r="AF144" s="8">
        <v>0</v>
      </c>
      <c r="AG144" s="8">
        <v>0</v>
      </c>
      <c r="AH144" s="8">
        <v>0</v>
      </c>
      <c r="AI144" s="8">
        <v>0</v>
      </c>
      <c r="AJ144" s="8">
        <v>0</v>
      </c>
      <c r="AK144" s="8">
        <v>0</v>
      </c>
      <c r="AL144" s="8">
        <v>0</v>
      </c>
      <c r="AM144" s="8">
        <v>0</v>
      </c>
      <c r="AN144" s="8">
        <v>1</v>
      </c>
      <c r="AO144" s="8">
        <v>0</v>
      </c>
      <c r="AP144" s="8">
        <v>0</v>
      </c>
      <c r="AS144" s="7">
        <v>313210</v>
      </c>
      <c r="AT144" s="7" t="s">
        <v>237</v>
      </c>
      <c r="AU144" s="8">
        <v>4.0302684135537101E-2</v>
      </c>
      <c r="AV144" s="8">
        <v>1.0637981725150483E-2</v>
      </c>
      <c r="AW144" s="8">
        <v>5.3673707850193549E-2</v>
      </c>
      <c r="AX144" s="8">
        <v>5.4963187126016118E-2</v>
      </c>
      <c r="AY144" s="8">
        <v>1.7238147494230648E-2</v>
      </c>
      <c r="AZ144" s="8">
        <v>6.841384623320805E-2</v>
      </c>
      <c r="BA144" s="8">
        <v>6.0716587049016127E-2</v>
      </c>
      <c r="BB144" s="8">
        <v>1.7481889943066129E-2</v>
      </c>
      <c r="BC144" s="8">
        <v>6.9050173754999999E-2</v>
      </c>
      <c r="BD144" s="8">
        <v>6.0002213957403232E-2</v>
      </c>
      <c r="BE144" s="8">
        <v>1.612004422138226E-2</v>
      </c>
      <c r="BF144" s="8">
        <v>9.9798349148564502E-2</v>
      </c>
      <c r="BG144" s="8">
        <v>9.4588163611290355E-2</v>
      </c>
      <c r="BH144" s="8">
        <v>1.0383195521769353E-6</v>
      </c>
      <c r="BI144" s="8">
        <v>5.8055112314338721E-2</v>
      </c>
      <c r="BJ144" s="8">
        <v>1.1046143737108063</v>
      </c>
      <c r="BK144" s="8">
        <v>0.4148087292404839</v>
      </c>
      <c r="BL144" s="8">
        <v>0.42144219913419356</v>
      </c>
    </row>
    <row r="145" spans="1:64" x14ac:dyDescent="0.3">
      <c r="A145" s="7">
        <v>313220</v>
      </c>
      <c r="B145" s="7" t="str">
        <f t="shared" si="38"/>
        <v>Narrow Fabric Mills and Schiffli Machine Embroidery</v>
      </c>
      <c r="C145" s="8">
        <f t="shared" si="39"/>
        <v>2.8069054691501609E-2</v>
      </c>
      <c r="D145" s="8">
        <f t="shared" si="40"/>
        <v>7.5713371381419354E-3</v>
      </c>
      <c r="E145" s="8">
        <f t="shared" si="41"/>
        <v>3.7966123052214515E-2</v>
      </c>
      <c r="F145" s="8">
        <f t="shared" si="42"/>
        <v>3.990430691132258E-2</v>
      </c>
      <c r="G145" s="8">
        <f t="shared" si="43"/>
        <v>1.2743273860293549E-2</v>
      </c>
      <c r="H145" s="8">
        <f t="shared" si="44"/>
        <v>5.1845654429430649E-2</v>
      </c>
      <c r="I145" s="8">
        <f t="shared" si="45"/>
        <v>4.2335386642546782E-2</v>
      </c>
      <c r="J145" s="8">
        <f t="shared" si="46"/>
        <v>1.2497654647232254E-2</v>
      </c>
      <c r="K145" s="8">
        <f t="shared" si="47"/>
        <v>4.9209274823269353E-2</v>
      </c>
      <c r="L145" s="8">
        <f t="shared" si="48"/>
        <v>4.2606592175564513E-2</v>
      </c>
      <c r="M145" s="8">
        <f t="shared" si="49"/>
        <v>1.1494776591004841E-2</v>
      </c>
      <c r="N145" s="8">
        <f t="shared" si="50"/>
        <v>6.9988507961499996E-2</v>
      </c>
      <c r="O145" s="8">
        <f t="shared" si="51"/>
        <v>6.6917057130580659E-2</v>
      </c>
      <c r="P145" s="8">
        <f t="shared" si="52"/>
        <v>7.2296030350774193E-7</v>
      </c>
      <c r="Q145" s="8">
        <f t="shared" si="53"/>
        <v>4.1232074048129036E-2</v>
      </c>
      <c r="R145" s="8">
        <f t="shared" si="54"/>
        <v>1</v>
      </c>
      <c r="S145" s="8">
        <f t="shared" si="55"/>
        <v>0.29804162229790321</v>
      </c>
      <c r="T145" s="8">
        <f t="shared" si="56"/>
        <v>0.29759070320983871</v>
      </c>
      <c r="W145" s="7">
        <v>313220</v>
      </c>
      <c r="X145" s="7" t="s">
        <v>238</v>
      </c>
      <c r="Y145" s="8">
        <v>0</v>
      </c>
      <c r="Z145" s="8">
        <v>0</v>
      </c>
      <c r="AA145" s="8">
        <v>0</v>
      </c>
      <c r="AB145" s="8">
        <v>0</v>
      </c>
      <c r="AC145" s="8">
        <v>0</v>
      </c>
      <c r="AD145" s="8">
        <v>0</v>
      </c>
      <c r="AE145" s="8">
        <v>0</v>
      </c>
      <c r="AF145" s="8">
        <v>0</v>
      </c>
      <c r="AG145" s="8">
        <v>0</v>
      </c>
      <c r="AH145" s="8">
        <v>0</v>
      </c>
      <c r="AI145" s="8">
        <v>0</v>
      </c>
      <c r="AJ145" s="8">
        <v>0</v>
      </c>
      <c r="AK145" s="8">
        <v>0</v>
      </c>
      <c r="AL145" s="8">
        <v>0</v>
      </c>
      <c r="AM145" s="8">
        <v>0</v>
      </c>
      <c r="AN145" s="8">
        <v>1</v>
      </c>
      <c r="AO145" s="8">
        <v>0</v>
      </c>
      <c r="AP145" s="8">
        <v>0</v>
      </c>
      <c r="AS145" s="7">
        <v>313220</v>
      </c>
      <c r="AT145" s="7" t="s">
        <v>238</v>
      </c>
      <c r="AU145" s="8">
        <v>2.8069054691501609E-2</v>
      </c>
      <c r="AV145" s="8">
        <v>7.5713371381419354E-3</v>
      </c>
      <c r="AW145" s="8">
        <v>3.7966123052214515E-2</v>
      </c>
      <c r="AX145" s="8">
        <v>3.990430691132258E-2</v>
      </c>
      <c r="AY145" s="8">
        <v>1.2743273860293549E-2</v>
      </c>
      <c r="AZ145" s="8">
        <v>5.1845654429430649E-2</v>
      </c>
      <c r="BA145" s="8">
        <v>4.2335386642546782E-2</v>
      </c>
      <c r="BB145" s="8">
        <v>1.2497654647232254E-2</v>
      </c>
      <c r="BC145" s="8">
        <v>4.9209274823269353E-2</v>
      </c>
      <c r="BD145" s="8">
        <v>4.2606592175564513E-2</v>
      </c>
      <c r="BE145" s="8">
        <v>1.1494776591004841E-2</v>
      </c>
      <c r="BF145" s="8">
        <v>6.9988507961499996E-2</v>
      </c>
      <c r="BG145" s="8">
        <v>6.6917057130580659E-2</v>
      </c>
      <c r="BH145" s="8">
        <v>7.2296030350774193E-7</v>
      </c>
      <c r="BI145" s="8">
        <v>4.1232074048129036E-2</v>
      </c>
      <c r="BJ145" s="8">
        <v>1.0736065148817744</v>
      </c>
      <c r="BK145" s="8">
        <v>0.29804162229790321</v>
      </c>
      <c r="BL145" s="8">
        <v>0.29759070320983871</v>
      </c>
    </row>
    <row r="146" spans="1:64" x14ac:dyDescent="0.3">
      <c r="A146" s="7">
        <v>313230</v>
      </c>
      <c r="B146" s="7" t="str">
        <f t="shared" si="38"/>
        <v>Nonwoven Fabric Mills</v>
      </c>
      <c r="C146" s="8">
        <f t="shared" si="39"/>
        <v>2.9847968372374196E-2</v>
      </c>
      <c r="D146" s="8">
        <f t="shared" si="40"/>
        <v>7.6424337318266129E-3</v>
      </c>
      <c r="E146" s="8">
        <f t="shared" si="41"/>
        <v>3.8717075893803223E-2</v>
      </c>
      <c r="F146" s="8">
        <f t="shared" si="42"/>
        <v>3.3086302570680647E-2</v>
      </c>
      <c r="G146" s="8">
        <f t="shared" si="43"/>
        <v>1.0078466023440322E-2</v>
      </c>
      <c r="H146" s="8">
        <f t="shared" si="44"/>
        <v>3.9983513835735479E-2</v>
      </c>
      <c r="I146" s="8">
        <f t="shared" si="45"/>
        <v>4.345898865943388E-2</v>
      </c>
      <c r="J146" s="8">
        <f t="shared" si="46"/>
        <v>1.2294337069369356E-2</v>
      </c>
      <c r="K146" s="8">
        <f t="shared" si="47"/>
        <v>4.8785221406303224E-2</v>
      </c>
      <c r="L146" s="8">
        <f t="shared" si="48"/>
        <v>4.3799221703887094E-2</v>
      </c>
      <c r="M146" s="8">
        <f t="shared" si="49"/>
        <v>1.1522128174659677E-2</v>
      </c>
      <c r="N146" s="8">
        <f t="shared" si="50"/>
        <v>7.1385241022290324E-2</v>
      </c>
      <c r="O146" s="8">
        <f t="shared" si="51"/>
        <v>7.2736210504854848E-2</v>
      </c>
      <c r="P146" s="8">
        <f t="shared" si="52"/>
        <v>1.0098585940729033E-6</v>
      </c>
      <c r="Q146" s="8">
        <f t="shared" si="53"/>
        <v>4.5103230190032255E-2</v>
      </c>
      <c r="R146" s="8">
        <f t="shared" si="54"/>
        <v>1</v>
      </c>
      <c r="S146" s="8">
        <f t="shared" si="55"/>
        <v>0.29282570178467743</v>
      </c>
      <c r="T146" s="8">
        <f t="shared" si="56"/>
        <v>0.31421596648999994</v>
      </c>
      <c r="W146" s="7">
        <v>313230</v>
      </c>
      <c r="X146" s="7" t="s">
        <v>239</v>
      </c>
      <c r="Y146" s="8">
        <v>0</v>
      </c>
      <c r="Z146" s="8">
        <v>0</v>
      </c>
      <c r="AA146" s="8">
        <v>0</v>
      </c>
      <c r="AB146" s="8">
        <v>0</v>
      </c>
      <c r="AC146" s="8">
        <v>0</v>
      </c>
      <c r="AD146" s="8">
        <v>0</v>
      </c>
      <c r="AE146" s="8">
        <v>0</v>
      </c>
      <c r="AF146" s="8">
        <v>0</v>
      </c>
      <c r="AG146" s="8">
        <v>0</v>
      </c>
      <c r="AH146" s="8">
        <v>0</v>
      </c>
      <c r="AI146" s="8">
        <v>0</v>
      </c>
      <c r="AJ146" s="8">
        <v>0</v>
      </c>
      <c r="AK146" s="8">
        <v>0</v>
      </c>
      <c r="AL146" s="8">
        <v>0</v>
      </c>
      <c r="AM146" s="8">
        <v>0</v>
      </c>
      <c r="AN146" s="8">
        <v>1</v>
      </c>
      <c r="AO146" s="8">
        <v>0</v>
      </c>
      <c r="AP146" s="8">
        <v>0</v>
      </c>
      <c r="AS146" s="7">
        <v>313230</v>
      </c>
      <c r="AT146" s="7" t="s">
        <v>239</v>
      </c>
      <c r="AU146" s="8">
        <v>2.9847968372374196E-2</v>
      </c>
      <c r="AV146" s="8">
        <v>7.6424337318266129E-3</v>
      </c>
      <c r="AW146" s="8">
        <v>3.8717075893803223E-2</v>
      </c>
      <c r="AX146" s="8">
        <v>3.3086302570680647E-2</v>
      </c>
      <c r="AY146" s="8">
        <v>1.0078466023440322E-2</v>
      </c>
      <c r="AZ146" s="8">
        <v>3.9983513835735479E-2</v>
      </c>
      <c r="BA146" s="8">
        <v>4.345898865943388E-2</v>
      </c>
      <c r="BB146" s="8">
        <v>1.2294337069369356E-2</v>
      </c>
      <c r="BC146" s="8">
        <v>4.8785221406303224E-2</v>
      </c>
      <c r="BD146" s="8">
        <v>4.3799221703887094E-2</v>
      </c>
      <c r="BE146" s="8">
        <v>1.1522128174659677E-2</v>
      </c>
      <c r="BF146" s="8">
        <v>7.1385241022290324E-2</v>
      </c>
      <c r="BG146" s="8">
        <v>7.2736210504854848E-2</v>
      </c>
      <c r="BH146" s="8">
        <v>1.0098585940729033E-6</v>
      </c>
      <c r="BI146" s="8">
        <v>4.5103230190032255E-2</v>
      </c>
      <c r="BJ146" s="8">
        <v>1.0762074779980646</v>
      </c>
      <c r="BK146" s="8">
        <v>0.29282570178467743</v>
      </c>
      <c r="BL146" s="8">
        <v>0.31421596648999994</v>
      </c>
    </row>
    <row r="147" spans="1:64" x14ac:dyDescent="0.3">
      <c r="A147" s="7">
        <v>313240</v>
      </c>
      <c r="B147" s="7" t="str">
        <f t="shared" si="38"/>
        <v>Knit Fabric Mills</v>
      </c>
      <c r="C147" s="8">
        <f t="shared" si="39"/>
        <v>4.1036707234564519E-2</v>
      </c>
      <c r="D147" s="8">
        <f t="shared" si="40"/>
        <v>1.051006827332903E-2</v>
      </c>
      <c r="E147" s="8">
        <f t="shared" si="41"/>
        <v>5.411474632165001E-2</v>
      </c>
      <c r="F147" s="8">
        <f t="shared" si="42"/>
        <v>1.8740058066582261E-2</v>
      </c>
      <c r="G147" s="8">
        <f t="shared" si="43"/>
        <v>5.2115678086533876E-3</v>
      </c>
      <c r="H147" s="8">
        <f t="shared" si="44"/>
        <v>2.0056532292779032E-2</v>
      </c>
      <c r="I147" s="8">
        <f t="shared" si="45"/>
        <v>6.0677362618354838E-2</v>
      </c>
      <c r="J147" s="8">
        <f t="shared" si="46"/>
        <v>1.6839626491775811E-2</v>
      </c>
      <c r="K147" s="8">
        <f t="shared" si="47"/>
        <v>6.6775666764861297E-2</v>
      </c>
      <c r="L147" s="8">
        <f t="shared" si="48"/>
        <v>6.1190207225403213E-2</v>
      </c>
      <c r="M147" s="8">
        <f t="shared" si="49"/>
        <v>1.5623258973390322E-2</v>
      </c>
      <c r="N147" s="8">
        <f t="shared" si="50"/>
        <v>0.10115379172022582</v>
      </c>
      <c r="O147" s="8">
        <f t="shared" si="51"/>
        <v>0.10048305161003225</v>
      </c>
      <c r="P147" s="8">
        <f t="shared" si="52"/>
        <v>5.2953465912640321E-6</v>
      </c>
      <c r="Q147" s="8">
        <f t="shared" si="53"/>
        <v>6.211279525267744E-2</v>
      </c>
      <c r="R147" s="8">
        <f t="shared" si="54"/>
        <v>1</v>
      </c>
      <c r="S147" s="8">
        <f t="shared" si="55"/>
        <v>0.33433073881306441</v>
      </c>
      <c r="T147" s="8">
        <f t="shared" si="56"/>
        <v>0.43461523652016126</v>
      </c>
      <c r="W147" s="7">
        <v>313240</v>
      </c>
      <c r="X147" s="7" t="s">
        <v>240</v>
      </c>
      <c r="Y147" s="8">
        <v>0</v>
      </c>
      <c r="Z147" s="8">
        <v>0</v>
      </c>
      <c r="AA147" s="8">
        <v>0</v>
      </c>
      <c r="AB147" s="8">
        <v>0</v>
      </c>
      <c r="AC147" s="8">
        <v>0</v>
      </c>
      <c r="AD147" s="8">
        <v>0</v>
      </c>
      <c r="AE147" s="8">
        <v>0</v>
      </c>
      <c r="AF147" s="8">
        <v>0</v>
      </c>
      <c r="AG147" s="8">
        <v>0</v>
      </c>
      <c r="AH147" s="8">
        <v>0</v>
      </c>
      <c r="AI147" s="8">
        <v>0</v>
      </c>
      <c r="AJ147" s="8">
        <v>0</v>
      </c>
      <c r="AK147" s="8">
        <v>0</v>
      </c>
      <c r="AL147" s="8">
        <v>0</v>
      </c>
      <c r="AM147" s="8">
        <v>0</v>
      </c>
      <c r="AN147" s="8">
        <v>1</v>
      </c>
      <c r="AO147" s="8">
        <v>0</v>
      </c>
      <c r="AP147" s="8">
        <v>0</v>
      </c>
      <c r="AS147" s="7">
        <v>313240</v>
      </c>
      <c r="AT147" s="7" t="s">
        <v>240</v>
      </c>
      <c r="AU147" s="8">
        <v>4.1036707234564519E-2</v>
      </c>
      <c r="AV147" s="8">
        <v>1.051006827332903E-2</v>
      </c>
      <c r="AW147" s="8">
        <v>5.411474632165001E-2</v>
      </c>
      <c r="AX147" s="8">
        <v>1.8740058066582261E-2</v>
      </c>
      <c r="AY147" s="8">
        <v>5.2115678086533876E-3</v>
      </c>
      <c r="AZ147" s="8">
        <v>2.0056532292779032E-2</v>
      </c>
      <c r="BA147" s="8">
        <v>6.0677362618354838E-2</v>
      </c>
      <c r="BB147" s="8">
        <v>1.6839626491775811E-2</v>
      </c>
      <c r="BC147" s="8">
        <v>6.6775666764861297E-2</v>
      </c>
      <c r="BD147" s="8">
        <v>6.1190207225403213E-2</v>
      </c>
      <c r="BE147" s="8">
        <v>1.5623258973390322E-2</v>
      </c>
      <c r="BF147" s="8">
        <v>0.10115379172022582</v>
      </c>
      <c r="BG147" s="8">
        <v>0.10048305161003225</v>
      </c>
      <c r="BH147" s="8">
        <v>5.2953465912640321E-6</v>
      </c>
      <c r="BI147" s="8">
        <v>6.211279525267744E-2</v>
      </c>
      <c r="BJ147" s="8">
        <v>1.1056615218296773</v>
      </c>
      <c r="BK147" s="8">
        <v>0.33433073881306441</v>
      </c>
      <c r="BL147" s="8">
        <v>0.43461523652016126</v>
      </c>
    </row>
    <row r="148" spans="1:64" x14ac:dyDescent="0.3">
      <c r="A148" s="7">
        <v>313310</v>
      </c>
      <c r="B148" s="7" t="str">
        <f t="shared" si="38"/>
        <v>Textile and Fabric Finishing Mills</v>
      </c>
      <c r="C148" s="8">
        <f t="shared" si="39"/>
        <v>6.8014967881400004E-2</v>
      </c>
      <c r="D148" s="8">
        <f t="shared" si="40"/>
        <v>1.00336459138E-2</v>
      </c>
      <c r="E148" s="8">
        <f t="shared" si="41"/>
        <v>5.4861771736999999E-2</v>
      </c>
      <c r="F148" s="8">
        <f t="shared" si="42"/>
        <v>3.1818559670600002E-2</v>
      </c>
      <c r="G148" s="8">
        <f t="shared" si="43"/>
        <v>4.7363129387E-3</v>
      </c>
      <c r="H148" s="8">
        <f t="shared" si="44"/>
        <v>2.6465861465899999E-2</v>
      </c>
      <c r="I148" s="8">
        <f t="shared" si="45"/>
        <v>8.6859151763400005E-2</v>
      </c>
      <c r="J148" s="8">
        <f t="shared" si="46"/>
        <v>1.1024385882599999E-2</v>
      </c>
      <c r="K148" s="8">
        <f t="shared" si="47"/>
        <v>5.4525684908399999E-2</v>
      </c>
      <c r="L148" s="8">
        <f t="shared" si="48"/>
        <v>0.12062357240799999</v>
      </c>
      <c r="M148" s="8">
        <f t="shared" si="49"/>
        <v>1.6634569316800001E-2</v>
      </c>
      <c r="N148" s="8">
        <f t="shared" si="50"/>
        <v>0.114269210665</v>
      </c>
      <c r="O148" s="8">
        <f t="shared" si="51"/>
        <v>0.302048765557</v>
      </c>
      <c r="P148" s="8">
        <f t="shared" si="52"/>
        <v>1.6294357748100001E-5</v>
      </c>
      <c r="Q148" s="8">
        <f t="shared" si="53"/>
        <v>0.28126559227199999</v>
      </c>
      <c r="R148" s="8">
        <f t="shared" si="54"/>
        <v>1.13291038553</v>
      </c>
      <c r="S148" s="8">
        <f t="shared" si="55"/>
        <v>1.06302073408</v>
      </c>
      <c r="T148" s="8">
        <f t="shared" si="56"/>
        <v>1.15240922255</v>
      </c>
      <c r="W148" s="7">
        <v>313310</v>
      </c>
      <c r="X148" s="7" t="s">
        <v>241</v>
      </c>
      <c r="Y148" s="8">
        <v>6.8014967881400004E-2</v>
      </c>
      <c r="Z148" s="8">
        <v>1.00336459138E-2</v>
      </c>
      <c r="AA148" s="8">
        <v>5.4861771736999999E-2</v>
      </c>
      <c r="AB148" s="8">
        <v>3.1818559670600002E-2</v>
      </c>
      <c r="AC148" s="8">
        <v>4.7363129387E-3</v>
      </c>
      <c r="AD148" s="8">
        <v>2.6465861465899999E-2</v>
      </c>
      <c r="AE148" s="8">
        <v>8.6859151763400005E-2</v>
      </c>
      <c r="AF148" s="8">
        <v>1.1024385882599999E-2</v>
      </c>
      <c r="AG148" s="8">
        <v>5.4525684908399999E-2</v>
      </c>
      <c r="AH148" s="8">
        <v>0.12062357240799999</v>
      </c>
      <c r="AI148" s="8">
        <v>1.6634569316800001E-2</v>
      </c>
      <c r="AJ148" s="8">
        <v>0.114269210665</v>
      </c>
      <c r="AK148" s="8">
        <v>0.302048765557</v>
      </c>
      <c r="AL148" s="8">
        <v>1.6294357748100001E-5</v>
      </c>
      <c r="AM148" s="8">
        <v>0.28126559227199999</v>
      </c>
      <c r="AN148" s="8">
        <v>1.13291038553</v>
      </c>
      <c r="AO148" s="8">
        <v>1.06302073408</v>
      </c>
      <c r="AP148" s="8">
        <v>1.15240922255</v>
      </c>
      <c r="AS148" s="7">
        <v>313310</v>
      </c>
      <c r="AT148" s="7" t="s">
        <v>241</v>
      </c>
      <c r="AU148" s="8">
        <v>0.11881296389644194</v>
      </c>
      <c r="AV148" s="8">
        <v>2.6951350143376782E-2</v>
      </c>
      <c r="AW148" s="8">
        <v>0.11512280315259199</v>
      </c>
      <c r="AX148" s="8">
        <v>9.6591277642816109E-2</v>
      </c>
      <c r="AY148" s="8">
        <v>2.5221992378791122E-2</v>
      </c>
      <c r="AZ148" s="8">
        <v>9.4463181389845149E-2</v>
      </c>
      <c r="BA148" s="8">
        <v>0.15515556295092586</v>
      </c>
      <c r="BB148" s="8">
        <v>3.3221858058077425E-2</v>
      </c>
      <c r="BC148" s="8">
        <v>0.13570413786872579</v>
      </c>
      <c r="BD148" s="8">
        <v>0.2174901317086064</v>
      </c>
      <c r="BE148" s="8">
        <v>4.5990940505919349E-2</v>
      </c>
      <c r="BF148" s="8">
        <v>0.23085913281983547</v>
      </c>
      <c r="BG148" s="8">
        <v>0.28785338538677441</v>
      </c>
      <c r="BH148" s="8">
        <v>1.0877117324718711E-5</v>
      </c>
      <c r="BI148" s="8">
        <v>0.27229074008999993</v>
      </c>
      <c r="BJ148" s="8">
        <v>1.2608871171924194</v>
      </c>
      <c r="BK148" s="8">
        <v>1.1840183868958063</v>
      </c>
      <c r="BL148" s="8">
        <v>1.2918234943625808</v>
      </c>
    </row>
    <row r="149" spans="1:64" x14ac:dyDescent="0.3">
      <c r="A149" s="7">
        <v>313320</v>
      </c>
      <c r="B149" s="7" t="str">
        <f t="shared" si="38"/>
        <v>Fabric Coating Mills</v>
      </c>
      <c r="C149" s="8">
        <f t="shared" si="39"/>
        <v>3.0350801952225805E-2</v>
      </c>
      <c r="D149" s="8">
        <f t="shared" si="40"/>
        <v>8.4984123588822593E-3</v>
      </c>
      <c r="E149" s="8">
        <f t="shared" si="41"/>
        <v>2.9929056602583871E-2</v>
      </c>
      <c r="F149" s="8">
        <f t="shared" si="42"/>
        <v>4.7502296378632264E-2</v>
      </c>
      <c r="G149" s="8">
        <f t="shared" si="43"/>
        <v>1.4601040260759679E-2</v>
      </c>
      <c r="H149" s="8">
        <f t="shared" si="44"/>
        <v>4.6639348616351613E-2</v>
      </c>
      <c r="I149" s="8">
        <f t="shared" si="45"/>
        <v>3.9761725119758069E-2</v>
      </c>
      <c r="J149" s="8">
        <f t="shared" si="46"/>
        <v>1.0822507950477419E-2</v>
      </c>
      <c r="K149" s="8">
        <f t="shared" si="47"/>
        <v>3.5991941353787089E-2</v>
      </c>
      <c r="L149" s="8">
        <f t="shared" si="48"/>
        <v>5.5090429480064519E-2</v>
      </c>
      <c r="M149" s="8">
        <f t="shared" si="49"/>
        <v>1.4805203179425803E-2</v>
      </c>
      <c r="N149" s="8">
        <f t="shared" si="50"/>
        <v>5.9198222577774205E-2</v>
      </c>
      <c r="O149" s="8">
        <f t="shared" si="51"/>
        <v>4.8210913194838716E-2</v>
      </c>
      <c r="P149" s="8">
        <f t="shared" si="52"/>
        <v>7.7987541905741933E-7</v>
      </c>
      <c r="Q149" s="8">
        <f t="shared" si="53"/>
        <v>4.5224071943064527E-2</v>
      </c>
      <c r="R149" s="8">
        <f t="shared" si="54"/>
        <v>1</v>
      </c>
      <c r="S149" s="8">
        <f t="shared" si="55"/>
        <v>0.27003300783661288</v>
      </c>
      <c r="T149" s="8">
        <f t="shared" si="56"/>
        <v>0.24786649700467742</v>
      </c>
      <c r="W149" s="7">
        <v>313320</v>
      </c>
      <c r="X149" s="7" t="s">
        <v>242</v>
      </c>
      <c r="Y149" s="8">
        <v>0</v>
      </c>
      <c r="Z149" s="8">
        <v>0</v>
      </c>
      <c r="AA149" s="8">
        <v>0</v>
      </c>
      <c r="AB149" s="8">
        <v>0</v>
      </c>
      <c r="AC149" s="8">
        <v>0</v>
      </c>
      <c r="AD149" s="8">
        <v>0</v>
      </c>
      <c r="AE149" s="8">
        <v>0</v>
      </c>
      <c r="AF149" s="8">
        <v>0</v>
      </c>
      <c r="AG149" s="8">
        <v>0</v>
      </c>
      <c r="AH149" s="8">
        <v>0</v>
      </c>
      <c r="AI149" s="8">
        <v>0</v>
      </c>
      <c r="AJ149" s="8">
        <v>0</v>
      </c>
      <c r="AK149" s="8">
        <v>0</v>
      </c>
      <c r="AL149" s="8">
        <v>0</v>
      </c>
      <c r="AM149" s="8">
        <v>0</v>
      </c>
      <c r="AN149" s="8">
        <v>1</v>
      </c>
      <c r="AO149" s="8">
        <v>0</v>
      </c>
      <c r="AP149" s="8">
        <v>0</v>
      </c>
      <c r="AS149" s="7">
        <v>313320</v>
      </c>
      <c r="AT149" s="7" t="s">
        <v>242</v>
      </c>
      <c r="AU149" s="8">
        <v>3.0350801952225805E-2</v>
      </c>
      <c r="AV149" s="8">
        <v>8.4984123588822593E-3</v>
      </c>
      <c r="AW149" s="8">
        <v>2.9929056602583871E-2</v>
      </c>
      <c r="AX149" s="8">
        <v>4.7502296378632264E-2</v>
      </c>
      <c r="AY149" s="8">
        <v>1.4601040260759679E-2</v>
      </c>
      <c r="AZ149" s="8">
        <v>4.6639348616351613E-2</v>
      </c>
      <c r="BA149" s="8">
        <v>3.9761725119758069E-2</v>
      </c>
      <c r="BB149" s="8">
        <v>1.0822507950477419E-2</v>
      </c>
      <c r="BC149" s="8">
        <v>3.5991941353787089E-2</v>
      </c>
      <c r="BD149" s="8">
        <v>5.5090429480064519E-2</v>
      </c>
      <c r="BE149" s="8">
        <v>1.4805203179425803E-2</v>
      </c>
      <c r="BF149" s="8">
        <v>5.9198222577774205E-2</v>
      </c>
      <c r="BG149" s="8">
        <v>4.8210913194838716E-2</v>
      </c>
      <c r="BH149" s="8">
        <v>7.7987541905741933E-7</v>
      </c>
      <c r="BI149" s="8">
        <v>4.5224071943064527E-2</v>
      </c>
      <c r="BJ149" s="8">
        <v>1.0687782709137097</v>
      </c>
      <c r="BK149" s="8">
        <v>0.27003300783661288</v>
      </c>
      <c r="BL149" s="8">
        <v>0.24786649700467742</v>
      </c>
    </row>
    <row r="150" spans="1:64" x14ac:dyDescent="0.3">
      <c r="A150" s="7">
        <v>314110</v>
      </c>
      <c r="B150" s="7" t="str">
        <f t="shared" si="38"/>
        <v>Carpet and Rug Mills</v>
      </c>
      <c r="C150" s="8">
        <f t="shared" si="39"/>
        <v>1.108547011810484E-2</v>
      </c>
      <c r="D150" s="8">
        <f t="shared" si="40"/>
        <v>2.5533421091414516E-3</v>
      </c>
      <c r="E150" s="8">
        <f t="shared" si="41"/>
        <v>1.5792792400177419E-2</v>
      </c>
      <c r="F150" s="8">
        <f t="shared" si="42"/>
        <v>2.4524399032935483E-2</v>
      </c>
      <c r="G150" s="8">
        <f t="shared" si="43"/>
        <v>7.9661994311870966E-3</v>
      </c>
      <c r="H150" s="8">
        <f t="shared" si="44"/>
        <v>3.5301295008258064E-2</v>
      </c>
      <c r="I150" s="8">
        <f t="shared" si="45"/>
        <v>1.595234270443387E-2</v>
      </c>
      <c r="J150" s="8">
        <f t="shared" si="46"/>
        <v>4.6067334444562904E-3</v>
      </c>
      <c r="K150" s="8">
        <f t="shared" si="47"/>
        <v>2.173282406382258E-2</v>
      </c>
      <c r="L150" s="8">
        <f t="shared" si="48"/>
        <v>1.7092796794904837E-2</v>
      </c>
      <c r="M150" s="8">
        <f t="shared" si="49"/>
        <v>4.1957613220443548E-3</v>
      </c>
      <c r="N150" s="8">
        <f t="shared" si="50"/>
        <v>3.2097620895596778E-2</v>
      </c>
      <c r="O150" s="8">
        <f t="shared" si="51"/>
        <v>3.5456872507225803E-2</v>
      </c>
      <c r="P150" s="8">
        <f t="shared" si="52"/>
        <v>2.4513775364464516E-7</v>
      </c>
      <c r="Q150" s="8">
        <f t="shared" si="53"/>
        <v>2.1517867054306455E-2</v>
      </c>
      <c r="R150" s="8">
        <f t="shared" si="54"/>
        <v>1</v>
      </c>
      <c r="S150" s="8">
        <f t="shared" si="55"/>
        <v>0.18069511927903223</v>
      </c>
      <c r="T150" s="8">
        <f t="shared" si="56"/>
        <v>0.15519512601919352</v>
      </c>
      <c r="W150" s="7">
        <v>314110</v>
      </c>
      <c r="X150" s="7" t="s">
        <v>243</v>
      </c>
      <c r="Y150" s="8">
        <v>0</v>
      </c>
      <c r="Z150" s="8">
        <v>0</v>
      </c>
      <c r="AA150" s="8">
        <v>0</v>
      </c>
      <c r="AB150" s="8">
        <v>0</v>
      </c>
      <c r="AC150" s="8">
        <v>0</v>
      </c>
      <c r="AD150" s="8">
        <v>0</v>
      </c>
      <c r="AE150" s="8">
        <v>0</v>
      </c>
      <c r="AF150" s="8">
        <v>0</v>
      </c>
      <c r="AG150" s="8">
        <v>0</v>
      </c>
      <c r="AH150" s="8">
        <v>0</v>
      </c>
      <c r="AI150" s="8">
        <v>0</v>
      </c>
      <c r="AJ150" s="8">
        <v>0</v>
      </c>
      <c r="AK150" s="8">
        <v>0</v>
      </c>
      <c r="AL150" s="8">
        <v>0</v>
      </c>
      <c r="AM150" s="8">
        <v>0</v>
      </c>
      <c r="AN150" s="8">
        <v>1</v>
      </c>
      <c r="AO150" s="8">
        <v>0</v>
      </c>
      <c r="AP150" s="8">
        <v>0</v>
      </c>
      <c r="AS150" s="7">
        <v>314110</v>
      </c>
      <c r="AT150" s="7" t="s">
        <v>243</v>
      </c>
      <c r="AU150" s="8">
        <v>1.108547011810484E-2</v>
      </c>
      <c r="AV150" s="8">
        <v>2.5533421091414516E-3</v>
      </c>
      <c r="AW150" s="8">
        <v>1.5792792400177419E-2</v>
      </c>
      <c r="AX150" s="8">
        <v>2.4524399032935483E-2</v>
      </c>
      <c r="AY150" s="8">
        <v>7.9661994311870966E-3</v>
      </c>
      <c r="AZ150" s="8">
        <v>3.5301295008258064E-2</v>
      </c>
      <c r="BA150" s="8">
        <v>1.595234270443387E-2</v>
      </c>
      <c r="BB150" s="8">
        <v>4.6067334444562904E-3</v>
      </c>
      <c r="BC150" s="8">
        <v>2.173282406382258E-2</v>
      </c>
      <c r="BD150" s="8">
        <v>1.7092796794904837E-2</v>
      </c>
      <c r="BE150" s="8">
        <v>4.1957613220443548E-3</v>
      </c>
      <c r="BF150" s="8">
        <v>3.2097620895596778E-2</v>
      </c>
      <c r="BG150" s="8">
        <v>3.5456872507225803E-2</v>
      </c>
      <c r="BH150" s="8">
        <v>2.4513775364464516E-7</v>
      </c>
      <c r="BI150" s="8">
        <v>2.1517867054306455E-2</v>
      </c>
      <c r="BJ150" s="8">
        <v>1.029431604627258</v>
      </c>
      <c r="BK150" s="8">
        <v>0.18069511927903223</v>
      </c>
      <c r="BL150" s="8">
        <v>0.15519512601919352</v>
      </c>
    </row>
    <row r="151" spans="1:64" x14ac:dyDescent="0.3">
      <c r="A151" s="7">
        <v>314120</v>
      </c>
      <c r="B151" s="7" t="str">
        <f t="shared" si="38"/>
        <v>Curtain and Linen Mills</v>
      </c>
      <c r="C151" s="8">
        <f t="shared" si="39"/>
        <v>0.10602458933749681</v>
      </c>
      <c r="D151" s="8">
        <f t="shared" si="40"/>
        <v>2.8554674347097745E-2</v>
      </c>
      <c r="E151" s="8">
        <f t="shared" si="41"/>
        <v>0.11767562001089676</v>
      </c>
      <c r="F151" s="8">
        <f t="shared" si="42"/>
        <v>8.127225623434596E-2</v>
      </c>
      <c r="G151" s="8">
        <f t="shared" si="43"/>
        <v>2.3164355847829516E-2</v>
      </c>
      <c r="H151" s="8">
        <f t="shared" si="44"/>
        <v>7.451695103059551E-2</v>
      </c>
      <c r="I151" s="8">
        <f t="shared" si="45"/>
        <v>0.15063791060531614</v>
      </c>
      <c r="J151" s="8">
        <f t="shared" si="46"/>
        <v>3.6428439523524675E-2</v>
      </c>
      <c r="K151" s="8">
        <f t="shared" si="47"/>
        <v>0.12982500160940322</v>
      </c>
      <c r="L151" s="8">
        <f t="shared" si="48"/>
        <v>0.15350135895625486</v>
      </c>
      <c r="M151" s="8">
        <f t="shared" si="49"/>
        <v>3.9095831663367595E-2</v>
      </c>
      <c r="N151" s="8">
        <f t="shared" si="50"/>
        <v>0.20673052164640329</v>
      </c>
      <c r="O151" s="8">
        <f t="shared" si="51"/>
        <v>0.27568807506967735</v>
      </c>
      <c r="P151" s="8">
        <f t="shared" si="52"/>
        <v>1.7628999478656446E-5</v>
      </c>
      <c r="Q151" s="8">
        <f t="shared" si="53"/>
        <v>0.20897475425574213</v>
      </c>
      <c r="R151" s="8">
        <f t="shared" si="54"/>
        <v>1</v>
      </c>
      <c r="S151" s="8">
        <f t="shared" si="55"/>
        <v>0.95314711149967746</v>
      </c>
      <c r="T151" s="8">
        <f t="shared" si="56"/>
        <v>1.0910849001253227</v>
      </c>
      <c r="W151" s="7">
        <v>314120</v>
      </c>
      <c r="X151" s="7" t="s">
        <v>244</v>
      </c>
      <c r="Y151" s="8">
        <v>0</v>
      </c>
      <c r="Z151" s="8">
        <v>0</v>
      </c>
      <c r="AA151" s="8">
        <v>0</v>
      </c>
      <c r="AB151" s="8">
        <v>0</v>
      </c>
      <c r="AC151" s="8">
        <v>0</v>
      </c>
      <c r="AD151" s="8">
        <v>0</v>
      </c>
      <c r="AE151" s="8">
        <v>0</v>
      </c>
      <c r="AF151" s="8">
        <v>0</v>
      </c>
      <c r="AG151" s="8">
        <v>0</v>
      </c>
      <c r="AH151" s="8">
        <v>0</v>
      </c>
      <c r="AI151" s="8">
        <v>0</v>
      </c>
      <c r="AJ151" s="8">
        <v>0</v>
      </c>
      <c r="AK151" s="8">
        <v>0</v>
      </c>
      <c r="AL151" s="8">
        <v>0</v>
      </c>
      <c r="AM151" s="8">
        <v>0</v>
      </c>
      <c r="AN151" s="8">
        <v>1</v>
      </c>
      <c r="AO151" s="8">
        <v>0</v>
      </c>
      <c r="AP151" s="8">
        <v>0</v>
      </c>
      <c r="AS151" s="7">
        <v>314120</v>
      </c>
      <c r="AT151" s="7" t="s">
        <v>244</v>
      </c>
      <c r="AU151" s="8">
        <v>0.10602458933749681</v>
      </c>
      <c r="AV151" s="8">
        <v>2.8554674347097745E-2</v>
      </c>
      <c r="AW151" s="8">
        <v>0.11767562001089676</v>
      </c>
      <c r="AX151" s="8">
        <v>8.127225623434596E-2</v>
      </c>
      <c r="AY151" s="8">
        <v>2.3164355847829516E-2</v>
      </c>
      <c r="AZ151" s="8">
        <v>7.451695103059551E-2</v>
      </c>
      <c r="BA151" s="8">
        <v>0.15063791060531614</v>
      </c>
      <c r="BB151" s="8">
        <v>3.6428439523524675E-2</v>
      </c>
      <c r="BC151" s="8">
        <v>0.12982500160940322</v>
      </c>
      <c r="BD151" s="8">
        <v>0.15350135895625486</v>
      </c>
      <c r="BE151" s="8">
        <v>3.9095831663367595E-2</v>
      </c>
      <c r="BF151" s="8">
        <v>0.20673052164640329</v>
      </c>
      <c r="BG151" s="8">
        <v>0.27568807506967735</v>
      </c>
      <c r="BH151" s="8">
        <v>1.7628999478656446E-5</v>
      </c>
      <c r="BI151" s="8">
        <v>0.20897475425574213</v>
      </c>
      <c r="BJ151" s="8">
        <v>1.2522548836953227</v>
      </c>
      <c r="BK151" s="8">
        <v>0.95314711149967746</v>
      </c>
      <c r="BL151" s="8">
        <v>1.0910849001253227</v>
      </c>
    </row>
    <row r="152" spans="1:64" x14ac:dyDescent="0.3">
      <c r="A152" s="7">
        <v>314910</v>
      </c>
      <c r="B152" s="7" t="str">
        <f t="shared" si="38"/>
        <v>Textile Bag and Canvas Mills</v>
      </c>
      <c r="C152" s="8">
        <f t="shared" si="39"/>
        <v>8.674181172634679E-2</v>
      </c>
      <c r="D152" s="8">
        <f t="shared" si="40"/>
        <v>2.2381085262599996E-2</v>
      </c>
      <c r="E152" s="8">
        <f t="shared" si="41"/>
        <v>0.12254402939867255</v>
      </c>
      <c r="F152" s="8">
        <f t="shared" si="42"/>
        <v>7.1232999567549971E-2</v>
      </c>
      <c r="G152" s="8">
        <f t="shared" si="43"/>
        <v>1.8232187063510163E-2</v>
      </c>
      <c r="H152" s="8">
        <f t="shared" si="44"/>
        <v>8.7223306595320946E-2</v>
      </c>
      <c r="I152" s="8">
        <f t="shared" si="45"/>
        <v>8.8430595614317736E-2</v>
      </c>
      <c r="J152" s="8">
        <f t="shared" si="46"/>
        <v>2.3216408915481122E-2</v>
      </c>
      <c r="K152" s="8">
        <f t="shared" si="47"/>
        <v>0.10952670809034355</v>
      </c>
      <c r="L152" s="8">
        <f t="shared" si="48"/>
        <v>0.10103516827487258</v>
      </c>
      <c r="M152" s="8">
        <f t="shared" si="49"/>
        <v>2.6318831498869842E-2</v>
      </c>
      <c r="N152" s="8">
        <f t="shared" si="50"/>
        <v>0.17774881624927416</v>
      </c>
      <c r="O152" s="8">
        <f t="shared" si="51"/>
        <v>0.31161961084935486</v>
      </c>
      <c r="P152" s="8">
        <f t="shared" si="52"/>
        <v>7.2877776403588727E-6</v>
      </c>
      <c r="Q152" s="8">
        <f t="shared" si="53"/>
        <v>0.24436087374556464</v>
      </c>
      <c r="R152" s="8">
        <f t="shared" si="54"/>
        <v>1</v>
      </c>
      <c r="S152" s="8">
        <f t="shared" si="55"/>
        <v>0.90249494483951631</v>
      </c>
      <c r="T152" s="8">
        <f t="shared" si="56"/>
        <v>0.94698016423274178</v>
      </c>
      <c r="W152" s="7">
        <v>314910</v>
      </c>
      <c r="X152" s="7" t="s">
        <v>245</v>
      </c>
      <c r="Y152" s="8">
        <v>0</v>
      </c>
      <c r="Z152" s="8">
        <v>0</v>
      </c>
      <c r="AA152" s="8">
        <v>0</v>
      </c>
      <c r="AB152" s="8">
        <v>0</v>
      </c>
      <c r="AC152" s="8">
        <v>0</v>
      </c>
      <c r="AD152" s="8">
        <v>0</v>
      </c>
      <c r="AE152" s="8">
        <v>0</v>
      </c>
      <c r="AF152" s="8">
        <v>0</v>
      </c>
      <c r="AG152" s="8">
        <v>0</v>
      </c>
      <c r="AH152" s="8">
        <v>0</v>
      </c>
      <c r="AI152" s="8">
        <v>0</v>
      </c>
      <c r="AJ152" s="8">
        <v>0</v>
      </c>
      <c r="AK152" s="8">
        <v>0</v>
      </c>
      <c r="AL152" s="8">
        <v>0</v>
      </c>
      <c r="AM152" s="8">
        <v>0</v>
      </c>
      <c r="AN152" s="8">
        <v>1</v>
      </c>
      <c r="AO152" s="8">
        <v>0</v>
      </c>
      <c r="AP152" s="8">
        <v>0</v>
      </c>
      <c r="AS152" s="7">
        <v>314910</v>
      </c>
      <c r="AT152" s="7" t="s">
        <v>245</v>
      </c>
      <c r="AU152" s="8">
        <v>8.674181172634679E-2</v>
      </c>
      <c r="AV152" s="8">
        <v>2.2381085262599996E-2</v>
      </c>
      <c r="AW152" s="8">
        <v>0.12254402939867255</v>
      </c>
      <c r="AX152" s="8">
        <v>7.1232999567549971E-2</v>
      </c>
      <c r="AY152" s="8">
        <v>1.8232187063510163E-2</v>
      </c>
      <c r="AZ152" s="8">
        <v>8.7223306595320946E-2</v>
      </c>
      <c r="BA152" s="8">
        <v>8.8430595614317736E-2</v>
      </c>
      <c r="BB152" s="8">
        <v>2.3216408915481122E-2</v>
      </c>
      <c r="BC152" s="8">
        <v>0.10952670809034355</v>
      </c>
      <c r="BD152" s="8">
        <v>0.10103516827487258</v>
      </c>
      <c r="BE152" s="8">
        <v>2.6318831498869842E-2</v>
      </c>
      <c r="BF152" s="8">
        <v>0.17774881624927416</v>
      </c>
      <c r="BG152" s="8">
        <v>0.31161961084935486</v>
      </c>
      <c r="BH152" s="8">
        <v>7.2877776403588727E-6</v>
      </c>
      <c r="BI152" s="8">
        <v>0.24436087374556464</v>
      </c>
      <c r="BJ152" s="8">
        <v>1.2316669263874194</v>
      </c>
      <c r="BK152" s="8">
        <v>0.90249494483951631</v>
      </c>
      <c r="BL152" s="8">
        <v>0.94698016423274178</v>
      </c>
    </row>
    <row r="153" spans="1:64" x14ac:dyDescent="0.3">
      <c r="A153" s="7">
        <v>314994</v>
      </c>
      <c r="B153" s="7" t="str">
        <f t="shared" si="38"/>
        <v>Rope, Cordage, Twine, Tire Cord, and Tire Fabric Mills</v>
      </c>
      <c r="C153" s="8">
        <f t="shared" si="39"/>
        <v>2.4358864061709679E-3</v>
      </c>
      <c r="D153" s="8">
        <f t="shared" si="40"/>
        <v>3.9019402464870968E-4</v>
      </c>
      <c r="E153" s="8">
        <f t="shared" si="41"/>
        <v>3.4352108124161293E-3</v>
      </c>
      <c r="F153" s="8">
        <f t="shared" si="42"/>
        <v>4.0097386616451611E-3</v>
      </c>
      <c r="G153" s="8">
        <f t="shared" si="43"/>
        <v>6.0896839851129036E-4</v>
      </c>
      <c r="H153" s="8">
        <f t="shared" si="44"/>
        <v>4.4768667788870967E-3</v>
      </c>
      <c r="I153" s="8">
        <f t="shared" si="45"/>
        <v>2.4363366601129035E-3</v>
      </c>
      <c r="J153" s="8">
        <f t="shared" si="46"/>
        <v>3.8347227641709678E-4</v>
      </c>
      <c r="K153" s="8">
        <f t="shared" si="47"/>
        <v>2.8915854119612901E-3</v>
      </c>
      <c r="L153" s="8">
        <f t="shared" si="48"/>
        <v>2.7612198185225805E-3</v>
      </c>
      <c r="M153" s="8">
        <f t="shared" si="49"/>
        <v>4.5715789896129031E-4</v>
      </c>
      <c r="N153" s="8">
        <f t="shared" si="50"/>
        <v>5.0387666048548382E-3</v>
      </c>
      <c r="O153" s="8">
        <f t="shared" si="51"/>
        <v>1.3824900898709677E-2</v>
      </c>
      <c r="P153" s="8">
        <f t="shared" si="52"/>
        <v>1.5644168495596775E-7</v>
      </c>
      <c r="Q153" s="8">
        <f t="shared" si="53"/>
        <v>1.0812575033129032E-2</v>
      </c>
      <c r="R153" s="8">
        <f t="shared" si="54"/>
        <v>1</v>
      </c>
      <c r="S153" s="8">
        <f t="shared" si="55"/>
        <v>4.1353638355161294E-2</v>
      </c>
      <c r="T153" s="8">
        <f t="shared" si="56"/>
        <v>3.7969458864516123E-2</v>
      </c>
      <c r="W153" s="7">
        <v>314994</v>
      </c>
      <c r="X153" s="7" t="s">
        <v>246</v>
      </c>
      <c r="Y153" s="8">
        <v>0</v>
      </c>
      <c r="Z153" s="8">
        <v>0</v>
      </c>
      <c r="AA153" s="8">
        <v>0</v>
      </c>
      <c r="AB153" s="8">
        <v>0</v>
      </c>
      <c r="AC153" s="8">
        <v>0</v>
      </c>
      <c r="AD153" s="8">
        <v>0</v>
      </c>
      <c r="AE153" s="8">
        <v>0</v>
      </c>
      <c r="AF153" s="8">
        <v>0</v>
      </c>
      <c r="AG153" s="8">
        <v>0</v>
      </c>
      <c r="AH153" s="8">
        <v>0</v>
      </c>
      <c r="AI153" s="8">
        <v>0</v>
      </c>
      <c r="AJ153" s="8">
        <v>0</v>
      </c>
      <c r="AK153" s="8">
        <v>0</v>
      </c>
      <c r="AL153" s="8">
        <v>0</v>
      </c>
      <c r="AM153" s="8">
        <v>0</v>
      </c>
      <c r="AN153" s="8">
        <v>1</v>
      </c>
      <c r="AO153" s="8">
        <v>0</v>
      </c>
      <c r="AP153" s="8">
        <v>0</v>
      </c>
      <c r="AS153" s="7">
        <v>314994</v>
      </c>
      <c r="AT153" s="7" t="s">
        <v>246</v>
      </c>
      <c r="AU153" s="8">
        <v>2.4358864061709679E-3</v>
      </c>
      <c r="AV153" s="8">
        <v>3.9019402464870968E-4</v>
      </c>
      <c r="AW153" s="8">
        <v>3.4352108124161293E-3</v>
      </c>
      <c r="AX153" s="8">
        <v>4.0097386616451611E-3</v>
      </c>
      <c r="AY153" s="8">
        <v>6.0896839851129036E-4</v>
      </c>
      <c r="AZ153" s="8">
        <v>4.4768667788870967E-3</v>
      </c>
      <c r="BA153" s="8">
        <v>2.4363366601129035E-3</v>
      </c>
      <c r="BB153" s="8">
        <v>3.8347227641709678E-4</v>
      </c>
      <c r="BC153" s="8">
        <v>2.8915854119612901E-3</v>
      </c>
      <c r="BD153" s="8">
        <v>2.7612198185225805E-3</v>
      </c>
      <c r="BE153" s="8">
        <v>4.5715789896129031E-4</v>
      </c>
      <c r="BF153" s="8">
        <v>5.0387666048548382E-3</v>
      </c>
      <c r="BG153" s="8">
        <v>1.3824900898709677E-2</v>
      </c>
      <c r="BH153" s="8">
        <v>1.5644168495596775E-7</v>
      </c>
      <c r="BI153" s="8">
        <v>1.0812575033129032E-2</v>
      </c>
      <c r="BJ153" s="8">
        <v>1.0062612912432258</v>
      </c>
      <c r="BK153" s="8">
        <v>4.1353638355161294E-2</v>
      </c>
      <c r="BL153" s="8">
        <v>3.7969458864516123E-2</v>
      </c>
    </row>
    <row r="154" spans="1:64" x14ac:dyDescent="0.3">
      <c r="A154" s="7">
        <v>314999</v>
      </c>
      <c r="B154" s="7" t="str">
        <f t="shared" si="38"/>
        <v>All Other Miscellaneous Textile Product Mills</v>
      </c>
      <c r="C154" s="8">
        <f t="shared" si="39"/>
        <v>6.9733296137499998E-2</v>
      </c>
      <c r="D154" s="8">
        <f t="shared" si="40"/>
        <v>1.1509285385700001E-2</v>
      </c>
      <c r="E154" s="8">
        <f t="shared" si="41"/>
        <v>9.2106332979199998E-2</v>
      </c>
      <c r="F154" s="8">
        <f t="shared" si="42"/>
        <v>1.29806978473E-2</v>
      </c>
      <c r="G154" s="8">
        <f t="shared" si="43"/>
        <v>1.9813330214499998E-3</v>
      </c>
      <c r="H154" s="8">
        <f t="shared" si="44"/>
        <v>1.36204146999E-2</v>
      </c>
      <c r="I154" s="8">
        <f t="shared" si="45"/>
        <v>6.9077426631699995E-2</v>
      </c>
      <c r="J154" s="8">
        <f t="shared" si="46"/>
        <v>1.0481723047500001E-2</v>
      </c>
      <c r="K154" s="8">
        <f t="shared" si="47"/>
        <v>6.4114357683699996E-2</v>
      </c>
      <c r="L154" s="8">
        <f t="shared" si="48"/>
        <v>7.6228880125799994E-2</v>
      </c>
      <c r="M154" s="8">
        <f t="shared" si="49"/>
        <v>1.29246832517E-2</v>
      </c>
      <c r="N154" s="8">
        <f t="shared" si="50"/>
        <v>0.143981934383</v>
      </c>
      <c r="O154" s="8">
        <f t="shared" si="51"/>
        <v>0.42649588092099999</v>
      </c>
      <c r="P154" s="8">
        <f t="shared" si="52"/>
        <v>4.3960087704700001E-5</v>
      </c>
      <c r="Q154" s="8">
        <f t="shared" si="53"/>
        <v>0.33642054485299999</v>
      </c>
      <c r="R154" s="8">
        <f t="shared" si="54"/>
        <v>1.1733489145</v>
      </c>
      <c r="S154" s="8">
        <f t="shared" si="55"/>
        <v>1.0285824455699999</v>
      </c>
      <c r="T154" s="8">
        <f t="shared" si="56"/>
        <v>1.14367350736</v>
      </c>
      <c r="W154" s="7">
        <v>314999</v>
      </c>
      <c r="X154" s="7" t="s">
        <v>247</v>
      </c>
      <c r="Y154" s="8">
        <v>6.9733296137499998E-2</v>
      </c>
      <c r="Z154" s="8">
        <v>1.1509285385700001E-2</v>
      </c>
      <c r="AA154" s="8">
        <v>9.2106332979199998E-2</v>
      </c>
      <c r="AB154" s="8">
        <v>1.29806978473E-2</v>
      </c>
      <c r="AC154" s="8">
        <v>1.9813330214499998E-3</v>
      </c>
      <c r="AD154" s="8">
        <v>1.36204146999E-2</v>
      </c>
      <c r="AE154" s="8">
        <v>6.9077426631699995E-2</v>
      </c>
      <c r="AF154" s="8">
        <v>1.0481723047500001E-2</v>
      </c>
      <c r="AG154" s="8">
        <v>6.4114357683699996E-2</v>
      </c>
      <c r="AH154" s="8">
        <v>7.6228880125799994E-2</v>
      </c>
      <c r="AI154" s="8">
        <v>1.29246832517E-2</v>
      </c>
      <c r="AJ154" s="8">
        <v>0.143981934383</v>
      </c>
      <c r="AK154" s="8">
        <v>0.42649588092099999</v>
      </c>
      <c r="AL154" s="8">
        <v>4.3960087704700001E-5</v>
      </c>
      <c r="AM154" s="8">
        <v>0.33642054485299999</v>
      </c>
      <c r="AN154" s="8">
        <v>1.1733489145</v>
      </c>
      <c r="AO154" s="8">
        <v>1.0285824455699999</v>
      </c>
      <c r="AP154" s="8">
        <v>1.14367350736</v>
      </c>
      <c r="AS154" s="7">
        <v>314999</v>
      </c>
      <c r="AT154" s="7" t="s">
        <v>247</v>
      </c>
      <c r="AU154" s="8">
        <v>0.10539022337025161</v>
      </c>
      <c r="AV154" s="8">
        <v>2.6085865026558224E-2</v>
      </c>
      <c r="AW154" s="8">
        <v>0.15413642395862576</v>
      </c>
      <c r="AX154" s="8">
        <v>7.4221711535674195E-2</v>
      </c>
      <c r="AY154" s="8">
        <v>1.877882422680548E-2</v>
      </c>
      <c r="AZ154" s="8">
        <v>9.1911051747466124E-2</v>
      </c>
      <c r="BA154" s="8">
        <v>0.10754272875928551</v>
      </c>
      <c r="BB154" s="8">
        <v>2.6822947406573233E-2</v>
      </c>
      <c r="BC154" s="8">
        <v>0.13633866098999037</v>
      </c>
      <c r="BD154" s="8">
        <v>0.12270320209047424</v>
      </c>
      <c r="BE154" s="8">
        <v>3.0550031945835495E-2</v>
      </c>
      <c r="BF154" s="8">
        <v>0.22458889065104848</v>
      </c>
      <c r="BG154" s="8">
        <v>0.41454421562516108</v>
      </c>
      <c r="BH154" s="8">
        <v>2.0026005751899199E-5</v>
      </c>
      <c r="BI154" s="8">
        <v>0.32548885061806426</v>
      </c>
      <c r="BJ154" s="8">
        <v>1.2856125123558064</v>
      </c>
      <c r="BK154" s="8">
        <v>1.1526535229937094</v>
      </c>
      <c r="BL154" s="8">
        <v>1.2384462726403225</v>
      </c>
    </row>
    <row r="155" spans="1:64" x14ac:dyDescent="0.3">
      <c r="A155" s="7">
        <v>315110</v>
      </c>
      <c r="B155" s="7" t="str">
        <f t="shared" si="38"/>
        <v>Hosiery and Sock Mills</v>
      </c>
      <c r="C155" s="8">
        <f t="shared" si="39"/>
        <v>1.4241969521887098E-2</v>
      </c>
      <c r="D155" s="8">
        <f t="shared" si="40"/>
        <v>4.3121642804064518E-3</v>
      </c>
      <c r="E155" s="8">
        <f t="shared" si="41"/>
        <v>2.2596642637177422E-2</v>
      </c>
      <c r="F155" s="8">
        <f t="shared" si="42"/>
        <v>4.7613855749629027E-3</v>
      </c>
      <c r="G155" s="8">
        <f t="shared" si="43"/>
        <v>1.4826280812870966E-3</v>
      </c>
      <c r="H155" s="8">
        <f t="shared" si="44"/>
        <v>8.161076741664516E-3</v>
      </c>
      <c r="I155" s="8">
        <f t="shared" si="45"/>
        <v>1.0004828486340323E-2</v>
      </c>
      <c r="J155" s="8">
        <f t="shared" si="46"/>
        <v>2.9206170303096779E-3</v>
      </c>
      <c r="K155" s="8">
        <f t="shared" si="47"/>
        <v>1.4743001696932259E-2</v>
      </c>
      <c r="L155" s="8">
        <f t="shared" si="48"/>
        <v>1.3529354553725805E-2</v>
      </c>
      <c r="M155" s="8">
        <f t="shared" si="49"/>
        <v>3.9881246347564514E-3</v>
      </c>
      <c r="N155" s="8">
        <f t="shared" si="50"/>
        <v>2.2720472452048383E-2</v>
      </c>
      <c r="O155" s="8">
        <f t="shared" si="51"/>
        <v>5.5514240488838712E-2</v>
      </c>
      <c r="P155" s="8">
        <f t="shared" si="52"/>
        <v>2.3917029352393546E-6</v>
      </c>
      <c r="Q155" s="8">
        <f t="shared" si="53"/>
        <v>5.1746316929806455E-2</v>
      </c>
      <c r="R155" s="8">
        <f t="shared" si="54"/>
        <v>1</v>
      </c>
      <c r="S155" s="8">
        <f t="shared" si="55"/>
        <v>0.11117928394629031</v>
      </c>
      <c r="T155" s="8">
        <f t="shared" si="56"/>
        <v>0.12444264076193548</v>
      </c>
      <c r="W155" s="7">
        <v>315110</v>
      </c>
      <c r="X155" s="7" t="s">
        <v>248</v>
      </c>
      <c r="Y155" s="8">
        <v>0</v>
      </c>
      <c r="Z155" s="8">
        <v>0</v>
      </c>
      <c r="AA155" s="8">
        <v>0</v>
      </c>
      <c r="AB155" s="8">
        <v>0</v>
      </c>
      <c r="AC155" s="8">
        <v>0</v>
      </c>
      <c r="AD155" s="8">
        <v>0</v>
      </c>
      <c r="AE155" s="8">
        <v>0</v>
      </c>
      <c r="AF155" s="8">
        <v>0</v>
      </c>
      <c r="AG155" s="8">
        <v>0</v>
      </c>
      <c r="AH155" s="8">
        <v>0</v>
      </c>
      <c r="AI155" s="8">
        <v>0</v>
      </c>
      <c r="AJ155" s="8">
        <v>0</v>
      </c>
      <c r="AK155" s="8">
        <v>0</v>
      </c>
      <c r="AL155" s="8">
        <v>0</v>
      </c>
      <c r="AM155" s="8">
        <v>0</v>
      </c>
      <c r="AN155" s="8">
        <v>1</v>
      </c>
      <c r="AO155" s="8">
        <v>0</v>
      </c>
      <c r="AP155" s="8">
        <v>0</v>
      </c>
      <c r="AS155" s="7">
        <v>315110</v>
      </c>
      <c r="AT155" s="7" t="s">
        <v>248</v>
      </c>
      <c r="AU155" s="8">
        <v>1.4241969521887098E-2</v>
      </c>
      <c r="AV155" s="8">
        <v>4.3121642804064518E-3</v>
      </c>
      <c r="AW155" s="8">
        <v>2.2596642637177422E-2</v>
      </c>
      <c r="AX155" s="8">
        <v>4.7613855749629027E-3</v>
      </c>
      <c r="AY155" s="8">
        <v>1.4826280812870966E-3</v>
      </c>
      <c r="AZ155" s="8">
        <v>8.161076741664516E-3</v>
      </c>
      <c r="BA155" s="8">
        <v>1.0004828486340323E-2</v>
      </c>
      <c r="BB155" s="8">
        <v>2.9206170303096779E-3</v>
      </c>
      <c r="BC155" s="8">
        <v>1.4743001696932259E-2</v>
      </c>
      <c r="BD155" s="8">
        <v>1.3529354553725805E-2</v>
      </c>
      <c r="BE155" s="8">
        <v>3.9881246347564514E-3</v>
      </c>
      <c r="BF155" s="8">
        <v>2.2720472452048383E-2</v>
      </c>
      <c r="BG155" s="8">
        <v>5.5514240488838712E-2</v>
      </c>
      <c r="BH155" s="8">
        <v>2.3917029352393546E-6</v>
      </c>
      <c r="BI155" s="8">
        <v>5.1746316929806455E-2</v>
      </c>
      <c r="BJ155" s="8">
        <v>1.041150776439516</v>
      </c>
      <c r="BK155" s="8">
        <v>0.11117928394629031</v>
      </c>
      <c r="BL155" s="8">
        <v>0.12444264076193548</v>
      </c>
    </row>
    <row r="156" spans="1:64" x14ac:dyDescent="0.3">
      <c r="A156" s="7">
        <v>315190</v>
      </c>
      <c r="B156" s="7" t="str">
        <f t="shared" si="38"/>
        <v>Other Apparel Knitting Mills</v>
      </c>
      <c r="C156" s="8">
        <f t="shared" si="39"/>
        <v>2.8842799492204842E-2</v>
      </c>
      <c r="D156" s="8">
        <f t="shared" si="40"/>
        <v>8.3731551836048381E-3</v>
      </c>
      <c r="E156" s="8">
        <f t="shared" si="41"/>
        <v>5.0452380146290318E-2</v>
      </c>
      <c r="F156" s="8">
        <f t="shared" si="42"/>
        <v>1.5275535632951613E-2</v>
      </c>
      <c r="G156" s="8">
        <f t="shared" si="43"/>
        <v>4.7562446563916136E-3</v>
      </c>
      <c r="H156" s="8">
        <f t="shared" si="44"/>
        <v>2.9466395010017736E-2</v>
      </c>
      <c r="I156" s="8">
        <f t="shared" si="45"/>
        <v>2.0465267031085484E-2</v>
      </c>
      <c r="J156" s="8">
        <f t="shared" si="46"/>
        <v>5.6157111784935479E-3</v>
      </c>
      <c r="K156" s="8">
        <f t="shared" si="47"/>
        <v>3.3264406617756453E-2</v>
      </c>
      <c r="L156" s="8">
        <f t="shared" si="48"/>
        <v>2.7757629915532253E-2</v>
      </c>
      <c r="M156" s="8">
        <f t="shared" si="49"/>
        <v>7.6896641696741928E-3</v>
      </c>
      <c r="N156" s="8">
        <f t="shared" si="50"/>
        <v>5.1337096090645157E-2</v>
      </c>
      <c r="O156" s="8">
        <f t="shared" si="51"/>
        <v>0.12949108622732258</v>
      </c>
      <c r="P156" s="8">
        <f t="shared" si="52"/>
        <v>3.2110502698100002E-6</v>
      </c>
      <c r="Q156" s="8">
        <f t="shared" si="53"/>
        <v>0.1217008304580645</v>
      </c>
      <c r="R156" s="8">
        <f t="shared" si="54"/>
        <v>1</v>
      </c>
      <c r="S156" s="8">
        <f t="shared" si="55"/>
        <v>0.27530462691241936</v>
      </c>
      <c r="T156" s="8">
        <f t="shared" si="56"/>
        <v>0.28515183643999997</v>
      </c>
      <c r="W156" s="7">
        <v>315190</v>
      </c>
      <c r="X156" s="7" t="s">
        <v>249</v>
      </c>
      <c r="Y156" s="8">
        <v>0</v>
      </c>
      <c r="Z156" s="8">
        <v>0</v>
      </c>
      <c r="AA156" s="8">
        <v>0</v>
      </c>
      <c r="AB156" s="8">
        <v>0</v>
      </c>
      <c r="AC156" s="8">
        <v>0</v>
      </c>
      <c r="AD156" s="8">
        <v>0</v>
      </c>
      <c r="AE156" s="8">
        <v>0</v>
      </c>
      <c r="AF156" s="8">
        <v>0</v>
      </c>
      <c r="AG156" s="8">
        <v>0</v>
      </c>
      <c r="AH156" s="8">
        <v>0</v>
      </c>
      <c r="AI156" s="8">
        <v>0</v>
      </c>
      <c r="AJ156" s="8">
        <v>0</v>
      </c>
      <c r="AK156" s="8">
        <v>0</v>
      </c>
      <c r="AL156" s="8">
        <v>0</v>
      </c>
      <c r="AM156" s="8">
        <v>0</v>
      </c>
      <c r="AN156" s="8">
        <v>1</v>
      </c>
      <c r="AO156" s="8">
        <v>0</v>
      </c>
      <c r="AP156" s="8">
        <v>0</v>
      </c>
      <c r="AS156" s="7">
        <v>315190</v>
      </c>
      <c r="AT156" s="7" t="s">
        <v>249</v>
      </c>
      <c r="AU156" s="8">
        <v>2.8842799492204842E-2</v>
      </c>
      <c r="AV156" s="8">
        <v>8.3731551836048381E-3</v>
      </c>
      <c r="AW156" s="8">
        <v>5.0452380146290318E-2</v>
      </c>
      <c r="AX156" s="8">
        <v>1.5275535632951613E-2</v>
      </c>
      <c r="AY156" s="8">
        <v>4.7562446563916136E-3</v>
      </c>
      <c r="AZ156" s="8">
        <v>2.9466395010017736E-2</v>
      </c>
      <c r="BA156" s="8">
        <v>2.0465267031085484E-2</v>
      </c>
      <c r="BB156" s="8">
        <v>5.6157111784935479E-3</v>
      </c>
      <c r="BC156" s="8">
        <v>3.3264406617756453E-2</v>
      </c>
      <c r="BD156" s="8">
        <v>2.7757629915532253E-2</v>
      </c>
      <c r="BE156" s="8">
        <v>7.6896641696741928E-3</v>
      </c>
      <c r="BF156" s="8">
        <v>5.1337096090645157E-2</v>
      </c>
      <c r="BG156" s="8">
        <v>0.12949108622732258</v>
      </c>
      <c r="BH156" s="8">
        <v>3.2110502698100002E-6</v>
      </c>
      <c r="BI156" s="8">
        <v>0.1217008304580645</v>
      </c>
      <c r="BJ156" s="8">
        <v>1.0876683348222582</v>
      </c>
      <c r="BK156" s="8">
        <v>0.27530462691241936</v>
      </c>
      <c r="BL156" s="8">
        <v>0.28515183643999997</v>
      </c>
    </row>
    <row r="157" spans="1:64" x14ac:dyDescent="0.3">
      <c r="A157" s="7">
        <v>315210</v>
      </c>
      <c r="B157" s="7" t="str">
        <f t="shared" si="38"/>
        <v>Cut and Sew Apparel Contractors</v>
      </c>
      <c r="C157" s="8">
        <f t="shared" si="39"/>
        <v>4.7716702577299999E-2</v>
      </c>
      <c r="D157" s="8">
        <f t="shared" si="40"/>
        <v>8.2864811854799995E-3</v>
      </c>
      <c r="E157" s="8">
        <f t="shared" si="41"/>
        <v>9.7471630563799996E-2</v>
      </c>
      <c r="F157" s="8">
        <f t="shared" si="42"/>
        <v>6.0532658876499999E-3</v>
      </c>
      <c r="G157" s="8">
        <f t="shared" si="43"/>
        <v>1.12277522703E-3</v>
      </c>
      <c r="H157" s="8">
        <f t="shared" si="44"/>
        <v>1.52869864567E-2</v>
      </c>
      <c r="I157" s="8">
        <f t="shared" si="45"/>
        <v>3.1306551468299998E-2</v>
      </c>
      <c r="J157" s="8">
        <f t="shared" si="46"/>
        <v>4.9500367953099998E-3</v>
      </c>
      <c r="K157" s="8">
        <f t="shared" si="47"/>
        <v>5.8372485016200001E-2</v>
      </c>
      <c r="L157" s="8">
        <f t="shared" si="48"/>
        <v>4.4446275945499998E-2</v>
      </c>
      <c r="M157" s="8">
        <f t="shared" si="49"/>
        <v>7.3337620838499996E-3</v>
      </c>
      <c r="N157" s="8">
        <f t="shared" si="50"/>
        <v>0.10174046758999999</v>
      </c>
      <c r="O157" s="8">
        <f t="shared" si="51"/>
        <v>0.57326952861900005</v>
      </c>
      <c r="P157" s="8">
        <f t="shared" si="52"/>
        <v>5.8367624310100001E-5</v>
      </c>
      <c r="Q157" s="8">
        <f t="shared" si="53"/>
        <v>0.53780768108499999</v>
      </c>
      <c r="R157" s="8">
        <f t="shared" si="54"/>
        <v>1.15347481433</v>
      </c>
      <c r="S157" s="8">
        <f t="shared" si="55"/>
        <v>1.02246302757</v>
      </c>
      <c r="T157" s="8">
        <f t="shared" si="56"/>
        <v>1.0946290732799999</v>
      </c>
      <c r="W157" s="7">
        <v>315210</v>
      </c>
      <c r="X157" s="7" t="s">
        <v>250</v>
      </c>
      <c r="Y157" s="8">
        <v>4.7716702577299999E-2</v>
      </c>
      <c r="Z157" s="8">
        <v>8.2864811854799995E-3</v>
      </c>
      <c r="AA157" s="8">
        <v>9.7471630563799996E-2</v>
      </c>
      <c r="AB157" s="8">
        <v>6.0532658876499999E-3</v>
      </c>
      <c r="AC157" s="8">
        <v>1.12277522703E-3</v>
      </c>
      <c r="AD157" s="8">
        <v>1.52869864567E-2</v>
      </c>
      <c r="AE157" s="8">
        <v>3.1306551468299998E-2</v>
      </c>
      <c r="AF157" s="8">
        <v>4.9500367953099998E-3</v>
      </c>
      <c r="AG157" s="8">
        <v>5.8372485016200001E-2</v>
      </c>
      <c r="AH157" s="8">
        <v>4.4446275945499998E-2</v>
      </c>
      <c r="AI157" s="8">
        <v>7.3337620838499996E-3</v>
      </c>
      <c r="AJ157" s="8">
        <v>0.10174046758999999</v>
      </c>
      <c r="AK157" s="8">
        <v>0.57326952861900005</v>
      </c>
      <c r="AL157" s="8">
        <v>5.8367624310100001E-5</v>
      </c>
      <c r="AM157" s="8">
        <v>0.53780768108499999</v>
      </c>
      <c r="AN157" s="8">
        <v>1.15347481433</v>
      </c>
      <c r="AO157" s="8">
        <v>1.02246302757</v>
      </c>
      <c r="AP157" s="8">
        <v>1.0946290732799999</v>
      </c>
      <c r="AS157" s="7">
        <v>315210</v>
      </c>
      <c r="AT157" s="7" t="s">
        <v>250</v>
      </c>
      <c r="AU157" s="8">
        <v>8.4677172910187087E-2</v>
      </c>
      <c r="AV157" s="8">
        <v>2.0672089822050158E-2</v>
      </c>
      <c r="AW157" s="8">
        <v>0.17181787384655806</v>
      </c>
      <c r="AX157" s="8">
        <v>2.967004395803257E-2</v>
      </c>
      <c r="AY157" s="8">
        <v>7.8291495469775488E-3</v>
      </c>
      <c r="AZ157" s="8">
        <v>6.3541991005601123E-2</v>
      </c>
      <c r="BA157" s="8">
        <v>5.9336294289532278E-2</v>
      </c>
      <c r="BB157" s="8">
        <v>1.3648264059217903E-2</v>
      </c>
      <c r="BC157" s="8">
        <v>0.1138439148786048</v>
      </c>
      <c r="BD157" s="8">
        <v>8.0635833141353225E-2</v>
      </c>
      <c r="BE157" s="8">
        <v>1.863928104942774E-2</v>
      </c>
      <c r="BF157" s="8">
        <v>0.17406082567985159</v>
      </c>
      <c r="BG157" s="8">
        <v>0.55543190155645172</v>
      </c>
      <c r="BH157" s="8">
        <v>2.7189304779594507E-5</v>
      </c>
      <c r="BI157" s="8">
        <v>0.52136581320774256</v>
      </c>
      <c r="BJ157" s="8">
        <v>1.2771671365791939</v>
      </c>
      <c r="BK157" s="8">
        <v>1.068783119995</v>
      </c>
      <c r="BL157" s="8">
        <v>1.1545704087112905</v>
      </c>
    </row>
    <row r="158" spans="1:64" x14ac:dyDescent="0.3">
      <c r="A158" s="7">
        <v>315220</v>
      </c>
      <c r="B158" s="7" t="str">
        <f t="shared" si="38"/>
        <v>Men’s and Boys’ Cut and Sew Apparel Manufacturing</v>
      </c>
      <c r="C158" s="8">
        <f t="shared" si="39"/>
        <v>4.8394814137314522E-2</v>
      </c>
      <c r="D158" s="8">
        <f t="shared" si="40"/>
        <v>1.3682311560096774E-2</v>
      </c>
      <c r="E158" s="8">
        <f t="shared" si="41"/>
        <v>8.940554513258063E-2</v>
      </c>
      <c r="F158" s="8">
        <f t="shared" si="42"/>
        <v>2.1451583877222579E-2</v>
      </c>
      <c r="G158" s="8">
        <f t="shared" si="43"/>
        <v>6.3729873006330654E-3</v>
      </c>
      <c r="H158" s="8">
        <f t="shared" si="44"/>
        <v>4.0742870182374186E-2</v>
      </c>
      <c r="I158" s="8">
        <f t="shared" si="45"/>
        <v>3.5120902443599993E-2</v>
      </c>
      <c r="J158" s="8">
        <f t="shared" si="46"/>
        <v>9.2375874344854843E-3</v>
      </c>
      <c r="K158" s="8">
        <f t="shared" si="47"/>
        <v>5.9179694654354832E-2</v>
      </c>
      <c r="L158" s="8">
        <f t="shared" si="48"/>
        <v>4.6788965747588708E-2</v>
      </c>
      <c r="M158" s="8">
        <f t="shared" si="49"/>
        <v>1.2525507421324513E-2</v>
      </c>
      <c r="N158" s="8">
        <f t="shared" si="50"/>
        <v>9.066428830624193E-2</v>
      </c>
      <c r="O158" s="8">
        <f t="shared" si="51"/>
        <v>0.23146468583790319</v>
      </c>
      <c r="P158" s="8">
        <f t="shared" si="52"/>
        <v>6.6281821977853224E-6</v>
      </c>
      <c r="Q158" s="8">
        <f t="shared" si="53"/>
        <v>0.21665365796411276</v>
      </c>
      <c r="R158" s="8">
        <f t="shared" si="54"/>
        <v>1</v>
      </c>
      <c r="S158" s="8">
        <f t="shared" si="55"/>
        <v>0.47179324781177423</v>
      </c>
      <c r="T158" s="8">
        <f t="shared" si="56"/>
        <v>0.50676399098403224</v>
      </c>
      <c r="W158" s="7">
        <v>315220</v>
      </c>
      <c r="X158" s="7" t="s">
        <v>251</v>
      </c>
      <c r="Y158" s="8">
        <v>0</v>
      </c>
      <c r="Z158" s="8">
        <v>0</v>
      </c>
      <c r="AA158" s="8">
        <v>0</v>
      </c>
      <c r="AB158" s="8">
        <v>0</v>
      </c>
      <c r="AC158" s="8">
        <v>0</v>
      </c>
      <c r="AD158" s="8">
        <v>0</v>
      </c>
      <c r="AE158" s="8">
        <v>0</v>
      </c>
      <c r="AF158" s="8">
        <v>0</v>
      </c>
      <c r="AG158" s="8">
        <v>0</v>
      </c>
      <c r="AH158" s="8">
        <v>0</v>
      </c>
      <c r="AI158" s="8">
        <v>0</v>
      </c>
      <c r="AJ158" s="8">
        <v>0</v>
      </c>
      <c r="AK158" s="8">
        <v>0</v>
      </c>
      <c r="AL158" s="8">
        <v>0</v>
      </c>
      <c r="AM158" s="8">
        <v>0</v>
      </c>
      <c r="AN158" s="8">
        <v>1</v>
      </c>
      <c r="AO158" s="8">
        <v>0</v>
      </c>
      <c r="AP158" s="8">
        <v>0</v>
      </c>
      <c r="AS158" s="7">
        <v>315220</v>
      </c>
      <c r="AT158" s="7" t="s">
        <v>251</v>
      </c>
      <c r="AU158" s="8">
        <v>4.8394814137314522E-2</v>
      </c>
      <c r="AV158" s="8">
        <v>1.3682311560096774E-2</v>
      </c>
      <c r="AW158" s="8">
        <v>8.940554513258063E-2</v>
      </c>
      <c r="AX158" s="8">
        <v>2.1451583877222579E-2</v>
      </c>
      <c r="AY158" s="8">
        <v>6.3729873006330654E-3</v>
      </c>
      <c r="AZ158" s="8">
        <v>4.0742870182374186E-2</v>
      </c>
      <c r="BA158" s="8">
        <v>3.5120902443599993E-2</v>
      </c>
      <c r="BB158" s="8">
        <v>9.2375874344854843E-3</v>
      </c>
      <c r="BC158" s="8">
        <v>5.9179694654354832E-2</v>
      </c>
      <c r="BD158" s="8">
        <v>4.6788965747588708E-2</v>
      </c>
      <c r="BE158" s="8">
        <v>1.2525507421324513E-2</v>
      </c>
      <c r="BF158" s="8">
        <v>9.066428830624193E-2</v>
      </c>
      <c r="BG158" s="8">
        <v>0.23146468583790319</v>
      </c>
      <c r="BH158" s="8">
        <v>6.6281821977853224E-6</v>
      </c>
      <c r="BI158" s="8">
        <v>0.21665365796411276</v>
      </c>
      <c r="BJ158" s="8">
        <v>1.1514826708301615</v>
      </c>
      <c r="BK158" s="8">
        <v>0.47179324781177423</v>
      </c>
      <c r="BL158" s="8">
        <v>0.50676399098403224</v>
      </c>
    </row>
    <row r="159" spans="1:64" x14ac:dyDescent="0.3">
      <c r="A159" s="7">
        <v>315240</v>
      </c>
      <c r="B159" s="7" t="str">
        <f t="shared" si="38"/>
        <v>Women’s, Girls’, and Infants’ Cut and Sew Apparel Manufacturing</v>
      </c>
      <c r="C159" s="8">
        <f t="shared" si="39"/>
        <v>4.9109895653600001E-2</v>
      </c>
      <c r="D159" s="8">
        <f t="shared" si="40"/>
        <v>8.45742382891E-3</v>
      </c>
      <c r="E159" s="8">
        <f t="shared" si="41"/>
        <v>9.9501385984099994E-2</v>
      </c>
      <c r="F159" s="8">
        <f t="shared" si="42"/>
        <v>1.25209607398E-2</v>
      </c>
      <c r="G159" s="8">
        <f t="shared" si="43"/>
        <v>2.3211278713500001E-3</v>
      </c>
      <c r="H159" s="8">
        <f t="shared" si="44"/>
        <v>3.1746371103500003E-2</v>
      </c>
      <c r="I159" s="8">
        <f t="shared" si="45"/>
        <v>3.21593176089E-2</v>
      </c>
      <c r="J159" s="8">
        <f t="shared" si="46"/>
        <v>5.0328775634099999E-3</v>
      </c>
      <c r="K159" s="8">
        <f t="shared" si="47"/>
        <v>5.9589073321200003E-2</v>
      </c>
      <c r="L159" s="8">
        <f t="shared" si="48"/>
        <v>4.5806677254900001E-2</v>
      </c>
      <c r="M159" s="8">
        <f t="shared" si="49"/>
        <v>7.4838401628500003E-3</v>
      </c>
      <c r="N159" s="8">
        <f t="shared" si="50"/>
        <v>0.103788087022</v>
      </c>
      <c r="O159" s="8">
        <f t="shared" si="51"/>
        <v>0.57317270595600001</v>
      </c>
      <c r="P159" s="8">
        <f t="shared" si="52"/>
        <v>2.8784598710199999E-5</v>
      </c>
      <c r="Q159" s="8">
        <f t="shared" si="53"/>
        <v>0.53961946128299998</v>
      </c>
      <c r="R159" s="8">
        <f t="shared" si="54"/>
        <v>1.15706870547</v>
      </c>
      <c r="S159" s="8">
        <f t="shared" si="55"/>
        <v>1.0465884597099999</v>
      </c>
      <c r="T159" s="8">
        <f t="shared" si="56"/>
        <v>1.09678126849</v>
      </c>
      <c r="W159" s="7">
        <v>315240</v>
      </c>
      <c r="X159" s="7" t="s">
        <v>252</v>
      </c>
      <c r="Y159" s="8">
        <v>4.9109895653600001E-2</v>
      </c>
      <c r="Z159" s="8">
        <v>8.45742382891E-3</v>
      </c>
      <c r="AA159" s="8">
        <v>9.9501385984099994E-2</v>
      </c>
      <c r="AB159" s="8">
        <v>1.25209607398E-2</v>
      </c>
      <c r="AC159" s="8">
        <v>2.3211278713500001E-3</v>
      </c>
      <c r="AD159" s="8">
        <v>3.1746371103500003E-2</v>
      </c>
      <c r="AE159" s="8">
        <v>3.21593176089E-2</v>
      </c>
      <c r="AF159" s="8">
        <v>5.0328775634099999E-3</v>
      </c>
      <c r="AG159" s="8">
        <v>5.9589073321200003E-2</v>
      </c>
      <c r="AH159" s="8">
        <v>4.5806677254900001E-2</v>
      </c>
      <c r="AI159" s="8">
        <v>7.4838401628500003E-3</v>
      </c>
      <c r="AJ159" s="8">
        <v>0.103788087022</v>
      </c>
      <c r="AK159" s="8">
        <v>0.57317270595600001</v>
      </c>
      <c r="AL159" s="8">
        <v>2.8784598710199999E-5</v>
      </c>
      <c r="AM159" s="8">
        <v>0.53961946128299998</v>
      </c>
      <c r="AN159" s="8">
        <v>1.15706870547</v>
      </c>
      <c r="AO159" s="8">
        <v>1.0465884597099999</v>
      </c>
      <c r="AP159" s="8">
        <v>1.09678126849</v>
      </c>
      <c r="AS159" s="7">
        <v>315240</v>
      </c>
      <c r="AT159" s="7" t="s">
        <v>252</v>
      </c>
      <c r="AU159" s="8">
        <v>7.505561131788227E-2</v>
      </c>
      <c r="AV159" s="8">
        <v>1.8907622270213063E-2</v>
      </c>
      <c r="AW159" s="8">
        <v>0.14406389151867419</v>
      </c>
      <c r="AX159" s="8">
        <v>3.5078782586433856E-2</v>
      </c>
      <c r="AY159" s="8">
        <v>9.5905345799387077E-3</v>
      </c>
      <c r="AZ159" s="8">
        <v>6.930193870114032E-2</v>
      </c>
      <c r="BA159" s="8">
        <v>5.2613240502075803E-2</v>
      </c>
      <c r="BB159" s="8">
        <v>1.2454614381659517E-2</v>
      </c>
      <c r="BC159" s="8">
        <v>9.4669915996020981E-2</v>
      </c>
      <c r="BD159" s="8">
        <v>7.17171997525613E-2</v>
      </c>
      <c r="BE159" s="8">
        <v>1.7069468307943064E-2</v>
      </c>
      <c r="BF159" s="8">
        <v>0.14616608571627909</v>
      </c>
      <c r="BG159" s="8">
        <v>0.46277818208951577</v>
      </c>
      <c r="BH159" s="8">
        <v>1.5135695620301937E-5</v>
      </c>
      <c r="BI159" s="8">
        <v>0.43594278685564497</v>
      </c>
      <c r="BJ159" s="8">
        <v>1.2380271251064514</v>
      </c>
      <c r="BK159" s="8">
        <v>0.92042286877096802</v>
      </c>
      <c r="BL159" s="8">
        <v>0.96618938378290331</v>
      </c>
    </row>
    <row r="160" spans="1:64" x14ac:dyDescent="0.3">
      <c r="A160" s="7">
        <v>315280</v>
      </c>
      <c r="B160" s="7" t="str">
        <f t="shared" si="38"/>
        <v>Other Cut and Sew Apparel Manufacturing</v>
      </c>
      <c r="C160" s="8">
        <f t="shared" si="39"/>
        <v>4.2468439121167746E-2</v>
      </c>
      <c r="D160" s="8">
        <f t="shared" si="40"/>
        <v>1.1934265673543873E-2</v>
      </c>
      <c r="E160" s="8">
        <f t="shared" si="41"/>
        <v>7.9529475224111287E-2</v>
      </c>
      <c r="F160" s="8">
        <f t="shared" si="42"/>
        <v>1.7649935788029033E-2</v>
      </c>
      <c r="G160" s="8">
        <f t="shared" si="43"/>
        <v>5.2703266619488704E-3</v>
      </c>
      <c r="H160" s="8">
        <f t="shared" si="44"/>
        <v>3.5042913943082253E-2</v>
      </c>
      <c r="I160" s="8">
        <f t="shared" si="45"/>
        <v>3.0256793061056452E-2</v>
      </c>
      <c r="J160" s="8">
        <f t="shared" si="46"/>
        <v>8.0506640619440305E-3</v>
      </c>
      <c r="K160" s="8">
        <f t="shared" si="47"/>
        <v>5.2403998915185476E-2</v>
      </c>
      <c r="L160" s="8">
        <f t="shared" si="48"/>
        <v>4.0635099131040318E-2</v>
      </c>
      <c r="M160" s="8">
        <f t="shared" si="49"/>
        <v>1.0952656848460323E-2</v>
      </c>
      <c r="N160" s="8">
        <f t="shared" si="50"/>
        <v>8.0594749773649985E-2</v>
      </c>
      <c r="O160" s="8">
        <f t="shared" si="51"/>
        <v>0.20370292816925814</v>
      </c>
      <c r="P160" s="8">
        <f t="shared" si="52"/>
        <v>6.0961469733814503E-6</v>
      </c>
      <c r="Q160" s="8">
        <f t="shared" si="53"/>
        <v>0.19081930817577428</v>
      </c>
      <c r="R160" s="8">
        <f t="shared" si="54"/>
        <v>1</v>
      </c>
      <c r="S160" s="8">
        <f t="shared" si="55"/>
        <v>0.41280188607048379</v>
      </c>
      <c r="T160" s="8">
        <f t="shared" si="56"/>
        <v>0.44555016571564515</v>
      </c>
      <c r="W160" s="7">
        <v>315280</v>
      </c>
      <c r="X160" s="7" t="s">
        <v>253</v>
      </c>
      <c r="Y160" s="8">
        <v>0</v>
      </c>
      <c r="Z160" s="8">
        <v>0</v>
      </c>
      <c r="AA160" s="8">
        <v>0</v>
      </c>
      <c r="AB160" s="8">
        <v>0</v>
      </c>
      <c r="AC160" s="8">
        <v>0</v>
      </c>
      <c r="AD160" s="8">
        <v>0</v>
      </c>
      <c r="AE160" s="8">
        <v>0</v>
      </c>
      <c r="AF160" s="8">
        <v>0</v>
      </c>
      <c r="AG160" s="8">
        <v>0</v>
      </c>
      <c r="AH160" s="8">
        <v>0</v>
      </c>
      <c r="AI160" s="8">
        <v>0</v>
      </c>
      <c r="AJ160" s="8">
        <v>0</v>
      </c>
      <c r="AK160" s="8">
        <v>0</v>
      </c>
      <c r="AL160" s="8">
        <v>0</v>
      </c>
      <c r="AM160" s="8">
        <v>0</v>
      </c>
      <c r="AN160" s="8">
        <v>1</v>
      </c>
      <c r="AO160" s="8">
        <v>0</v>
      </c>
      <c r="AP160" s="8">
        <v>0</v>
      </c>
      <c r="AS160" s="7">
        <v>315280</v>
      </c>
      <c r="AT160" s="7" t="s">
        <v>253</v>
      </c>
      <c r="AU160" s="8">
        <v>4.2468439121167746E-2</v>
      </c>
      <c r="AV160" s="8">
        <v>1.1934265673543873E-2</v>
      </c>
      <c r="AW160" s="8">
        <v>7.9529475224111287E-2</v>
      </c>
      <c r="AX160" s="8">
        <v>1.7649935788029033E-2</v>
      </c>
      <c r="AY160" s="8">
        <v>5.2703266619488704E-3</v>
      </c>
      <c r="AZ160" s="8">
        <v>3.5042913943082253E-2</v>
      </c>
      <c r="BA160" s="8">
        <v>3.0256793061056452E-2</v>
      </c>
      <c r="BB160" s="8">
        <v>8.0506640619440305E-3</v>
      </c>
      <c r="BC160" s="8">
        <v>5.2403998915185476E-2</v>
      </c>
      <c r="BD160" s="8">
        <v>4.0635099131040318E-2</v>
      </c>
      <c r="BE160" s="8">
        <v>1.0952656848460323E-2</v>
      </c>
      <c r="BF160" s="8">
        <v>8.0594749773649985E-2</v>
      </c>
      <c r="BG160" s="8">
        <v>0.20370292816925814</v>
      </c>
      <c r="BH160" s="8">
        <v>6.0961469733814503E-6</v>
      </c>
      <c r="BI160" s="8">
        <v>0.19081930817577428</v>
      </c>
      <c r="BJ160" s="8">
        <v>1.1339321800190321</v>
      </c>
      <c r="BK160" s="8">
        <v>0.41280188607048379</v>
      </c>
      <c r="BL160" s="8">
        <v>0.44555016571564515</v>
      </c>
    </row>
    <row r="161" spans="1:64" x14ac:dyDescent="0.3">
      <c r="A161" s="7">
        <v>315990</v>
      </c>
      <c r="B161" s="7" t="str">
        <f t="shared" si="38"/>
        <v>Apparel Accessories and Other Apparel Manufacturing</v>
      </c>
      <c r="C161" s="8">
        <f t="shared" si="39"/>
        <v>4.5737313545122588E-2</v>
      </c>
      <c r="D161" s="8">
        <f t="shared" si="40"/>
        <v>1.2957243095980165E-2</v>
      </c>
      <c r="E161" s="8">
        <f t="shared" si="41"/>
        <v>8.7396820060725813E-2</v>
      </c>
      <c r="F161" s="8">
        <f t="shared" si="42"/>
        <v>1.8452073047291937E-2</v>
      </c>
      <c r="G161" s="8">
        <f t="shared" si="43"/>
        <v>5.4174458915030648E-3</v>
      </c>
      <c r="H161" s="8">
        <f t="shared" si="44"/>
        <v>3.6382802439179032E-2</v>
      </c>
      <c r="I161" s="8">
        <f t="shared" si="45"/>
        <v>3.2783592063829033E-2</v>
      </c>
      <c r="J161" s="8">
        <f t="shared" si="46"/>
        <v>8.7576321606403235E-3</v>
      </c>
      <c r="K161" s="8">
        <f t="shared" si="47"/>
        <v>5.8114196197283884E-2</v>
      </c>
      <c r="L161" s="8">
        <f t="shared" si="48"/>
        <v>4.3941230052735487E-2</v>
      </c>
      <c r="M161" s="8">
        <f t="shared" si="49"/>
        <v>1.1867648375168387E-2</v>
      </c>
      <c r="N161" s="8">
        <f t="shared" si="50"/>
        <v>8.8592112872967754E-2</v>
      </c>
      <c r="O161" s="8">
        <f t="shared" si="51"/>
        <v>0.22221690805858058</v>
      </c>
      <c r="P161" s="8">
        <f t="shared" si="52"/>
        <v>6.591759190282741E-6</v>
      </c>
      <c r="Q161" s="8">
        <f t="shared" si="53"/>
        <v>0.20788516333625814</v>
      </c>
      <c r="R161" s="8">
        <f t="shared" si="54"/>
        <v>1</v>
      </c>
      <c r="S161" s="8">
        <f t="shared" si="55"/>
        <v>0.44734909557177427</v>
      </c>
      <c r="T161" s="8">
        <f t="shared" si="56"/>
        <v>0.48675219461548375</v>
      </c>
      <c r="W161" s="7">
        <v>315990</v>
      </c>
      <c r="X161" s="7" t="s">
        <v>254</v>
      </c>
      <c r="Y161" s="8">
        <v>0</v>
      </c>
      <c r="Z161" s="8">
        <v>0</v>
      </c>
      <c r="AA161" s="8">
        <v>0</v>
      </c>
      <c r="AB161" s="8">
        <v>0</v>
      </c>
      <c r="AC161" s="8">
        <v>0</v>
      </c>
      <c r="AD161" s="8">
        <v>0</v>
      </c>
      <c r="AE161" s="8">
        <v>0</v>
      </c>
      <c r="AF161" s="8">
        <v>0</v>
      </c>
      <c r="AG161" s="8">
        <v>0</v>
      </c>
      <c r="AH161" s="8">
        <v>0</v>
      </c>
      <c r="AI161" s="8">
        <v>0</v>
      </c>
      <c r="AJ161" s="8">
        <v>0</v>
      </c>
      <c r="AK161" s="8">
        <v>0</v>
      </c>
      <c r="AL161" s="8">
        <v>0</v>
      </c>
      <c r="AM161" s="8">
        <v>0</v>
      </c>
      <c r="AN161" s="8">
        <v>1</v>
      </c>
      <c r="AO161" s="8">
        <v>0</v>
      </c>
      <c r="AP161" s="8">
        <v>0</v>
      </c>
      <c r="AS161" s="7">
        <v>315990</v>
      </c>
      <c r="AT161" s="7" t="s">
        <v>254</v>
      </c>
      <c r="AU161" s="8">
        <v>4.5737313545122588E-2</v>
      </c>
      <c r="AV161" s="8">
        <v>1.2957243095980165E-2</v>
      </c>
      <c r="AW161" s="8">
        <v>8.7396820060725813E-2</v>
      </c>
      <c r="AX161" s="8">
        <v>1.8452073047291937E-2</v>
      </c>
      <c r="AY161" s="8">
        <v>5.4174458915030648E-3</v>
      </c>
      <c r="AZ161" s="8">
        <v>3.6382802439179032E-2</v>
      </c>
      <c r="BA161" s="8">
        <v>3.2783592063829033E-2</v>
      </c>
      <c r="BB161" s="8">
        <v>8.7576321606403235E-3</v>
      </c>
      <c r="BC161" s="8">
        <v>5.8114196197283884E-2</v>
      </c>
      <c r="BD161" s="8">
        <v>4.3941230052735487E-2</v>
      </c>
      <c r="BE161" s="8">
        <v>1.1867648375168387E-2</v>
      </c>
      <c r="BF161" s="8">
        <v>8.8592112872967754E-2</v>
      </c>
      <c r="BG161" s="8">
        <v>0.22221690805858058</v>
      </c>
      <c r="BH161" s="8">
        <v>6.591759190282741E-6</v>
      </c>
      <c r="BI161" s="8">
        <v>0.20788516333625814</v>
      </c>
      <c r="BJ161" s="8">
        <v>1.1460913767017744</v>
      </c>
      <c r="BK161" s="8">
        <v>0.44734909557177427</v>
      </c>
      <c r="BL161" s="8">
        <v>0.48675219461548375</v>
      </c>
    </row>
    <row r="162" spans="1:64" x14ac:dyDescent="0.3">
      <c r="A162" s="7">
        <v>316110</v>
      </c>
      <c r="B162" s="7" t="str">
        <f t="shared" si="38"/>
        <v>Leather and Hide Tanning and Finishing</v>
      </c>
      <c r="C162" s="8">
        <f t="shared" si="39"/>
        <v>9.5499449609069323E-2</v>
      </c>
      <c r="D162" s="8">
        <f t="shared" si="40"/>
        <v>2.3386075823024672E-2</v>
      </c>
      <c r="E162" s="8">
        <f t="shared" si="41"/>
        <v>9.2526930030619348E-2</v>
      </c>
      <c r="F162" s="8">
        <f t="shared" si="42"/>
        <v>5.0408763629893549E-2</v>
      </c>
      <c r="G162" s="8">
        <f t="shared" si="43"/>
        <v>1.5117856177414837E-2</v>
      </c>
      <c r="H162" s="8">
        <f t="shared" si="44"/>
        <v>5.2462122001193559E-2</v>
      </c>
      <c r="I162" s="8">
        <f t="shared" si="45"/>
        <v>0.12607413590461128</v>
      </c>
      <c r="J162" s="8">
        <f t="shared" si="46"/>
        <v>3.4288574239074186E-2</v>
      </c>
      <c r="K162" s="8">
        <f t="shared" si="47"/>
        <v>0.12529222587507097</v>
      </c>
      <c r="L162" s="8">
        <f t="shared" si="48"/>
        <v>0.17519895792370968</v>
      </c>
      <c r="M162" s="8">
        <f t="shared" si="49"/>
        <v>3.9330082527430629E-2</v>
      </c>
      <c r="N162" s="8">
        <f t="shared" si="50"/>
        <v>0.19051032087788713</v>
      </c>
      <c r="O162" s="8">
        <f t="shared" si="51"/>
        <v>0.22371945763288703</v>
      </c>
      <c r="P162" s="8">
        <f t="shared" si="52"/>
        <v>1.2625133875674671E-5</v>
      </c>
      <c r="Q162" s="8">
        <f t="shared" si="53"/>
        <v>0.17456903690083872</v>
      </c>
      <c r="R162" s="8">
        <f t="shared" si="54"/>
        <v>1</v>
      </c>
      <c r="S162" s="8">
        <f t="shared" si="55"/>
        <v>0.87605325793741951</v>
      </c>
      <c r="T162" s="8">
        <f t="shared" si="56"/>
        <v>1.043719452148226</v>
      </c>
      <c r="W162" s="7">
        <v>316110</v>
      </c>
      <c r="X162" s="7" t="s">
        <v>255</v>
      </c>
      <c r="Y162" s="8">
        <v>0</v>
      </c>
      <c r="Z162" s="8">
        <v>0</v>
      </c>
      <c r="AA162" s="8">
        <v>0</v>
      </c>
      <c r="AB162" s="8">
        <v>0</v>
      </c>
      <c r="AC162" s="8">
        <v>0</v>
      </c>
      <c r="AD162" s="8">
        <v>0</v>
      </c>
      <c r="AE162" s="8">
        <v>0</v>
      </c>
      <c r="AF162" s="8">
        <v>0</v>
      </c>
      <c r="AG162" s="8">
        <v>0</v>
      </c>
      <c r="AH162" s="8">
        <v>0</v>
      </c>
      <c r="AI162" s="8">
        <v>0</v>
      </c>
      <c r="AJ162" s="8">
        <v>0</v>
      </c>
      <c r="AK162" s="8">
        <v>0</v>
      </c>
      <c r="AL162" s="8">
        <v>0</v>
      </c>
      <c r="AM162" s="8">
        <v>0</v>
      </c>
      <c r="AN162" s="8">
        <v>1</v>
      </c>
      <c r="AO162" s="8">
        <v>0</v>
      </c>
      <c r="AP162" s="8">
        <v>0</v>
      </c>
      <c r="AS162" s="7">
        <v>316110</v>
      </c>
      <c r="AT162" s="7" t="s">
        <v>255</v>
      </c>
      <c r="AU162" s="8">
        <v>9.5499449609069323E-2</v>
      </c>
      <c r="AV162" s="8">
        <v>2.3386075823024672E-2</v>
      </c>
      <c r="AW162" s="8">
        <v>9.2526930030619348E-2</v>
      </c>
      <c r="AX162" s="8">
        <v>5.0408763629893549E-2</v>
      </c>
      <c r="AY162" s="8">
        <v>1.5117856177414837E-2</v>
      </c>
      <c r="AZ162" s="8">
        <v>5.2462122001193559E-2</v>
      </c>
      <c r="BA162" s="8">
        <v>0.12607413590461128</v>
      </c>
      <c r="BB162" s="8">
        <v>3.4288574239074186E-2</v>
      </c>
      <c r="BC162" s="8">
        <v>0.12529222587507097</v>
      </c>
      <c r="BD162" s="8">
        <v>0.17519895792370968</v>
      </c>
      <c r="BE162" s="8">
        <v>3.9330082527430629E-2</v>
      </c>
      <c r="BF162" s="8">
        <v>0.19051032087788713</v>
      </c>
      <c r="BG162" s="8">
        <v>0.22371945763288703</v>
      </c>
      <c r="BH162" s="8">
        <v>1.2625133875674671E-5</v>
      </c>
      <c r="BI162" s="8">
        <v>0.17456903690083872</v>
      </c>
      <c r="BJ162" s="8">
        <v>1.2114124554630643</v>
      </c>
      <c r="BK162" s="8">
        <v>0.87605325793741951</v>
      </c>
      <c r="BL162" s="8">
        <v>1.043719452148226</v>
      </c>
    </row>
    <row r="163" spans="1:64" x14ac:dyDescent="0.3">
      <c r="A163" s="7">
        <v>316210</v>
      </c>
      <c r="B163" s="7" t="str">
        <f t="shared" si="38"/>
        <v>Footwear Manufacturing</v>
      </c>
      <c r="C163" s="8">
        <f t="shared" si="39"/>
        <v>7.549471353388873E-2</v>
      </c>
      <c r="D163" s="8">
        <f t="shared" si="40"/>
        <v>1.9050597165166935E-2</v>
      </c>
      <c r="E163" s="8">
        <f t="shared" si="41"/>
        <v>6.9487608074038726E-2</v>
      </c>
      <c r="F163" s="8">
        <f t="shared" si="42"/>
        <v>5.0828103232582272E-2</v>
      </c>
      <c r="G163" s="8">
        <f t="shared" si="43"/>
        <v>1.468275884719613E-2</v>
      </c>
      <c r="H163" s="8">
        <f t="shared" si="44"/>
        <v>4.9000574607648381E-2</v>
      </c>
      <c r="I163" s="8">
        <f t="shared" si="45"/>
        <v>0.10058331385530482</v>
      </c>
      <c r="J163" s="8">
        <f t="shared" si="46"/>
        <v>2.8332888756970966E-2</v>
      </c>
      <c r="K163" s="8">
        <f t="shared" si="47"/>
        <v>9.3493800679264535E-2</v>
      </c>
      <c r="L163" s="8">
        <f t="shared" si="48"/>
        <v>0.13849945674867739</v>
      </c>
      <c r="M163" s="8">
        <f t="shared" si="49"/>
        <v>3.2268102953669359E-2</v>
      </c>
      <c r="N163" s="8">
        <f t="shared" si="50"/>
        <v>0.14326321681617746</v>
      </c>
      <c r="O163" s="8">
        <f t="shared" si="51"/>
        <v>0.16665919172338697</v>
      </c>
      <c r="P163" s="8">
        <f t="shared" si="52"/>
        <v>5.3773269129061274E-6</v>
      </c>
      <c r="Q163" s="8">
        <f t="shared" si="53"/>
        <v>0.12948248976249999</v>
      </c>
      <c r="R163" s="8">
        <f t="shared" si="54"/>
        <v>1</v>
      </c>
      <c r="S163" s="8">
        <f t="shared" si="55"/>
        <v>0.67902756572032263</v>
      </c>
      <c r="T163" s="8">
        <f t="shared" si="56"/>
        <v>0.78692613232435482</v>
      </c>
      <c r="W163" s="7">
        <v>316210</v>
      </c>
      <c r="X163" s="7" t="s">
        <v>256</v>
      </c>
      <c r="Y163" s="8">
        <v>0</v>
      </c>
      <c r="Z163" s="8">
        <v>0</v>
      </c>
      <c r="AA163" s="8">
        <v>0</v>
      </c>
      <c r="AB163" s="8">
        <v>0</v>
      </c>
      <c r="AC163" s="8">
        <v>0</v>
      </c>
      <c r="AD163" s="8">
        <v>0</v>
      </c>
      <c r="AE163" s="8">
        <v>0</v>
      </c>
      <c r="AF163" s="8">
        <v>0</v>
      </c>
      <c r="AG163" s="8">
        <v>0</v>
      </c>
      <c r="AH163" s="8">
        <v>0</v>
      </c>
      <c r="AI163" s="8">
        <v>0</v>
      </c>
      <c r="AJ163" s="8">
        <v>0</v>
      </c>
      <c r="AK163" s="8">
        <v>0</v>
      </c>
      <c r="AL163" s="8">
        <v>0</v>
      </c>
      <c r="AM163" s="8">
        <v>0</v>
      </c>
      <c r="AN163" s="8">
        <v>1</v>
      </c>
      <c r="AO163" s="8">
        <v>0</v>
      </c>
      <c r="AP163" s="8">
        <v>0</v>
      </c>
      <c r="AS163" s="7">
        <v>316210</v>
      </c>
      <c r="AT163" s="7" t="s">
        <v>256</v>
      </c>
      <c r="AU163" s="8">
        <v>7.549471353388873E-2</v>
      </c>
      <c r="AV163" s="8">
        <v>1.9050597165166935E-2</v>
      </c>
      <c r="AW163" s="8">
        <v>6.9487608074038726E-2</v>
      </c>
      <c r="AX163" s="8">
        <v>5.0828103232582272E-2</v>
      </c>
      <c r="AY163" s="8">
        <v>1.468275884719613E-2</v>
      </c>
      <c r="AZ163" s="8">
        <v>4.9000574607648381E-2</v>
      </c>
      <c r="BA163" s="8">
        <v>0.10058331385530482</v>
      </c>
      <c r="BB163" s="8">
        <v>2.8332888756970966E-2</v>
      </c>
      <c r="BC163" s="8">
        <v>9.3493800679264535E-2</v>
      </c>
      <c r="BD163" s="8">
        <v>0.13849945674867739</v>
      </c>
      <c r="BE163" s="8">
        <v>3.2268102953669359E-2</v>
      </c>
      <c r="BF163" s="8">
        <v>0.14326321681617746</v>
      </c>
      <c r="BG163" s="8">
        <v>0.16665919172338697</v>
      </c>
      <c r="BH163" s="8">
        <v>5.3773269129061274E-6</v>
      </c>
      <c r="BI163" s="8">
        <v>0.12948248976249999</v>
      </c>
      <c r="BJ163" s="8">
        <v>1.1640329187732259</v>
      </c>
      <c r="BK163" s="8">
        <v>0.67902756572032263</v>
      </c>
      <c r="BL163" s="8">
        <v>0.78692613232435482</v>
      </c>
    </row>
    <row r="164" spans="1:64" x14ac:dyDescent="0.3">
      <c r="A164" s="7">
        <v>316992</v>
      </c>
      <c r="B164" s="7" t="str">
        <f t="shared" si="38"/>
        <v>Women's Handbag and Purse Manufacturing</v>
      </c>
      <c r="C164" s="8">
        <f t="shared" si="39"/>
        <v>9.5165724557212894E-2</v>
      </c>
      <c r="D164" s="8">
        <f t="shared" si="40"/>
        <v>2.4776852304808063E-2</v>
      </c>
      <c r="E164" s="8">
        <f t="shared" si="41"/>
        <v>9.1119681523403204E-2</v>
      </c>
      <c r="F164" s="8">
        <f t="shared" si="42"/>
        <v>4.7546152831817755E-2</v>
      </c>
      <c r="G164" s="8">
        <f t="shared" si="43"/>
        <v>1.5590129546582662E-2</v>
      </c>
      <c r="H164" s="8">
        <f t="shared" si="44"/>
        <v>4.9033191949967428E-2</v>
      </c>
      <c r="I164" s="8">
        <f t="shared" si="45"/>
        <v>0.12615050211244674</v>
      </c>
      <c r="J164" s="8">
        <f t="shared" si="46"/>
        <v>3.6873918162072576E-2</v>
      </c>
      <c r="K164" s="8">
        <f t="shared" si="47"/>
        <v>0.12435076596278545</v>
      </c>
      <c r="L164" s="8">
        <f t="shared" si="48"/>
        <v>0.17660690266264517</v>
      </c>
      <c r="M164" s="8">
        <f t="shared" si="49"/>
        <v>4.2334612164537107E-2</v>
      </c>
      <c r="N164" s="8">
        <f t="shared" si="50"/>
        <v>0.18681110335993553</v>
      </c>
      <c r="O164" s="8">
        <f t="shared" si="51"/>
        <v>0.19027786210967734</v>
      </c>
      <c r="P164" s="8">
        <f t="shared" si="52"/>
        <v>1.1969436872185324E-5</v>
      </c>
      <c r="Q164" s="8">
        <f t="shared" si="53"/>
        <v>0.14957449017612912</v>
      </c>
      <c r="R164" s="8">
        <f t="shared" si="54"/>
        <v>1</v>
      </c>
      <c r="S164" s="8">
        <f t="shared" si="55"/>
        <v>0.75733076465112914</v>
      </c>
      <c r="T164" s="8">
        <f t="shared" si="56"/>
        <v>0.93253647656000005</v>
      </c>
      <c r="W164" s="7">
        <v>316992</v>
      </c>
      <c r="X164" s="7" t="s">
        <v>257</v>
      </c>
      <c r="Y164" s="8">
        <v>0</v>
      </c>
      <c r="Z164" s="8">
        <v>0</v>
      </c>
      <c r="AA164" s="8">
        <v>0</v>
      </c>
      <c r="AB164" s="8">
        <v>0</v>
      </c>
      <c r="AC164" s="8">
        <v>0</v>
      </c>
      <c r="AD164" s="8">
        <v>0</v>
      </c>
      <c r="AE164" s="8">
        <v>0</v>
      </c>
      <c r="AF164" s="8">
        <v>0</v>
      </c>
      <c r="AG164" s="8">
        <v>0</v>
      </c>
      <c r="AH164" s="8">
        <v>0</v>
      </c>
      <c r="AI164" s="8">
        <v>0</v>
      </c>
      <c r="AJ164" s="8">
        <v>0</v>
      </c>
      <c r="AK164" s="8">
        <v>0</v>
      </c>
      <c r="AL164" s="8">
        <v>0</v>
      </c>
      <c r="AM164" s="8">
        <v>0</v>
      </c>
      <c r="AN164" s="8">
        <v>1</v>
      </c>
      <c r="AO164" s="8">
        <v>0</v>
      </c>
      <c r="AP164" s="8">
        <v>0</v>
      </c>
      <c r="AS164" s="7">
        <v>316992</v>
      </c>
      <c r="AT164" s="7" t="s">
        <v>257</v>
      </c>
      <c r="AU164" s="8">
        <v>9.5165724557212894E-2</v>
      </c>
      <c r="AV164" s="8">
        <v>2.4776852304808063E-2</v>
      </c>
      <c r="AW164" s="8">
        <v>9.1119681523403204E-2</v>
      </c>
      <c r="AX164" s="8">
        <v>4.7546152831817755E-2</v>
      </c>
      <c r="AY164" s="8">
        <v>1.5590129546582662E-2</v>
      </c>
      <c r="AZ164" s="8">
        <v>4.9033191949967428E-2</v>
      </c>
      <c r="BA164" s="8">
        <v>0.12615050211244674</v>
      </c>
      <c r="BB164" s="8">
        <v>3.6873918162072576E-2</v>
      </c>
      <c r="BC164" s="8">
        <v>0.12435076596278545</v>
      </c>
      <c r="BD164" s="8">
        <v>0.17660690266264517</v>
      </c>
      <c r="BE164" s="8">
        <v>4.2334612164537107E-2</v>
      </c>
      <c r="BF164" s="8">
        <v>0.18681110335993553</v>
      </c>
      <c r="BG164" s="8">
        <v>0.19027786210967734</v>
      </c>
      <c r="BH164" s="8">
        <v>1.1969436872185324E-5</v>
      </c>
      <c r="BI164" s="8">
        <v>0.14957449017612912</v>
      </c>
      <c r="BJ164" s="8">
        <v>1.2110622583853223</v>
      </c>
      <c r="BK164" s="8">
        <v>0.75733076465112914</v>
      </c>
      <c r="BL164" s="8">
        <v>0.93253647656000005</v>
      </c>
    </row>
    <row r="165" spans="1:64" x14ac:dyDescent="0.3">
      <c r="A165" s="7">
        <v>316998</v>
      </c>
      <c r="B165" s="7" t="str">
        <f t="shared" si="38"/>
        <v>All Other Leather Good and Allied Product Manufacturing</v>
      </c>
      <c r="C165" s="8">
        <f t="shared" si="39"/>
        <v>8.6854572937499999E-2</v>
      </c>
      <c r="D165" s="8">
        <f t="shared" si="40"/>
        <v>1.9423950103699999E-2</v>
      </c>
      <c r="E165" s="8">
        <f t="shared" si="41"/>
        <v>5.9046694253E-2</v>
      </c>
      <c r="F165" s="8">
        <f t="shared" si="42"/>
        <v>1.2371649266700001E-2</v>
      </c>
      <c r="G165" s="8">
        <f t="shared" si="43"/>
        <v>2.9696166632900002E-3</v>
      </c>
      <c r="H165" s="8">
        <f t="shared" si="44"/>
        <v>9.3047315562900003E-3</v>
      </c>
      <c r="I165" s="8">
        <f t="shared" si="45"/>
        <v>9.7786054099100003E-2</v>
      </c>
      <c r="J165" s="8">
        <f t="shared" si="46"/>
        <v>2.34361158645E-2</v>
      </c>
      <c r="K165" s="8">
        <f t="shared" si="47"/>
        <v>6.1957803341599997E-2</v>
      </c>
      <c r="L165" s="8">
        <f t="shared" si="48"/>
        <v>0.13910520995</v>
      </c>
      <c r="M165" s="8">
        <f t="shared" si="49"/>
        <v>2.7244570138099999E-2</v>
      </c>
      <c r="N165" s="8">
        <f t="shared" si="50"/>
        <v>0.13262134069699999</v>
      </c>
      <c r="O165" s="8">
        <f t="shared" si="51"/>
        <v>0.29336694398699997</v>
      </c>
      <c r="P165" s="8">
        <f t="shared" si="52"/>
        <v>4.1004891397999999E-5</v>
      </c>
      <c r="Q165" s="8">
        <f t="shared" si="53"/>
        <v>0.22988806764799999</v>
      </c>
      <c r="R165" s="8">
        <f t="shared" si="54"/>
        <v>1.1653252172899999</v>
      </c>
      <c r="S165" s="8">
        <f t="shared" si="55"/>
        <v>1.02464599749</v>
      </c>
      <c r="T165" s="8">
        <f t="shared" si="56"/>
        <v>1.1831799733099999</v>
      </c>
      <c r="W165" s="7">
        <v>316998</v>
      </c>
      <c r="X165" s="7" t="s">
        <v>258</v>
      </c>
      <c r="Y165" s="8">
        <v>8.6854572937499999E-2</v>
      </c>
      <c r="Z165" s="8">
        <v>1.9423950103699999E-2</v>
      </c>
      <c r="AA165" s="8">
        <v>5.9046694253E-2</v>
      </c>
      <c r="AB165" s="8">
        <v>1.2371649266700001E-2</v>
      </c>
      <c r="AC165" s="8">
        <v>2.9696166632900002E-3</v>
      </c>
      <c r="AD165" s="8">
        <v>9.3047315562900003E-3</v>
      </c>
      <c r="AE165" s="8">
        <v>9.7786054099100003E-2</v>
      </c>
      <c r="AF165" s="8">
        <v>2.34361158645E-2</v>
      </c>
      <c r="AG165" s="8">
        <v>6.1957803341599997E-2</v>
      </c>
      <c r="AH165" s="8">
        <v>0.13910520995</v>
      </c>
      <c r="AI165" s="8">
        <v>2.7244570138099999E-2</v>
      </c>
      <c r="AJ165" s="8">
        <v>0.13262134069699999</v>
      </c>
      <c r="AK165" s="8">
        <v>0.29336694398699997</v>
      </c>
      <c r="AL165" s="8">
        <v>4.1004891397999999E-5</v>
      </c>
      <c r="AM165" s="8">
        <v>0.22988806764799999</v>
      </c>
      <c r="AN165" s="8">
        <v>1.1653252172899999</v>
      </c>
      <c r="AO165" s="8">
        <v>1.02464599749</v>
      </c>
      <c r="AP165" s="8">
        <v>1.1831799733099999</v>
      </c>
      <c r="AS165" s="7">
        <v>316998</v>
      </c>
      <c r="AT165" s="7" t="s">
        <v>258</v>
      </c>
      <c r="AU165" s="8">
        <v>0.12089549977086131</v>
      </c>
      <c r="AV165" s="8">
        <v>3.0239532232398215E-2</v>
      </c>
      <c r="AW165" s="8">
        <v>0.11873304047479999</v>
      </c>
      <c r="AX165" s="8">
        <v>5.0992648923403071E-2</v>
      </c>
      <c r="AY165" s="8">
        <v>1.6072115421004115E-2</v>
      </c>
      <c r="AZ165" s="8">
        <v>5.1285336937403871E-2</v>
      </c>
      <c r="BA165" s="8">
        <v>0.16044465317677423</v>
      </c>
      <c r="BB165" s="8">
        <v>4.4659364889553216E-2</v>
      </c>
      <c r="BC165" s="8">
        <v>0.16117176072677736</v>
      </c>
      <c r="BD165" s="8">
        <v>0.2218319806933064</v>
      </c>
      <c r="BE165" s="8">
        <v>5.1005578505624198E-2</v>
      </c>
      <c r="BF165" s="8">
        <v>0.24409337592958061</v>
      </c>
      <c r="BG165" s="8">
        <v>0.28094752695567743</v>
      </c>
      <c r="BH165" s="8">
        <v>2.9118560913646434E-5</v>
      </c>
      <c r="BI165" s="8">
        <v>0.21976357121562914</v>
      </c>
      <c r="BJ165" s="8">
        <v>1.2698680724777414</v>
      </c>
      <c r="BK165" s="8">
        <v>1.0699630045080644</v>
      </c>
      <c r="BL165" s="8">
        <v>1.3178886820185487</v>
      </c>
    </row>
    <row r="166" spans="1:64" x14ac:dyDescent="0.3">
      <c r="A166" s="7">
        <v>321113</v>
      </c>
      <c r="B166" s="7" t="str">
        <f t="shared" si="38"/>
        <v>Sawmills</v>
      </c>
      <c r="C166" s="8">
        <f t="shared" si="39"/>
        <v>0.26202261177300001</v>
      </c>
      <c r="D166" s="8">
        <f t="shared" si="40"/>
        <v>5.9683750684400003E-2</v>
      </c>
      <c r="E166" s="8">
        <f t="shared" si="41"/>
        <v>8.9088190810200002E-2</v>
      </c>
      <c r="F166" s="8">
        <f t="shared" si="42"/>
        <v>0.43975378469999998</v>
      </c>
      <c r="G166" s="8">
        <f t="shared" si="43"/>
        <v>0.16465562557999999</v>
      </c>
      <c r="H166" s="8">
        <f t="shared" si="44"/>
        <v>9.5330133483299995E-2</v>
      </c>
      <c r="I166" s="8">
        <f t="shared" si="45"/>
        <v>0.43232462793300003</v>
      </c>
      <c r="J166" s="8">
        <f t="shared" si="46"/>
        <v>0.15420607727499999</v>
      </c>
      <c r="K166" s="8">
        <f t="shared" si="47"/>
        <v>8.4881417204100001E-2</v>
      </c>
      <c r="L166" s="8">
        <f t="shared" si="48"/>
        <v>0.341797119032</v>
      </c>
      <c r="M166" s="8">
        <f t="shared" si="49"/>
        <v>0.108700073779</v>
      </c>
      <c r="N166" s="8">
        <f t="shared" si="50"/>
        <v>0.21578148324400001</v>
      </c>
      <c r="O166" s="8">
        <f t="shared" si="51"/>
        <v>0.29865396213700002</v>
      </c>
      <c r="P166" s="8">
        <f t="shared" si="52"/>
        <v>4.0555711566199999E-6</v>
      </c>
      <c r="Q166" s="8">
        <f t="shared" si="53"/>
        <v>0.16947547315799999</v>
      </c>
      <c r="R166" s="8">
        <f t="shared" si="54"/>
        <v>1.4107945532699999</v>
      </c>
      <c r="S166" s="8">
        <f t="shared" si="55"/>
        <v>1.69973954376</v>
      </c>
      <c r="T166" s="8">
        <f t="shared" si="56"/>
        <v>1.67141212241</v>
      </c>
      <c r="W166" s="7">
        <v>321113</v>
      </c>
      <c r="X166" s="7" t="s">
        <v>259</v>
      </c>
      <c r="Y166" s="8">
        <v>0.26202261177300001</v>
      </c>
      <c r="Z166" s="8">
        <v>5.9683750684400003E-2</v>
      </c>
      <c r="AA166" s="8">
        <v>8.9088190810200002E-2</v>
      </c>
      <c r="AB166" s="8">
        <v>0.43975378469999998</v>
      </c>
      <c r="AC166" s="8">
        <v>0.16465562557999999</v>
      </c>
      <c r="AD166" s="8">
        <v>9.5330133483299995E-2</v>
      </c>
      <c r="AE166" s="8">
        <v>0.43232462793300003</v>
      </c>
      <c r="AF166" s="8">
        <v>0.15420607727499999</v>
      </c>
      <c r="AG166" s="8">
        <v>8.4881417204100001E-2</v>
      </c>
      <c r="AH166" s="8">
        <v>0.341797119032</v>
      </c>
      <c r="AI166" s="8">
        <v>0.108700073779</v>
      </c>
      <c r="AJ166" s="8">
        <v>0.21578148324400001</v>
      </c>
      <c r="AK166" s="8">
        <v>0.29865396213700002</v>
      </c>
      <c r="AL166" s="8">
        <v>4.0555711566199999E-6</v>
      </c>
      <c r="AM166" s="8">
        <v>0.16947547315799999</v>
      </c>
      <c r="AN166" s="8">
        <v>1.4107945532699999</v>
      </c>
      <c r="AO166" s="8">
        <v>1.69973954376</v>
      </c>
      <c r="AP166" s="8">
        <v>1.67141212241</v>
      </c>
      <c r="AS166" s="7">
        <v>321113</v>
      </c>
      <c r="AT166" s="7" t="s">
        <v>259</v>
      </c>
      <c r="AU166" s="8">
        <v>0.23754198593872583</v>
      </c>
      <c r="AV166" s="8">
        <v>5.3767451713040301E-2</v>
      </c>
      <c r="AW166" s="8">
        <v>0.14965124234009514</v>
      </c>
      <c r="AX166" s="8">
        <v>0.45903180565770957</v>
      </c>
      <c r="AY166" s="8">
        <v>0.15533394396628367</v>
      </c>
      <c r="AZ166" s="8">
        <v>0.18533108418677582</v>
      </c>
      <c r="BA166" s="8">
        <v>0.42832889440635485</v>
      </c>
      <c r="BB166" s="8">
        <v>0.13769919090488711</v>
      </c>
      <c r="BC166" s="8">
        <v>0.22335235386084032</v>
      </c>
      <c r="BD166" s="8">
        <v>0.34314104869266132</v>
      </c>
      <c r="BE166" s="8">
        <v>9.8982118191438706E-2</v>
      </c>
      <c r="BF166" s="8">
        <v>0.32403121346332259</v>
      </c>
      <c r="BG166" s="8">
        <v>0.30394252987300013</v>
      </c>
      <c r="BH166" s="8">
        <v>5.2576267217562913E-6</v>
      </c>
      <c r="BI166" s="8">
        <v>0.16925780968900014</v>
      </c>
      <c r="BJ166" s="8">
        <v>1.440960679991613</v>
      </c>
      <c r="BK166" s="8">
        <v>1.7996968338108068</v>
      </c>
      <c r="BL166" s="8">
        <v>1.7893804391720962</v>
      </c>
    </row>
    <row r="167" spans="1:64" x14ac:dyDescent="0.3">
      <c r="A167" s="7">
        <v>321114</v>
      </c>
      <c r="B167" s="7" t="str">
        <f t="shared" si="38"/>
        <v>Wood Preservation</v>
      </c>
      <c r="C167" s="8">
        <f t="shared" si="39"/>
        <v>9.0701086906403217E-2</v>
      </c>
      <c r="D167" s="8">
        <f t="shared" si="40"/>
        <v>2.1931205624691932E-2</v>
      </c>
      <c r="E167" s="8">
        <f t="shared" si="41"/>
        <v>6.6188890644758067E-2</v>
      </c>
      <c r="F167" s="8">
        <f t="shared" si="42"/>
        <v>0.13137190257553225</v>
      </c>
      <c r="G167" s="8">
        <f t="shared" si="43"/>
        <v>4.1464498918011281E-2</v>
      </c>
      <c r="H167" s="8">
        <f t="shared" si="44"/>
        <v>6.504985614146129E-2</v>
      </c>
      <c r="I167" s="8">
        <f t="shared" si="45"/>
        <v>0.16444874407772578</v>
      </c>
      <c r="J167" s="8">
        <f t="shared" si="46"/>
        <v>5.3167528029438714E-2</v>
      </c>
      <c r="K167" s="8">
        <f t="shared" si="47"/>
        <v>0.10376936859019033</v>
      </c>
      <c r="L167" s="8">
        <f t="shared" si="48"/>
        <v>0.13486973322256454</v>
      </c>
      <c r="M167" s="8">
        <f t="shared" si="49"/>
        <v>3.9267467460809689E-2</v>
      </c>
      <c r="N167" s="8">
        <f t="shared" si="50"/>
        <v>0.14120770689609677</v>
      </c>
      <c r="O167" s="8">
        <f t="shared" si="51"/>
        <v>0.11760878993999996</v>
      </c>
      <c r="P167" s="8">
        <f t="shared" si="52"/>
        <v>2.5219622570064509E-6</v>
      </c>
      <c r="Q167" s="8">
        <f t="shared" si="53"/>
        <v>6.5316094188774168E-2</v>
      </c>
      <c r="R167" s="8">
        <f t="shared" si="54"/>
        <v>1</v>
      </c>
      <c r="S167" s="8">
        <f t="shared" si="55"/>
        <v>0.62498303182854842</v>
      </c>
      <c r="T167" s="8">
        <f t="shared" si="56"/>
        <v>0.70848241489096764</v>
      </c>
      <c r="W167" s="7">
        <v>321114</v>
      </c>
      <c r="X167" s="7" t="s">
        <v>260</v>
      </c>
      <c r="Y167" s="8">
        <v>0</v>
      </c>
      <c r="Z167" s="8">
        <v>0</v>
      </c>
      <c r="AA167" s="8">
        <v>0</v>
      </c>
      <c r="AB167" s="8">
        <v>0</v>
      </c>
      <c r="AC167" s="8">
        <v>0</v>
      </c>
      <c r="AD167" s="8">
        <v>0</v>
      </c>
      <c r="AE167" s="8">
        <v>0</v>
      </c>
      <c r="AF167" s="8">
        <v>0</v>
      </c>
      <c r="AG167" s="8">
        <v>0</v>
      </c>
      <c r="AH167" s="8">
        <v>0</v>
      </c>
      <c r="AI167" s="8">
        <v>0</v>
      </c>
      <c r="AJ167" s="8">
        <v>0</v>
      </c>
      <c r="AK167" s="8">
        <v>0</v>
      </c>
      <c r="AL167" s="8">
        <v>0</v>
      </c>
      <c r="AM167" s="8">
        <v>0</v>
      </c>
      <c r="AN167" s="8">
        <v>1</v>
      </c>
      <c r="AO167" s="8">
        <v>0</v>
      </c>
      <c r="AP167" s="8">
        <v>0</v>
      </c>
      <c r="AS167" s="7">
        <v>321114</v>
      </c>
      <c r="AT167" s="7" t="s">
        <v>260</v>
      </c>
      <c r="AU167" s="8">
        <v>9.0701086906403217E-2</v>
      </c>
      <c r="AV167" s="8">
        <v>2.1931205624691932E-2</v>
      </c>
      <c r="AW167" s="8">
        <v>6.6188890644758067E-2</v>
      </c>
      <c r="AX167" s="8">
        <v>0.13137190257553225</v>
      </c>
      <c r="AY167" s="8">
        <v>4.1464498918011281E-2</v>
      </c>
      <c r="AZ167" s="8">
        <v>6.504985614146129E-2</v>
      </c>
      <c r="BA167" s="8">
        <v>0.16444874407772578</v>
      </c>
      <c r="BB167" s="8">
        <v>5.3167528029438714E-2</v>
      </c>
      <c r="BC167" s="8">
        <v>0.10376936859019033</v>
      </c>
      <c r="BD167" s="8">
        <v>0.13486973322256454</v>
      </c>
      <c r="BE167" s="8">
        <v>3.9267467460809689E-2</v>
      </c>
      <c r="BF167" s="8">
        <v>0.14120770689609677</v>
      </c>
      <c r="BG167" s="8">
        <v>0.11760878993999996</v>
      </c>
      <c r="BH167" s="8">
        <v>2.5219622570064509E-6</v>
      </c>
      <c r="BI167" s="8">
        <v>6.5316094188774168E-2</v>
      </c>
      <c r="BJ167" s="8">
        <v>1.1788211831764517</v>
      </c>
      <c r="BK167" s="8">
        <v>0.62498303182854842</v>
      </c>
      <c r="BL167" s="8">
        <v>0.70848241489096764</v>
      </c>
    </row>
    <row r="168" spans="1:64" x14ac:dyDescent="0.3">
      <c r="A168" s="7">
        <v>321211</v>
      </c>
      <c r="B168" s="7" t="str">
        <f t="shared" si="38"/>
        <v>Hardwood Veneer and Plywood Manufacturing</v>
      </c>
      <c r="C168" s="8">
        <f t="shared" si="39"/>
        <v>4.8132005466935482E-3</v>
      </c>
      <c r="D168" s="8">
        <f t="shared" si="40"/>
        <v>1.2294933460967742E-3</v>
      </c>
      <c r="E168" s="8">
        <f t="shared" si="41"/>
        <v>5.9025559607741931E-3</v>
      </c>
      <c r="F168" s="8">
        <f t="shared" si="42"/>
        <v>1.0409842608177419E-2</v>
      </c>
      <c r="G168" s="8">
        <f t="shared" si="43"/>
        <v>3.5336671714112904E-3</v>
      </c>
      <c r="H168" s="8">
        <f t="shared" si="44"/>
        <v>9.1768438103870965E-3</v>
      </c>
      <c r="I168" s="8">
        <f t="shared" si="45"/>
        <v>7.9770244504677422E-3</v>
      </c>
      <c r="J168" s="8">
        <f t="shared" si="46"/>
        <v>2.5688891819435483E-3</v>
      </c>
      <c r="K168" s="8">
        <f t="shared" si="47"/>
        <v>7.5327178529225811E-3</v>
      </c>
      <c r="L168" s="8">
        <f t="shared" si="48"/>
        <v>6.374179189725806E-3</v>
      </c>
      <c r="M168" s="8">
        <f t="shared" si="49"/>
        <v>1.7972072784951613E-3</v>
      </c>
      <c r="N168" s="8">
        <f t="shared" si="50"/>
        <v>1.143686367732258E-2</v>
      </c>
      <c r="O168" s="8">
        <f t="shared" si="51"/>
        <v>1.1360003833870968E-2</v>
      </c>
      <c r="P168" s="8">
        <f t="shared" si="52"/>
        <v>8.6894150188548381E-8</v>
      </c>
      <c r="Q168" s="8">
        <f t="shared" si="53"/>
        <v>5.605114644258064E-3</v>
      </c>
      <c r="R168" s="8">
        <f t="shared" si="54"/>
        <v>1</v>
      </c>
      <c r="S168" s="8">
        <f t="shared" si="55"/>
        <v>5.5378418106129028E-2</v>
      </c>
      <c r="T168" s="8">
        <f t="shared" si="56"/>
        <v>5.033669600145161E-2</v>
      </c>
      <c r="W168" s="7">
        <v>321211</v>
      </c>
      <c r="X168" s="7" t="s">
        <v>261</v>
      </c>
      <c r="Y168" s="8">
        <v>0</v>
      </c>
      <c r="Z168" s="8">
        <v>0</v>
      </c>
      <c r="AA168" s="8">
        <v>0</v>
      </c>
      <c r="AB168" s="8">
        <v>0</v>
      </c>
      <c r="AC168" s="8">
        <v>0</v>
      </c>
      <c r="AD168" s="8">
        <v>0</v>
      </c>
      <c r="AE168" s="8">
        <v>0</v>
      </c>
      <c r="AF168" s="8">
        <v>0</v>
      </c>
      <c r="AG168" s="8">
        <v>0</v>
      </c>
      <c r="AH168" s="8">
        <v>0</v>
      </c>
      <c r="AI168" s="8">
        <v>0</v>
      </c>
      <c r="AJ168" s="8">
        <v>0</v>
      </c>
      <c r="AK168" s="8">
        <v>0</v>
      </c>
      <c r="AL168" s="8">
        <v>0</v>
      </c>
      <c r="AM168" s="8">
        <v>0</v>
      </c>
      <c r="AN168" s="8">
        <v>1</v>
      </c>
      <c r="AO168" s="8">
        <v>0</v>
      </c>
      <c r="AP168" s="8">
        <v>0</v>
      </c>
      <c r="AS168" s="7">
        <v>321211</v>
      </c>
      <c r="AT168" s="7" t="s">
        <v>261</v>
      </c>
      <c r="AU168" s="8">
        <v>4.8132005466935482E-3</v>
      </c>
      <c r="AV168" s="8">
        <v>1.2294933460967742E-3</v>
      </c>
      <c r="AW168" s="8">
        <v>5.9025559607741931E-3</v>
      </c>
      <c r="AX168" s="8">
        <v>1.0409842608177419E-2</v>
      </c>
      <c r="AY168" s="8">
        <v>3.5336671714112904E-3</v>
      </c>
      <c r="AZ168" s="8">
        <v>9.1768438103870965E-3</v>
      </c>
      <c r="BA168" s="8">
        <v>7.9770244504677422E-3</v>
      </c>
      <c r="BB168" s="8">
        <v>2.5688891819435483E-3</v>
      </c>
      <c r="BC168" s="8">
        <v>7.5327178529225811E-3</v>
      </c>
      <c r="BD168" s="8">
        <v>6.374179189725806E-3</v>
      </c>
      <c r="BE168" s="8">
        <v>1.7972072784951613E-3</v>
      </c>
      <c r="BF168" s="8">
        <v>1.143686367732258E-2</v>
      </c>
      <c r="BG168" s="8">
        <v>1.1360003833870968E-2</v>
      </c>
      <c r="BH168" s="8">
        <v>8.6894150188548381E-8</v>
      </c>
      <c r="BI168" s="8">
        <v>5.605114644258064E-3</v>
      </c>
      <c r="BJ168" s="8">
        <v>1.0119452498535484</v>
      </c>
      <c r="BK168" s="8">
        <v>5.5378418106129028E-2</v>
      </c>
      <c r="BL168" s="8">
        <v>5.033669600145161E-2</v>
      </c>
    </row>
    <row r="169" spans="1:64" x14ac:dyDescent="0.3">
      <c r="A169" s="7">
        <v>321212</v>
      </c>
      <c r="B169" s="7" t="str">
        <f t="shared" si="38"/>
        <v>Softwood Veneer and Plywood Manufacturing</v>
      </c>
      <c r="C169" s="8">
        <f t="shared" si="39"/>
        <v>3.0385551402580648E-3</v>
      </c>
      <c r="D169" s="8">
        <f t="shared" si="40"/>
        <v>9.929495670403226E-4</v>
      </c>
      <c r="E169" s="8">
        <f t="shared" si="41"/>
        <v>5.2398907231129034E-3</v>
      </c>
      <c r="F169" s="8">
        <f t="shared" si="42"/>
        <v>8.6730203106290329E-3</v>
      </c>
      <c r="G169" s="8">
        <f t="shared" si="43"/>
        <v>3.3477362040322581E-3</v>
      </c>
      <c r="H169" s="8">
        <f t="shared" si="44"/>
        <v>1.2033761986306452E-2</v>
      </c>
      <c r="I169" s="8">
        <f t="shared" si="45"/>
        <v>5.5003516835322574E-3</v>
      </c>
      <c r="J169" s="8">
        <f t="shared" si="46"/>
        <v>2.1066436684677422E-3</v>
      </c>
      <c r="K169" s="8">
        <f t="shared" si="47"/>
        <v>8.3444942539032257E-3</v>
      </c>
      <c r="L169" s="8">
        <f t="shared" si="48"/>
        <v>4.3998601933064518E-3</v>
      </c>
      <c r="M169" s="8">
        <f t="shared" si="49"/>
        <v>1.5032882495596774E-3</v>
      </c>
      <c r="N169" s="8">
        <f t="shared" si="50"/>
        <v>9.5270651516129023E-3</v>
      </c>
      <c r="O169" s="8">
        <f t="shared" si="51"/>
        <v>5.6750984984193543E-3</v>
      </c>
      <c r="P169" s="8">
        <f t="shared" si="52"/>
        <v>2.8418495495483869E-8</v>
      </c>
      <c r="Q169" s="8">
        <f t="shared" si="53"/>
        <v>2.7765269397096773E-3</v>
      </c>
      <c r="R169" s="8">
        <f t="shared" si="54"/>
        <v>1</v>
      </c>
      <c r="S169" s="8">
        <f t="shared" si="55"/>
        <v>4.0183550759032259E-2</v>
      </c>
      <c r="T169" s="8">
        <f t="shared" si="56"/>
        <v>3.2080521864032256E-2</v>
      </c>
      <c r="W169" s="7">
        <v>321212</v>
      </c>
      <c r="X169" s="7" t="s">
        <v>262</v>
      </c>
      <c r="Y169" s="8">
        <v>0</v>
      </c>
      <c r="Z169" s="8">
        <v>0</v>
      </c>
      <c r="AA169" s="8">
        <v>0</v>
      </c>
      <c r="AB169" s="8">
        <v>0</v>
      </c>
      <c r="AC169" s="8">
        <v>0</v>
      </c>
      <c r="AD169" s="8">
        <v>0</v>
      </c>
      <c r="AE169" s="8">
        <v>0</v>
      </c>
      <c r="AF169" s="8">
        <v>0</v>
      </c>
      <c r="AG169" s="8">
        <v>0</v>
      </c>
      <c r="AH169" s="8">
        <v>0</v>
      </c>
      <c r="AI169" s="8">
        <v>0</v>
      </c>
      <c r="AJ169" s="8">
        <v>0</v>
      </c>
      <c r="AK169" s="8">
        <v>0</v>
      </c>
      <c r="AL169" s="8">
        <v>0</v>
      </c>
      <c r="AM169" s="8">
        <v>0</v>
      </c>
      <c r="AN169" s="8">
        <v>1</v>
      </c>
      <c r="AO169" s="8">
        <v>0</v>
      </c>
      <c r="AP169" s="8">
        <v>0</v>
      </c>
      <c r="AS169" s="7">
        <v>321212</v>
      </c>
      <c r="AT169" s="7" t="s">
        <v>262</v>
      </c>
      <c r="AU169" s="8">
        <v>3.0385551402580648E-3</v>
      </c>
      <c r="AV169" s="8">
        <v>9.929495670403226E-4</v>
      </c>
      <c r="AW169" s="8">
        <v>5.2398907231129034E-3</v>
      </c>
      <c r="AX169" s="8">
        <v>8.6730203106290329E-3</v>
      </c>
      <c r="AY169" s="8">
        <v>3.3477362040322581E-3</v>
      </c>
      <c r="AZ169" s="8">
        <v>1.2033761986306452E-2</v>
      </c>
      <c r="BA169" s="8">
        <v>5.5003516835322574E-3</v>
      </c>
      <c r="BB169" s="8">
        <v>2.1066436684677422E-3</v>
      </c>
      <c r="BC169" s="8">
        <v>8.3444942539032257E-3</v>
      </c>
      <c r="BD169" s="8">
        <v>4.3998601933064518E-3</v>
      </c>
      <c r="BE169" s="8">
        <v>1.5032882495596774E-3</v>
      </c>
      <c r="BF169" s="8">
        <v>9.5270651516129023E-3</v>
      </c>
      <c r="BG169" s="8">
        <v>5.6750984984193543E-3</v>
      </c>
      <c r="BH169" s="8">
        <v>2.8418495495483869E-8</v>
      </c>
      <c r="BI169" s="8">
        <v>2.7765269397096773E-3</v>
      </c>
      <c r="BJ169" s="8">
        <v>1.0092713954304839</v>
      </c>
      <c r="BK169" s="8">
        <v>4.0183550759032259E-2</v>
      </c>
      <c r="BL169" s="8">
        <v>3.2080521864032256E-2</v>
      </c>
    </row>
    <row r="170" spans="1:64" x14ac:dyDescent="0.3">
      <c r="A170" s="7">
        <v>321213</v>
      </c>
      <c r="B170" s="7" t="str">
        <f t="shared" si="38"/>
        <v>Engineered Wood Member (except Truss) Manufacturing</v>
      </c>
      <c r="C170" s="8">
        <f t="shared" si="39"/>
        <v>3.4820823852419352E-3</v>
      </c>
      <c r="D170" s="8">
        <f t="shared" si="40"/>
        <v>8.252549314548387E-4</v>
      </c>
      <c r="E170" s="8">
        <f t="shared" si="41"/>
        <v>1.9630516994032258E-3</v>
      </c>
      <c r="F170" s="8">
        <f t="shared" si="42"/>
        <v>9.151587498677418E-3</v>
      </c>
      <c r="G170" s="8">
        <f t="shared" si="43"/>
        <v>3.9079302476774189E-3</v>
      </c>
      <c r="H170" s="8">
        <f t="shared" si="44"/>
        <v>3.6029612602258062E-3</v>
      </c>
      <c r="I170" s="8">
        <f t="shared" si="45"/>
        <v>5.0292418781774191E-3</v>
      </c>
      <c r="J170" s="8">
        <f t="shared" si="46"/>
        <v>1.687280280048387E-3</v>
      </c>
      <c r="K170" s="8">
        <f t="shared" si="47"/>
        <v>2.166232336919355E-3</v>
      </c>
      <c r="L170" s="8">
        <f t="shared" si="48"/>
        <v>3.9842606259193544E-3</v>
      </c>
      <c r="M170" s="8">
        <f t="shared" si="49"/>
        <v>1.1528382656661291E-3</v>
      </c>
      <c r="N170" s="8">
        <f t="shared" si="50"/>
        <v>3.8835113773709679E-3</v>
      </c>
      <c r="O170" s="8">
        <f t="shared" si="51"/>
        <v>5.6688614536451621E-3</v>
      </c>
      <c r="P170" s="8">
        <f t="shared" si="52"/>
        <v>4.0404203291451607E-8</v>
      </c>
      <c r="Q170" s="8">
        <f t="shared" si="53"/>
        <v>2.8223834832580646E-3</v>
      </c>
      <c r="R170" s="8">
        <f t="shared" si="54"/>
        <v>1</v>
      </c>
      <c r="S170" s="8">
        <f t="shared" si="55"/>
        <v>3.2791511264677421E-2</v>
      </c>
      <c r="T170" s="8">
        <f t="shared" si="56"/>
        <v>2.5011786753225806E-2</v>
      </c>
      <c r="W170" s="7">
        <v>321213</v>
      </c>
      <c r="X170" s="7" t="s">
        <v>263</v>
      </c>
      <c r="Y170" s="8">
        <v>0</v>
      </c>
      <c r="Z170" s="8">
        <v>0</v>
      </c>
      <c r="AA170" s="8">
        <v>0</v>
      </c>
      <c r="AB170" s="8">
        <v>0</v>
      </c>
      <c r="AC170" s="8">
        <v>0</v>
      </c>
      <c r="AD170" s="8">
        <v>0</v>
      </c>
      <c r="AE170" s="8">
        <v>0</v>
      </c>
      <c r="AF170" s="8">
        <v>0</v>
      </c>
      <c r="AG170" s="8">
        <v>0</v>
      </c>
      <c r="AH170" s="8">
        <v>0</v>
      </c>
      <c r="AI170" s="8">
        <v>0</v>
      </c>
      <c r="AJ170" s="8">
        <v>0</v>
      </c>
      <c r="AK170" s="8">
        <v>0</v>
      </c>
      <c r="AL170" s="8">
        <v>0</v>
      </c>
      <c r="AM170" s="8">
        <v>0</v>
      </c>
      <c r="AN170" s="8">
        <v>1</v>
      </c>
      <c r="AO170" s="8">
        <v>0</v>
      </c>
      <c r="AP170" s="8">
        <v>0</v>
      </c>
      <c r="AS170" s="7">
        <v>321213</v>
      </c>
      <c r="AT170" s="7" t="s">
        <v>263</v>
      </c>
      <c r="AU170" s="8">
        <v>3.4820823852419352E-3</v>
      </c>
      <c r="AV170" s="8">
        <v>8.252549314548387E-4</v>
      </c>
      <c r="AW170" s="8">
        <v>1.9630516994032258E-3</v>
      </c>
      <c r="AX170" s="8">
        <v>9.151587498677418E-3</v>
      </c>
      <c r="AY170" s="8">
        <v>3.9079302476774189E-3</v>
      </c>
      <c r="AZ170" s="8">
        <v>3.6029612602258062E-3</v>
      </c>
      <c r="BA170" s="8">
        <v>5.0292418781774191E-3</v>
      </c>
      <c r="BB170" s="8">
        <v>1.687280280048387E-3</v>
      </c>
      <c r="BC170" s="8">
        <v>2.166232336919355E-3</v>
      </c>
      <c r="BD170" s="8">
        <v>3.9842606259193544E-3</v>
      </c>
      <c r="BE170" s="8">
        <v>1.1528382656661291E-3</v>
      </c>
      <c r="BF170" s="8">
        <v>3.8835113773709679E-3</v>
      </c>
      <c r="BG170" s="8">
        <v>5.6688614536451621E-3</v>
      </c>
      <c r="BH170" s="8">
        <v>4.0404203291451607E-8</v>
      </c>
      <c r="BI170" s="8">
        <v>2.8223834832580646E-3</v>
      </c>
      <c r="BJ170" s="8">
        <v>1.0062703890161291</v>
      </c>
      <c r="BK170" s="8">
        <v>3.2791511264677421E-2</v>
      </c>
      <c r="BL170" s="8">
        <v>2.5011786753225806E-2</v>
      </c>
    </row>
    <row r="171" spans="1:64" x14ac:dyDescent="0.3">
      <c r="A171" s="7">
        <v>321214</v>
      </c>
      <c r="B171" s="7" t="str">
        <f t="shared" si="38"/>
        <v>Truss Manufacturing</v>
      </c>
      <c r="C171" s="8">
        <f t="shared" si="39"/>
        <v>6.262623491140322E-2</v>
      </c>
      <c r="D171" s="8">
        <f t="shared" si="40"/>
        <v>1.4854881840719357E-2</v>
      </c>
      <c r="E171" s="8">
        <f t="shared" si="41"/>
        <v>6.2407577264527427E-2</v>
      </c>
      <c r="F171" s="8">
        <f t="shared" si="42"/>
        <v>0.10981319244296614</v>
      </c>
      <c r="G171" s="8">
        <f t="shared" si="43"/>
        <v>3.902950054204677E-2</v>
      </c>
      <c r="H171" s="8">
        <f t="shared" si="44"/>
        <v>8.198787834263227E-2</v>
      </c>
      <c r="I171" s="8">
        <f t="shared" si="45"/>
        <v>0.10220759579977419</v>
      </c>
      <c r="J171" s="8">
        <f t="shared" si="46"/>
        <v>3.1555451619582259E-2</v>
      </c>
      <c r="K171" s="8">
        <f t="shared" si="47"/>
        <v>8.5383029793112922E-2</v>
      </c>
      <c r="L171" s="8">
        <f t="shared" si="48"/>
        <v>7.8456867580677422E-2</v>
      </c>
      <c r="M171" s="8">
        <f t="shared" si="49"/>
        <v>2.1608142549590325E-2</v>
      </c>
      <c r="N171" s="8">
        <f t="shared" si="50"/>
        <v>0.11875779796938707</v>
      </c>
      <c r="O171" s="8">
        <f t="shared" si="51"/>
        <v>0.12472526808819349</v>
      </c>
      <c r="P171" s="8">
        <f t="shared" si="52"/>
        <v>1.5809591013745166E-6</v>
      </c>
      <c r="Q171" s="8">
        <f t="shared" si="53"/>
        <v>6.2071293581354832E-2</v>
      </c>
      <c r="R171" s="8">
        <f t="shared" si="54"/>
        <v>1</v>
      </c>
      <c r="S171" s="8">
        <f t="shared" si="55"/>
        <v>0.58566928100483884</v>
      </c>
      <c r="T171" s="8">
        <f t="shared" si="56"/>
        <v>0.57398478688983867</v>
      </c>
      <c r="W171" s="7">
        <v>321214</v>
      </c>
      <c r="X171" s="7" t="s">
        <v>264</v>
      </c>
      <c r="Y171" s="8">
        <v>0</v>
      </c>
      <c r="Z171" s="8">
        <v>0</v>
      </c>
      <c r="AA171" s="8">
        <v>0</v>
      </c>
      <c r="AB171" s="8">
        <v>0</v>
      </c>
      <c r="AC171" s="8">
        <v>0</v>
      </c>
      <c r="AD171" s="8">
        <v>0</v>
      </c>
      <c r="AE171" s="8">
        <v>0</v>
      </c>
      <c r="AF171" s="8">
        <v>0</v>
      </c>
      <c r="AG171" s="8">
        <v>0</v>
      </c>
      <c r="AH171" s="8">
        <v>0</v>
      </c>
      <c r="AI171" s="8">
        <v>0</v>
      </c>
      <c r="AJ171" s="8">
        <v>0</v>
      </c>
      <c r="AK171" s="8">
        <v>0</v>
      </c>
      <c r="AL171" s="8">
        <v>0</v>
      </c>
      <c r="AM171" s="8">
        <v>0</v>
      </c>
      <c r="AN171" s="8">
        <v>1</v>
      </c>
      <c r="AO171" s="8">
        <v>0</v>
      </c>
      <c r="AP171" s="8">
        <v>0</v>
      </c>
      <c r="AS171" s="7">
        <v>321214</v>
      </c>
      <c r="AT171" s="7" t="s">
        <v>264</v>
      </c>
      <c r="AU171" s="8">
        <v>6.262623491140322E-2</v>
      </c>
      <c r="AV171" s="8">
        <v>1.4854881840719357E-2</v>
      </c>
      <c r="AW171" s="8">
        <v>6.2407577264527427E-2</v>
      </c>
      <c r="AX171" s="8">
        <v>0.10981319244296614</v>
      </c>
      <c r="AY171" s="8">
        <v>3.902950054204677E-2</v>
      </c>
      <c r="AZ171" s="8">
        <v>8.198787834263227E-2</v>
      </c>
      <c r="BA171" s="8">
        <v>0.10220759579977419</v>
      </c>
      <c r="BB171" s="8">
        <v>3.1555451619582259E-2</v>
      </c>
      <c r="BC171" s="8">
        <v>8.5383029793112922E-2</v>
      </c>
      <c r="BD171" s="8">
        <v>7.8456867580677422E-2</v>
      </c>
      <c r="BE171" s="8">
        <v>2.1608142549590325E-2</v>
      </c>
      <c r="BF171" s="8">
        <v>0.11875779796938707</v>
      </c>
      <c r="BG171" s="8">
        <v>0.12472526808819349</v>
      </c>
      <c r="BH171" s="8">
        <v>1.5809591013745166E-6</v>
      </c>
      <c r="BI171" s="8">
        <v>6.2071293581354832E-2</v>
      </c>
      <c r="BJ171" s="8">
        <v>1.1398886940166126</v>
      </c>
      <c r="BK171" s="8">
        <v>0.58566928100483884</v>
      </c>
      <c r="BL171" s="8">
        <v>0.57398478688983867</v>
      </c>
    </row>
    <row r="172" spans="1:64" x14ac:dyDescent="0.3">
      <c r="A172" s="7">
        <v>321219</v>
      </c>
      <c r="B172" s="7" t="str">
        <f t="shared" si="38"/>
        <v>Reconstituted Wood Product Manufacturing</v>
      </c>
      <c r="C172" s="8">
        <f t="shared" si="39"/>
        <v>1.8206454217645159E-2</v>
      </c>
      <c r="D172" s="8">
        <f t="shared" si="40"/>
        <v>4.8880928204806445E-3</v>
      </c>
      <c r="E172" s="8">
        <f t="shared" si="41"/>
        <v>2.0443149561354838E-2</v>
      </c>
      <c r="F172" s="8">
        <f t="shared" si="42"/>
        <v>4.0038654660822591E-2</v>
      </c>
      <c r="G172" s="8">
        <f t="shared" si="43"/>
        <v>1.4039349723970968E-2</v>
      </c>
      <c r="H172" s="8">
        <f t="shared" si="44"/>
        <v>3.0229269417570967E-2</v>
      </c>
      <c r="I172" s="8">
        <f t="shared" si="45"/>
        <v>3.270590623437096E-2</v>
      </c>
      <c r="J172" s="8">
        <f t="shared" si="46"/>
        <v>1.0982516857480645E-2</v>
      </c>
      <c r="K172" s="8">
        <f t="shared" si="47"/>
        <v>3.1289144783532258E-2</v>
      </c>
      <c r="L172" s="8">
        <f t="shared" si="48"/>
        <v>2.4271240199854837E-2</v>
      </c>
      <c r="M172" s="8">
        <f t="shared" si="49"/>
        <v>7.4053334841370968E-3</v>
      </c>
      <c r="N172" s="8">
        <f t="shared" si="50"/>
        <v>3.7926125105467744E-2</v>
      </c>
      <c r="O172" s="8">
        <f t="shared" si="51"/>
        <v>3.403336892158064E-2</v>
      </c>
      <c r="P172" s="8">
        <f t="shared" si="52"/>
        <v>4.5364913035887093E-7</v>
      </c>
      <c r="Q172" s="8">
        <f t="shared" si="53"/>
        <v>1.6496907654096771E-2</v>
      </c>
      <c r="R172" s="8">
        <f t="shared" si="54"/>
        <v>1</v>
      </c>
      <c r="S172" s="8">
        <f t="shared" si="55"/>
        <v>0.18108146735080646</v>
      </c>
      <c r="T172" s="8">
        <f t="shared" si="56"/>
        <v>0.17175176142370965</v>
      </c>
      <c r="W172" s="7">
        <v>321219</v>
      </c>
      <c r="X172" s="7" t="s">
        <v>265</v>
      </c>
      <c r="Y172" s="8">
        <v>0</v>
      </c>
      <c r="Z172" s="8">
        <v>0</v>
      </c>
      <c r="AA172" s="8">
        <v>0</v>
      </c>
      <c r="AB172" s="8">
        <v>0</v>
      </c>
      <c r="AC172" s="8">
        <v>0</v>
      </c>
      <c r="AD172" s="8">
        <v>0</v>
      </c>
      <c r="AE172" s="8">
        <v>0</v>
      </c>
      <c r="AF172" s="8">
        <v>0</v>
      </c>
      <c r="AG172" s="8">
        <v>0</v>
      </c>
      <c r="AH172" s="8">
        <v>0</v>
      </c>
      <c r="AI172" s="8">
        <v>0</v>
      </c>
      <c r="AJ172" s="8">
        <v>0</v>
      </c>
      <c r="AK172" s="8">
        <v>0</v>
      </c>
      <c r="AL172" s="8">
        <v>0</v>
      </c>
      <c r="AM172" s="8">
        <v>0</v>
      </c>
      <c r="AN172" s="8">
        <v>1</v>
      </c>
      <c r="AO172" s="8">
        <v>0</v>
      </c>
      <c r="AP172" s="8">
        <v>0</v>
      </c>
      <c r="AS172" s="7">
        <v>321219</v>
      </c>
      <c r="AT172" s="7" t="s">
        <v>265</v>
      </c>
      <c r="AU172" s="8">
        <v>1.8206454217645159E-2</v>
      </c>
      <c r="AV172" s="8">
        <v>4.8880928204806445E-3</v>
      </c>
      <c r="AW172" s="8">
        <v>2.0443149561354838E-2</v>
      </c>
      <c r="AX172" s="8">
        <v>4.0038654660822591E-2</v>
      </c>
      <c r="AY172" s="8">
        <v>1.4039349723970968E-2</v>
      </c>
      <c r="AZ172" s="8">
        <v>3.0229269417570967E-2</v>
      </c>
      <c r="BA172" s="8">
        <v>3.270590623437096E-2</v>
      </c>
      <c r="BB172" s="8">
        <v>1.0982516857480645E-2</v>
      </c>
      <c r="BC172" s="8">
        <v>3.1289144783532258E-2</v>
      </c>
      <c r="BD172" s="8">
        <v>2.4271240199854837E-2</v>
      </c>
      <c r="BE172" s="8">
        <v>7.4053334841370968E-3</v>
      </c>
      <c r="BF172" s="8">
        <v>3.7926125105467744E-2</v>
      </c>
      <c r="BG172" s="8">
        <v>3.403336892158064E-2</v>
      </c>
      <c r="BH172" s="8">
        <v>4.5364913035887093E-7</v>
      </c>
      <c r="BI172" s="8">
        <v>1.6496907654096771E-2</v>
      </c>
      <c r="BJ172" s="8">
        <v>1.043537696599516</v>
      </c>
      <c r="BK172" s="8">
        <v>0.18108146735080646</v>
      </c>
      <c r="BL172" s="8">
        <v>0.17175176142370965</v>
      </c>
    </row>
    <row r="173" spans="1:64" x14ac:dyDescent="0.3">
      <c r="A173" s="7">
        <v>321911</v>
      </c>
      <c r="B173" s="7" t="str">
        <f t="shared" si="38"/>
        <v>Wood Window and Door Manufacturing</v>
      </c>
      <c r="C173" s="8">
        <f t="shared" si="39"/>
        <v>0.203909021129</v>
      </c>
      <c r="D173" s="8">
        <f t="shared" si="40"/>
        <v>5.0217604272599997E-2</v>
      </c>
      <c r="E173" s="8">
        <f t="shared" si="41"/>
        <v>9.4982672839200005E-2</v>
      </c>
      <c r="F173" s="8">
        <f t="shared" si="42"/>
        <v>0.28482431916299999</v>
      </c>
      <c r="G173" s="8">
        <f t="shared" si="43"/>
        <v>0.10194875050799999</v>
      </c>
      <c r="H173" s="8">
        <f t="shared" si="44"/>
        <v>9.28484768687E-2</v>
      </c>
      <c r="I173" s="8">
        <f t="shared" si="45"/>
        <v>0.23285877356099999</v>
      </c>
      <c r="J173" s="8">
        <f t="shared" si="46"/>
        <v>7.8018634184100003E-2</v>
      </c>
      <c r="K173" s="8">
        <f t="shared" si="47"/>
        <v>6.6120482752699994E-2</v>
      </c>
      <c r="L173" s="8">
        <f t="shared" si="48"/>
        <v>0.21231939947699999</v>
      </c>
      <c r="M173" s="8">
        <f t="shared" si="49"/>
        <v>6.2041738910599997E-2</v>
      </c>
      <c r="N173" s="8">
        <f t="shared" si="50"/>
        <v>0.19752871594900001</v>
      </c>
      <c r="O173" s="8">
        <f t="shared" si="51"/>
        <v>0.355578737609</v>
      </c>
      <c r="P173" s="8">
        <f t="shared" si="52"/>
        <v>3.8758476835400001E-6</v>
      </c>
      <c r="Q173" s="8">
        <f t="shared" si="53"/>
        <v>0.20353590472200001</v>
      </c>
      <c r="R173" s="8">
        <f t="shared" si="54"/>
        <v>1.3491092982399999</v>
      </c>
      <c r="S173" s="8">
        <f t="shared" si="55"/>
        <v>1.47962154654</v>
      </c>
      <c r="T173" s="8">
        <f t="shared" si="56"/>
        <v>1.3769978905</v>
      </c>
      <c r="W173" s="7">
        <v>321911</v>
      </c>
      <c r="X173" s="7" t="s">
        <v>266</v>
      </c>
      <c r="Y173" s="8">
        <v>0.203909021129</v>
      </c>
      <c r="Z173" s="8">
        <v>5.0217604272599997E-2</v>
      </c>
      <c r="AA173" s="8">
        <v>9.4982672839200005E-2</v>
      </c>
      <c r="AB173" s="8">
        <v>0.28482431916299999</v>
      </c>
      <c r="AC173" s="8">
        <v>0.10194875050799999</v>
      </c>
      <c r="AD173" s="8">
        <v>9.28484768687E-2</v>
      </c>
      <c r="AE173" s="8">
        <v>0.23285877356099999</v>
      </c>
      <c r="AF173" s="8">
        <v>7.8018634184100003E-2</v>
      </c>
      <c r="AG173" s="8">
        <v>6.6120482752699994E-2</v>
      </c>
      <c r="AH173" s="8">
        <v>0.21231939947699999</v>
      </c>
      <c r="AI173" s="8">
        <v>6.2041738910599997E-2</v>
      </c>
      <c r="AJ173" s="8">
        <v>0.19752871594900001</v>
      </c>
      <c r="AK173" s="8">
        <v>0.355578737609</v>
      </c>
      <c r="AL173" s="8">
        <v>3.8758476835400001E-6</v>
      </c>
      <c r="AM173" s="8">
        <v>0.20353590472200001</v>
      </c>
      <c r="AN173" s="8">
        <v>1.3491092982399999</v>
      </c>
      <c r="AO173" s="8">
        <v>1.47962154654</v>
      </c>
      <c r="AP173" s="8">
        <v>1.3769978905</v>
      </c>
      <c r="AS173" s="7">
        <v>321911</v>
      </c>
      <c r="AT173" s="7" t="s">
        <v>266</v>
      </c>
      <c r="AU173" s="8">
        <v>0.14217622066464516</v>
      </c>
      <c r="AV173" s="8">
        <v>3.5674317242595163E-2</v>
      </c>
      <c r="AW173" s="8">
        <v>0.13054851642640647</v>
      </c>
      <c r="AX173" s="8">
        <v>0.17904929197340805</v>
      </c>
      <c r="AY173" s="8">
        <v>6.1516892890882267E-2</v>
      </c>
      <c r="AZ173" s="8">
        <v>0.1405483160600387</v>
      </c>
      <c r="BA173" s="8">
        <v>0.19287865104251617</v>
      </c>
      <c r="BB173" s="8">
        <v>6.0855947277241931E-2</v>
      </c>
      <c r="BC173" s="8">
        <v>0.1564419187697452</v>
      </c>
      <c r="BD173" s="8">
        <v>0.17142056449248388</v>
      </c>
      <c r="BE173" s="8">
        <v>4.8319020601562915E-2</v>
      </c>
      <c r="BF173" s="8">
        <v>0.24088462805688707</v>
      </c>
      <c r="BG173" s="8">
        <v>0.29121956911129065</v>
      </c>
      <c r="BH173" s="8">
        <v>4.6033706797895151E-6</v>
      </c>
      <c r="BI173" s="8">
        <v>0.16353531653709677</v>
      </c>
      <c r="BJ173" s="8">
        <v>1.3083990543343551</v>
      </c>
      <c r="BK173" s="8">
        <v>1.1875661138269356</v>
      </c>
      <c r="BL173" s="8">
        <v>1.2166281299929032</v>
      </c>
    </row>
    <row r="174" spans="1:64" x14ac:dyDescent="0.3">
      <c r="A174" s="7">
        <v>321912</v>
      </c>
      <c r="B174" s="7" t="str">
        <f t="shared" si="38"/>
        <v>Cut Stock, Resawing Lumber, and Planing</v>
      </c>
      <c r="C174" s="8">
        <f t="shared" si="39"/>
        <v>0.204168658063</v>
      </c>
      <c r="D174" s="8">
        <f t="shared" si="40"/>
        <v>5.0281146460099999E-2</v>
      </c>
      <c r="E174" s="8">
        <f t="shared" si="41"/>
        <v>9.5284129936200002E-2</v>
      </c>
      <c r="F174" s="8">
        <f t="shared" si="42"/>
        <v>4.2362340611199999E-2</v>
      </c>
      <c r="G174" s="8">
        <f t="shared" si="43"/>
        <v>1.51751729391E-2</v>
      </c>
      <c r="H174" s="8">
        <f t="shared" si="44"/>
        <v>1.37397383842E-2</v>
      </c>
      <c r="I174" s="8">
        <f t="shared" si="45"/>
        <v>0.23488558267599999</v>
      </c>
      <c r="J174" s="8">
        <f t="shared" si="46"/>
        <v>7.8635719670800006E-2</v>
      </c>
      <c r="K174" s="8">
        <f t="shared" si="47"/>
        <v>6.6432167221300006E-2</v>
      </c>
      <c r="L174" s="8">
        <f t="shared" si="48"/>
        <v>0.21293530398499999</v>
      </c>
      <c r="M174" s="8">
        <f t="shared" si="49"/>
        <v>6.2137296561999997E-2</v>
      </c>
      <c r="N174" s="8">
        <f t="shared" si="50"/>
        <v>0.19830330566099999</v>
      </c>
      <c r="O174" s="8">
        <f t="shared" si="51"/>
        <v>0.35562663759599999</v>
      </c>
      <c r="P174" s="8">
        <f t="shared" si="52"/>
        <v>2.6055295378200002E-5</v>
      </c>
      <c r="Q174" s="8">
        <f t="shared" si="53"/>
        <v>0.20214483042100001</v>
      </c>
      <c r="R174" s="8">
        <f t="shared" si="54"/>
        <v>1.3497339344599999</v>
      </c>
      <c r="S174" s="8">
        <f t="shared" si="55"/>
        <v>1.07127725193</v>
      </c>
      <c r="T174" s="8">
        <f t="shared" si="56"/>
        <v>1.37995346957</v>
      </c>
      <c r="W174" s="7">
        <v>321912</v>
      </c>
      <c r="X174" s="7" t="s">
        <v>267</v>
      </c>
      <c r="Y174" s="8">
        <v>0.204168658063</v>
      </c>
      <c r="Z174" s="8">
        <v>5.0281146460099999E-2</v>
      </c>
      <c r="AA174" s="8">
        <v>9.5284129936200002E-2</v>
      </c>
      <c r="AB174" s="8">
        <v>4.2362340611199999E-2</v>
      </c>
      <c r="AC174" s="8">
        <v>1.51751729391E-2</v>
      </c>
      <c r="AD174" s="8">
        <v>1.37397383842E-2</v>
      </c>
      <c r="AE174" s="8">
        <v>0.23488558267599999</v>
      </c>
      <c r="AF174" s="8">
        <v>7.8635719670800006E-2</v>
      </c>
      <c r="AG174" s="8">
        <v>6.6432167221300006E-2</v>
      </c>
      <c r="AH174" s="8">
        <v>0.21293530398499999</v>
      </c>
      <c r="AI174" s="8">
        <v>6.2137296561999997E-2</v>
      </c>
      <c r="AJ174" s="8">
        <v>0.19830330566099999</v>
      </c>
      <c r="AK174" s="8">
        <v>0.35562663759599999</v>
      </c>
      <c r="AL174" s="8">
        <v>2.6055295378200002E-5</v>
      </c>
      <c r="AM174" s="8">
        <v>0.20214483042100001</v>
      </c>
      <c r="AN174" s="8">
        <v>1.3497339344599999</v>
      </c>
      <c r="AO174" s="8">
        <v>1.07127725193</v>
      </c>
      <c r="AP174" s="8">
        <v>1.37995346957</v>
      </c>
      <c r="AS174" s="7">
        <v>321912</v>
      </c>
      <c r="AT174" s="7" t="s">
        <v>267</v>
      </c>
      <c r="AU174" s="8">
        <v>0.13569948669735482</v>
      </c>
      <c r="AV174" s="8">
        <v>3.4190063291053223E-2</v>
      </c>
      <c r="AW174" s="8">
        <v>0.12206830181122742</v>
      </c>
      <c r="AX174" s="8">
        <v>9.1789049922480659E-2</v>
      </c>
      <c r="AY174" s="8">
        <v>3.2382769720873873E-2</v>
      </c>
      <c r="AZ174" s="8">
        <v>7.0961962426470973E-2</v>
      </c>
      <c r="BA174" s="8">
        <v>0.18396895674724204</v>
      </c>
      <c r="BB174" s="8">
        <v>5.8273996539187106E-2</v>
      </c>
      <c r="BC174" s="8">
        <v>0.14632333019442581</v>
      </c>
      <c r="BD174" s="8">
        <v>0.16338943088195165</v>
      </c>
      <c r="BE174" s="8">
        <v>4.6239607935140314E-2</v>
      </c>
      <c r="BF174" s="8">
        <v>0.22504762872319353</v>
      </c>
      <c r="BG174" s="8">
        <v>0.27379443973140311</v>
      </c>
      <c r="BH174" s="8">
        <v>1.0491986222820001E-5</v>
      </c>
      <c r="BI174" s="8">
        <v>0.15356349223395147</v>
      </c>
      <c r="BJ174" s="8">
        <v>1.2919578517993546</v>
      </c>
      <c r="BK174" s="8">
        <v>0.95319829819870938</v>
      </c>
      <c r="BL174" s="8">
        <v>1.14663079961</v>
      </c>
    </row>
    <row r="175" spans="1:64" x14ac:dyDescent="0.3">
      <c r="A175" s="7">
        <v>321918</v>
      </c>
      <c r="B175" s="7" t="str">
        <f t="shared" si="38"/>
        <v>Other Millwork (including Flooring)</v>
      </c>
      <c r="C175" s="8">
        <f t="shared" si="39"/>
        <v>0.20374471376200001</v>
      </c>
      <c r="D175" s="8">
        <f t="shared" si="40"/>
        <v>5.0155024046299998E-2</v>
      </c>
      <c r="E175" s="8">
        <f t="shared" si="41"/>
        <v>9.5701539417300002E-2</v>
      </c>
      <c r="F175" s="8">
        <f t="shared" si="42"/>
        <v>0.304590120726</v>
      </c>
      <c r="G175" s="8">
        <f t="shared" si="43"/>
        <v>0.108668548078</v>
      </c>
      <c r="H175" s="8">
        <f t="shared" si="44"/>
        <v>9.9554392220300006E-2</v>
      </c>
      <c r="I175" s="8">
        <f t="shared" si="45"/>
        <v>0.234278273595</v>
      </c>
      <c r="J175" s="8">
        <f t="shared" si="46"/>
        <v>7.8321231780799999E-2</v>
      </c>
      <c r="K175" s="8">
        <f t="shared" si="47"/>
        <v>6.6736959439000001E-2</v>
      </c>
      <c r="L175" s="8">
        <f t="shared" si="48"/>
        <v>0.21206719188500001</v>
      </c>
      <c r="M175" s="8">
        <f t="shared" si="49"/>
        <v>6.1900833782800001E-2</v>
      </c>
      <c r="N175" s="8">
        <f t="shared" si="50"/>
        <v>0.198887405248</v>
      </c>
      <c r="O175" s="8">
        <f t="shared" si="51"/>
        <v>0.356021223153</v>
      </c>
      <c r="P175" s="8">
        <f t="shared" si="52"/>
        <v>3.6313503152000001E-6</v>
      </c>
      <c r="Q175" s="8">
        <f t="shared" si="53"/>
        <v>0.20251049829000001</v>
      </c>
      <c r="R175" s="8">
        <f t="shared" si="54"/>
        <v>1.3496012772299999</v>
      </c>
      <c r="S175" s="8">
        <f t="shared" si="55"/>
        <v>1.5128130610199999</v>
      </c>
      <c r="T175" s="8">
        <f t="shared" si="56"/>
        <v>1.3793364648099999</v>
      </c>
      <c r="W175" s="7">
        <v>321918</v>
      </c>
      <c r="X175" s="7" t="s">
        <v>268</v>
      </c>
      <c r="Y175" s="8">
        <v>0.20374471376200001</v>
      </c>
      <c r="Z175" s="8">
        <v>5.0155024046299998E-2</v>
      </c>
      <c r="AA175" s="8">
        <v>9.5701539417300002E-2</v>
      </c>
      <c r="AB175" s="8">
        <v>0.304590120726</v>
      </c>
      <c r="AC175" s="8">
        <v>0.108668548078</v>
      </c>
      <c r="AD175" s="8">
        <v>9.9554392220300006E-2</v>
      </c>
      <c r="AE175" s="8">
        <v>0.234278273595</v>
      </c>
      <c r="AF175" s="8">
        <v>7.8321231780799999E-2</v>
      </c>
      <c r="AG175" s="8">
        <v>6.6736959439000001E-2</v>
      </c>
      <c r="AH175" s="8">
        <v>0.21206719188500001</v>
      </c>
      <c r="AI175" s="8">
        <v>6.1900833782800001E-2</v>
      </c>
      <c r="AJ175" s="8">
        <v>0.198887405248</v>
      </c>
      <c r="AK175" s="8">
        <v>0.356021223153</v>
      </c>
      <c r="AL175" s="8">
        <v>3.6313503152000001E-6</v>
      </c>
      <c r="AM175" s="8">
        <v>0.20251049829000001</v>
      </c>
      <c r="AN175" s="8">
        <v>1.3496012772299999</v>
      </c>
      <c r="AO175" s="8">
        <v>1.5128130610199999</v>
      </c>
      <c r="AP175" s="8">
        <v>1.3793364648099999</v>
      </c>
      <c r="AS175" s="7">
        <v>321918</v>
      </c>
      <c r="AT175" s="7" t="s">
        <v>268</v>
      </c>
      <c r="AU175" s="8">
        <v>0.17232411094501782</v>
      </c>
      <c r="AV175" s="8">
        <v>4.2557096209536294E-2</v>
      </c>
      <c r="AW175" s="8">
        <v>0.15843766151188549</v>
      </c>
      <c r="AX175" s="8">
        <v>0.19137191945777576</v>
      </c>
      <c r="AY175" s="8">
        <v>6.541116605650002E-2</v>
      </c>
      <c r="AZ175" s="8">
        <v>0.14645400142905809</v>
      </c>
      <c r="BA175" s="8">
        <v>0.23354847942112905</v>
      </c>
      <c r="BB175" s="8">
        <v>7.2869024751341951E-2</v>
      </c>
      <c r="BC175" s="8">
        <v>0.18854060336112413</v>
      </c>
      <c r="BD175" s="8">
        <v>0.20626956642618224</v>
      </c>
      <c r="BE175" s="8">
        <v>5.7371204689351613E-2</v>
      </c>
      <c r="BF175" s="8">
        <v>0.29302233744358064</v>
      </c>
      <c r="BG175" s="8">
        <v>0.36158902530299997</v>
      </c>
      <c r="BH175" s="8">
        <v>6.5804853010819342E-6</v>
      </c>
      <c r="BI175" s="8">
        <v>0.20220081841399973</v>
      </c>
      <c r="BJ175" s="8">
        <v>1.3733188686661291</v>
      </c>
      <c r="BK175" s="8">
        <v>1.4032370869430644</v>
      </c>
      <c r="BL175" s="8">
        <v>1.4949581075346776</v>
      </c>
    </row>
    <row r="176" spans="1:64" x14ac:dyDescent="0.3">
      <c r="A176" s="7">
        <v>321920</v>
      </c>
      <c r="B176" s="7" t="str">
        <f t="shared" si="38"/>
        <v>Wood Container and Pallet Manufacturing</v>
      </c>
      <c r="C176" s="8">
        <f t="shared" si="39"/>
        <v>0.13579274710899999</v>
      </c>
      <c r="D176" s="8">
        <f t="shared" si="40"/>
        <v>3.1379565824999997E-2</v>
      </c>
      <c r="E176" s="8">
        <f t="shared" si="41"/>
        <v>0.10058288906</v>
      </c>
      <c r="F176" s="8">
        <f t="shared" si="42"/>
        <v>4.3157161769699998E-2</v>
      </c>
      <c r="G176" s="8">
        <f t="shared" si="43"/>
        <v>1.2857491453200001E-2</v>
      </c>
      <c r="H176" s="8">
        <f t="shared" si="44"/>
        <v>2.1521083025700001E-2</v>
      </c>
      <c r="I176" s="8">
        <f t="shared" si="45"/>
        <v>0.15054891567100001</v>
      </c>
      <c r="J176" s="8">
        <f t="shared" si="46"/>
        <v>4.2627878626099999E-2</v>
      </c>
      <c r="K176" s="8">
        <f t="shared" si="47"/>
        <v>6.5513533095800006E-2</v>
      </c>
      <c r="L176" s="8">
        <f t="shared" si="48"/>
        <v>0.13505504348299999</v>
      </c>
      <c r="M176" s="8">
        <f t="shared" si="49"/>
        <v>3.5134664540500002E-2</v>
      </c>
      <c r="N176" s="8">
        <f t="shared" si="50"/>
        <v>0.186850058923</v>
      </c>
      <c r="O176" s="8">
        <f t="shared" si="51"/>
        <v>0.394723416002</v>
      </c>
      <c r="P176" s="8">
        <f t="shared" si="52"/>
        <v>1.9037847475500001E-5</v>
      </c>
      <c r="Q176" s="8">
        <f t="shared" si="53"/>
        <v>0.230604269848</v>
      </c>
      <c r="R176" s="8">
        <f t="shared" si="54"/>
        <v>1.26775520199</v>
      </c>
      <c r="S176" s="8">
        <f t="shared" si="55"/>
        <v>1.07753573625</v>
      </c>
      <c r="T176" s="8">
        <f t="shared" si="56"/>
        <v>1.2586903273900001</v>
      </c>
      <c r="W176" s="7">
        <v>321920</v>
      </c>
      <c r="X176" s="7" t="s">
        <v>269</v>
      </c>
      <c r="Y176" s="8">
        <v>0.13579274710899999</v>
      </c>
      <c r="Z176" s="8">
        <v>3.1379565824999997E-2</v>
      </c>
      <c r="AA176" s="8">
        <v>0.10058288906</v>
      </c>
      <c r="AB176" s="8">
        <v>4.3157161769699998E-2</v>
      </c>
      <c r="AC176" s="8">
        <v>1.2857491453200001E-2</v>
      </c>
      <c r="AD176" s="8">
        <v>2.1521083025700001E-2</v>
      </c>
      <c r="AE176" s="8">
        <v>0.15054891567100001</v>
      </c>
      <c r="AF176" s="8">
        <v>4.2627878626099999E-2</v>
      </c>
      <c r="AG176" s="8">
        <v>6.5513533095800006E-2</v>
      </c>
      <c r="AH176" s="8">
        <v>0.13505504348299999</v>
      </c>
      <c r="AI176" s="8">
        <v>3.5134664540500002E-2</v>
      </c>
      <c r="AJ176" s="8">
        <v>0.186850058923</v>
      </c>
      <c r="AK176" s="8">
        <v>0.394723416002</v>
      </c>
      <c r="AL176" s="8">
        <v>1.9037847475500001E-5</v>
      </c>
      <c r="AM176" s="8">
        <v>0.230604269848</v>
      </c>
      <c r="AN176" s="8">
        <v>1.26775520199</v>
      </c>
      <c r="AO176" s="8">
        <v>1.07753573625</v>
      </c>
      <c r="AP176" s="8">
        <v>1.2586903273900001</v>
      </c>
      <c r="AS176" s="7">
        <v>321920</v>
      </c>
      <c r="AT176" s="7" t="s">
        <v>269</v>
      </c>
      <c r="AU176" s="8">
        <v>0.14579444666205008</v>
      </c>
      <c r="AV176" s="8">
        <v>3.6350642971750648E-2</v>
      </c>
      <c r="AW176" s="8">
        <v>0.16298592140985158</v>
      </c>
      <c r="AX176" s="8">
        <v>0.14531389759990318</v>
      </c>
      <c r="AY176" s="8">
        <v>4.3757453537058059E-2</v>
      </c>
      <c r="AZ176" s="8">
        <v>0.12772501682105325</v>
      </c>
      <c r="BA176" s="8">
        <v>0.19833626413871769</v>
      </c>
      <c r="BB176" s="8">
        <v>5.3990120819395145E-2</v>
      </c>
      <c r="BC176" s="8">
        <v>0.17243519682302905</v>
      </c>
      <c r="BD176" s="8">
        <v>0.17050908221718053</v>
      </c>
      <c r="BE176" s="8">
        <v>4.3971379927963863E-2</v>
      </c>
      <c r="BF176" s="8">
        <v>0.27197801896324197</v>
      </c>
      <c r="BG176" s="8">
        <v>0.38715339359129081</v>
      </c>
      <c r="BH176" s="8">
        <v>8.9786268855366105E-6</v>
      </c>
      <c r="BI176" s="8">
        <v>0.22276342952322556</v>
      </c>
      <c r="BJ176" s="8">
        <v>1.3451310110437098</v>
      </c>
      <c r="BK176" s="8">
        <v>1.2845383034417741</v>
      </c>
      <c r="BL176" s="8">
        <v>1.3925035172646771</v>
      </c>
    </row>
    <row r="177" spans="1:64" x14ac:dyDescent="0.3">
      <c r="A177" s="7">
        <v>321991</v>
      </c>
      <c r="B177" s="7" t="str">
        <f t="shared" si="38"/>
        <v>Manufactured Home (Mobile Home) Manufacturing</v>
      </c>
      <c r="C177" s="8">
        <f t="shared" si="39"/>
        <v>1.3203538472824192E-2</v>
      </c>
      <c r="D177" s="8">
        <f t="shared" si="40"/>
        <v>3.5028315530758062E-3</v>
      </c>
      <c r="E177" s="8">
        <f t="shared" si="41"/>
        <v>1.4854617107612903E-2</v>
      </c>
      <c r="F177" s="8">
        <f t="shared" si="42"/>
        <v>1.3391240216696776E-2</v>
      </c>
      <c r="G177" s="8">
        <f t="shared" si="43"/>
        <v>4.1199950899725802E-3</v>
      </c>
      <c r="H177" s="8">
        <f t="shared" si="44"/>
        <v>1.1710824447162904E-2</v>
      </c>
      <c r="I177" s="8">
        <f t="shared" si="45"/>
        <v>1.9108764138774194E-2</v>
      </c>
      <c r="J177" s="8">
        <f t="shared" si="46"/>
        <v>5.3686188411354837E-3</v>
      </c>
      <c r="K177" s="8">
        <f t="shared" si="47"/>
        <v>1.6191474949080645E-2</v>
      </c>
      <c r="L177" s="8">
        <f t="shared" si="48"/>
        <v>1.624011666235E-2</v>
      </c>
      <c r="M177" s="8">
        <f t="shared" si="49"/>
        <v>4.3746499351225805E-3</v>
      </c>
      <c r="N177" s="8">
        <f t="shared" si="50"/>
        <v>2.481849085017742E-2</v>
      </c>
      <c r="O177" s="8">
        <f t="shared" si="51"/>
        <v>3.2268030538145163E-2</v>
      </c>
      <c r="P177" s="8">
        <f t="shared" si="52"/>
        <v>5.7227860725193546E-7</v>
      </c>
      <c r="Q177" s="8">
        <f t="shared" si="53"/>
        <v>1.857518455266129E-2</v>
      </c>
      <c r="R177" s="8">
        <f t="shared" si="54"/>
        <v>1</v>
      </c>
      <c r="S177" s="8">
        <f t="shared" si="55"/>
        <v>0.10986722104403226</v>
      </c>
      <c r="T177" s="8">
        <f t="shared" si="56"/>
        <v>0.12131401921935485</v>
      </c>
      <c r="W177" s="7">
        <v>321991</v>
      </c>
      <c r="X177" s="7" t="s">
        <v>270</v>
      </c>
      <c r="Y177" s="8">
        <v>0</v>
      </c>
      <c r="Z177" s="8">
        <v>0</v>
      </c>
      <c r="AA177" s="8">
        <v>0</v>
      </c>
      <c r="AB177" s="8">
        <v>0</v>
      </c>
      <c r="AC177" s="8">
        <v>0</v>
      </c>
      <c r="AD177" s="8">
        <v>0</v>
      </c>
      <c r="AE177" s="8">
        <v>0</v>
      </c>
      <c r="AF177" s="8">
        <v>0</v>
      </c>
      <c r="AG177" s="8">
        <v>0</v>
      </c>
      <c r="AH177" s="8">
        <v>0</v>
      </c>
      <c r="AI177" s="8">
        <v>0</v>
      </c>
      <c r="AJ177" s="8">
        <v>0</v>
      </c>
      <c r="AK177" s="8">
        <v>0</v>
      </c>
      <c r="AL177" s="8">
        <v>0</v>
      </c>
      <c r="AM177" s="8">
        <v>0</v>
      </c>
      <c r="AN177" s="8">
        <v>1</v>
      </c>
      <c r="AO177" s="8">
        <v>0</v>
      </c>
      <c r="AP177" s="8">
        <v>0</v>
      </c>
      <c r="AS177" s="7">
        <v>321991</v>
      </c>
      <c r="AT177" s="7" t="s">
        <v>270</v>
      </c>
      <c r="AU177" s="8">
        <v>1.3203538472824192E-2</v>
      </c>
      <c r="AV177" s="8">
        <v>3.5028315530758062E-3</v>
      </c>
      <c r="AW177" s="8">
        <v>1.4854617107612903E-2</v>
      </c>
      <c r="AX177" s="8">
        <v>1.3391240216696776E-2</v>
      </c>
      <c r="AY177" s="8">
        <v>4.1199950899725802E-3</v>
      </c>
      <c r="AZ177" s="8">
        <v>1.1710824447162904E-2</v>
      </c>
      <c r="BA177" s="8">
        <v>1.9108764138774194E-2</v>
      </c>
      <c r="BB177" s="8">
        <v>5.3686188411354837E-3</v>
      </c>
      <c r="BC177" s="8">
        <v>1.6191474949080645E-2</v>
      </c>
      <c r="BD177" s="8">
        <v>1.624011666235E-2</v>
      </c>
      <c r="BE177" s="8">
        <v>4.3746499351225805E-3</v>
      </c>
      <c r="BF177" s="8">
        <v>2.481849085017742E-2</v>
      </c>
      <c r="BG177" s="8">
        <v>3.2268030538145163E-2</v>
      </c>
      <c r="BH177" s="8">
        <v>5.7227860725193546E-7</v>
      </c>
      <c r="BI177" s="8">
        <v>1.857518455266129E-2</v>
      </c>
      <c r="BJ177" s="8">
        <v>1.0315609871335485</v>
      </c>
      <c r="BK177" s="8">
        <v>0.10986722104403226</v>
      </c>
      <c r="BL177" s="8">
        <v>0.12131401921935485</v>
      </c>
    </row>
    <row r="178" spans="1:64" x14ac:dyDescent="0.3">
      <c r="A178" s="7">
        <v>321992</v>
      </c>
      <c r="B178" s="7" t="str">
        <f t="shared" si="38"/>
        <v>Prefabricated Wood Building Manufacturing</v>
      </c>
      <c r="C178" s="8">
        <f t="shared" si="39"/>
        <v>0.13591888362599999</v>
      </c>
      <c r="D178" s="8">
        <f t="shared" si="40"/>
        <v>3.1476086844800001E-2</v>
      </c>
      <c r="E178" s="8">
        <f t="shared" si="41"/>
        <v>0.100651706393</v>
      </c>
      <c r="F178" s="8">
        <f t="shared" si="42"/>
        <v>7.8855429357699999E-2</v>
      </c>
      <c r="G178" s="8">
        <f t="shared" si="43"/>
        <v>2.3730576266199999E-2</v>
      </c>
      <c r="H178" s="8">
        <f t="shared" si="44"/>
        <v>3.97742845557E-2</v>
      </c>
      <c r="I178" s="8">
        <f t="shared" si="45"/>
        <v>0.150388692632</v>
      </c>
      <c r="J178" s="8">
        <f t="shared" si="46"/>
        <v>4.2605350373799998E-2</v>
      </c>
      <c r="K178" s="8">
        <f t="shared" si="47"/>
        <v>6.5533363838299996E-2</v>
      </c>
      <c r="L178" s="8">
        <f t="shared" si="48"/>
        <v>0.13525922661799999</v>
      </c>
      <c r="M178" s="8">
        <f t="shared" si="49"/>
        <v>3.5237857795900003E-2</v>
      </c>
      <c r="N178" s="8">
        <f t="shared" si="50"/>
        <v>0.186730047318</v>
      </c>
      <c r="O178" s="8">
        <f t="shared" si="51"/>
        <v>0.39506276832600001</v>
      </c>
      <c r="P178" s="8">
        <f t="shared" si="52"/>
        <v>1.0343945719199999E-5</v>
      </c>
      <c r="Q178" s="8">
        <f t="shared" si="53"/>
        <v>0.23140646189</v>
      </c>
      <c r="R178" s="8">
        <f t="shared" si="54"/>
        <v>1.2680466768600001</v>
      </c>
      <c r="S178" s="8">
        <f t="shared" si="55"/>
        <v>1.1423602901800001</v>
      </c>
      <c r="T178" s="8">
        <f t="shared" si="56"/>
        <v>1.2585274068400001</v>
      </c>
      <c r="W178" s="7">
        <v>321992</v>
      </c>
      <c r="X178" s="7" t="s">
        <v>271</v>
      </c>
      <c r="Y178" s="8">
        <v>0.13591888362599999</v>
      </c>
      <c r="Z178" s="8">
        <v>3.1476086844800001E-2</v>
      </c>
      <c r="AA178" s="8">
        <v>0.100651706393</v>
      </c>
      <c r="AB178" s="8">
        <v>7.8855429357699999E-2</v>
      </c>
      <c r="AC178" s="8">
        <v>2.3730576266199999E-2</v>
      </c>
      <c r="AD178" s="8">
        <v>3.97742845557E-2</v>
      </c>
      <c r="AE178" s="8">
        <v>0.150388692632</v>
      </c>
      <c r="AF178" s="8">
        <v>4.2605350373799998E-2</v>
      </c>
      <c r="AG178" s="8">
        <v>6.5533363838299996E-2</v>
      </c>
      <c r="AH178" s="8">
        <v>0.13525922661799999</v>
      </c>
      <c r="AI178" s="8">
        <v>3.5237857795900003E-2</v>
      </c>
      <c r="AJ178" s="8">
        <v>0.186730047318</v>
      </c>
      <c r="AK178" s="8">
        <v>0.39506276832600001</v>
      </c>
      <c r="AL178" s="8">
        <v>1.0343945719199999E-5</v>
      </c>
      <c r="AM178" s="8">
        <v>0.23140646189</v>
      </c>
      <c r="AN178" s="8">
        <v>1.2680466768600001</v>
      </c>
      <c r="AO178" s="8">
        <v>1.1423602901800001</v>
      </c>
      <c r="AP178" s="8">
        <v>1.2585274068400001</v>
      </c>
      <c r="AS178" s="7">
        <v>321992</v>
      </c>
      <c r="AT178" s="7" t="s">
        <v>271</v>
      </c>
      <c r="AU178" s="8">
        <v>0.11181449847069677</v>
      </c>
      <c r="AV178" s="8">
        <v>2.890312605319565E-2</v>
      </c>
      <c r="AW178" s="8">
        <v>0.12672311530140648</v>
      </c>
      <c r="AX178" s="8">
        <v>0.12032473296258064</v>
      </c>
      <c r="AY178" s="8">
        <v>3.7929359765795166E-2</v>
      </c>
      <c r="AZ178" s="8">
        <v>0.11064602442424357</v>
      </c>
      <c r="BA178" s="8">
        <v>0.14920244440809197</v>
      </c>
      <c r="BB178" s="8">
        <v>4.2510052085920957E-2</v>
      </c>
      <c r="BC178" s="8">
        <v>0.1366815002065242</v>
      </c>
      <c r="BD178" s="8">
        <v>0.1300696112862339</v>
      </c>
      <c r="BE178" s="8">
        <v>3.4992987730604351E-2</v>
      </c>
      <c r="BF178" s="8">
        <v>0.20951556052158068</v>
      </c>
      <c r="BG178" s="8">
        <v>0.28415919698135461</v>
      </c>
      <c r="BH178" s="8">
        <v>4.7119297382320953E-6</v>
      </c>
      <c r="BI178" s="8">
        <v>0.16423822352193548</v>
      </c>
      <c r="BJ178" s="8">
        <v>1.2674407398254839</v>
      </c>
      <c r="BK178" s="8">
        <v>0.97857753650758061</v>
      </c>
      <c r="BL178" s="8">
        <v>1.0380714160556452</v>
      </c>
    </row>
    <row r="179" spans="1:64" x14ac:dyDescent="0.3">
      <c r="A179" s="7">
        <v>321999</v>
      </c>
      <c r="B179" s="7" t="str">
        <f t="shared" si="38"/>
        <v>All Other Miscellaneous Wood Product Manufacturing</v>
      </c>
      <c r="C179" s="8">
        <f t="shared" si="39"/>
        <v>0.13568898066400001</v>
      </c>
      <c r="D179" s="8">
        <f t="shared" si="40"/>
        <v>3.1377461962699998E-2</v>
      </c>
      <c r="E179" s="8">
        <f t="shared" si="41"/>
        <v>9.7306183363099999E-2</v>
      </c>
      <c r="F179" s="8">
        <f t="shared" si="42"/>
        <v>0.10670405743399999</v>
      </c>
      <c r="G179" s="8">
        <f t="shared" si="43"/>
        <v>3.2027172574399999E-2</v>
      </c>
      <c r="H179" s="8">
        <f t="shared" si="44"/>
        <v>4.9254110584300001E-2</v>
      </c>
      <c r="I179" s="8">
        <f t="shared" si="45"/>
        <v>0.15036172054399999</v>
      </c>
      <c r="J179" s="8">
        <f t="shared" si="46"/>
        <v>4.25628469792E-2</v>
      </c>
      <c r="K179" s="8">
        <f t="shared" si="47"/>
        <v>6.0425593065700001E-2</v>
      </c>
      <c r="L179" s="8">
        <f t="shared" si="48"/>
        <v>0.134895208599</v>
      </c>
      <c r="M179" s="8">
        <f t="shared" si="49"/>
        <v>3.5132571646199998E-2</v>
      </c>
      <c r="N179" s="8">
        <f t="shared" si="50"/>
        <v>0.182005668515</v>
      </c>
      <c r="O179" s="8">
        <f t="shared" si="51"/>
        <v>0.39481822749599998</v>
      </c>
      <c r="P179" s="8">
        <f t="shared" si="52"/>
        <v>7.6420609198199993E-6</v>
      </c>
      <c r="Q179" s="8">
        <f t="shared" si="53"/>
        <v>0.23094145974499999</v>
      </c>
      <c r="R179" s="8">
        <f t="shared" si="54"/>
        <v>1.2643726259900001</v>
      </c>
      <c r="S179" s="8">
        <f t="shared" si="55"/>
        <v>1.18798534059</v>
      </c>
      <c r="T179" s="8">
        <f t="shared" si="56"/>
        <v>1.2533501605899999</v>
      </c>
      <c r="W179" s="7">
        <v>321999</v>
      </c>
      <c r="X179" s="7" t="s">
        <v>272</v>
      </c>
      <c r="Y179" s="8">
        <v>0.13568898066400001</v>
      </c>
      <c r="Z179" s="8">
        <v>3.1377461962699998E-2</v>
      </c>
      <c r="AA179" s="8">
        <v>9.7306183363099999E-2</v>
      </c>
      <c r="AB179" s="8">
        <v>0.10670405743399999</v>
      </c>
      <c r="AC179" s="8">
        <v>3.2027172574399999E-2</v>
      </c>
      <c r="AD179" s="8">
        <v>4.9254110584300001E-2</v>
      </c>
      <c r="AE179" s="8">
        <v>0.15036172054399999</v>
      </c>
      <c r="AF179" s="8">
        <v>4.25628469792E-2</v>
      </c>
      <c r="AG179" s="8">
        <v>6.0425593065700001E-2</v>
      </c>
      <c r="AH179" s="8">
        <v>0.134895208599</v>
      </c>
      <c r="AI179" s="8">
        <v>3.5132571646199998E-2</v>
      </c>
      <c r="AJ179" s="8">
        <v>0.182005668515</v>
      </c>
      <c r="AK179" s="8">
        <v>0.39481822749599998</v>
      </c>
      <c r="AL179" s="8">
        <v>7.6420609198199993E-6</v>
      </c>
      <c r="AM179" s="8">
        <v>0.23094145974499999</v>
      </c>
      <c r="AN179" s="8">
        <v>1.2643726259900001</v>
      </c>
      <c r="AO179" s="8">
        <v>1.18798534059</v>
      </c>
      <c r="AP179" s="8">
        <v>1.2533501605899999</v>
      </c>
      <c r="AS179" s="7">
        <v>321999</v>
      </c>
      <c r="AT179" s="7" t="s">
        <v>272</v>
      </c>
      <c r="AU179" s="8">
        <v>0.14934472975730964</v>
      </c>
      <c r="AV179" s="8">
        <v>3.7061282840918551E-2</v>
      </c>
      <c r="AW179" s="8">
        <v>0.16752864284194352</v>
      </c>
      <c r="AX179" s="8">
        <v>0.12692719355500162</v>
      </c>
      <c r="AY179" s="8">
        <v>3.8598615167434194E-2</v>
      </c>
      <c r="AZ179" s="8">
        <v>0.10955040881920967</v>
      </c>
      <c r="BA179" s="8">
        <v>0.20193720838031451</v>
      </c>
      <c r="BB179" s="8">
        <v>5.4823197236387081E-2</v>
      </c>
      <c r="BC179" s="8">
        <v>0.17637482683346134</v>
      </c>
      <c r="BD179" s="8">
        <v>0.17403926608689999</v>
      </c>
      <c r="BE179" s="8">
        <v>4.472832018097516E-2</v>
      </c>
      <c r="BF179" s="8">
        <v>0.27962461614348394</v>
      </c>
      <c r="BG179" s="8">
        <v>0.40014884369099968</v>
      </c>
      <c r="BH179" s="8">
        <v>8.911251573647417E-6</v>
      </c>
      <c r="BI179" s="8">
        <v>0.2306295052819998</v>
      </c>
      <c r="BJ179" s="8">
        <v>1.3539346554403227</v>
      </c>
      <c r="BK179" s="8">
        <v>1.2750762175417745</v>
      </c>
      <c r="BL179" s="8">
        <v>1.4331352324496771</v>
      </c>
    </row>
    <row r="180" spans="1:64" x14ac:dyDescent="0.3">
      <c r="A180" s="7">
        <v>322110</v>
      </c>
      <c r="B180" s="7" t="str">
        <f t="shared" si="38"/>
        <v>Pulp Mills</v>
      </c>
      <c r="C180" s="8">
        <f t="shared" si="39"/>
        <v>2.9876387853548388E-3</v>
      </c>
      <c r="D180" s="8">
        <f t="shared" si="40"/>
        <v>9.1180483393870965E-4</v>
      </c>
      <c r="E180" s="8">
        <f t="shared" si="41"/>
        <v>4.2581530387419356E-3</v>
      </c>
      <c r="F180" s="8">
        <f t="shared" si="42"/>
        <v>4.6112017317258065E-2</v>
      </c>
      <c r="G180" s="8">
        <f t="shared" si="43"/>
        <v>1.6407503224838711E-2</v>
      </c>
      <c r="H180" s="8">
        <f t="shared" si="44"/>
        <v>4.4703646276290324E-2</v>
      </c>
      <c r="I180" s="8">
        <f t="shared" si="45"/>
        <v>1.2098779851709677E-2</v>
      </c>
      <c r="J180" s="8">
        <f t="shared" si="46"/>
        <v>4.1660524363870965E-3</v>
      </c>
      <c r="K180" s="8">
        <f t="shared" si="47"/>
        <v>1.2407066748499999E-2</v>
      </c>
      <c r="L180" s="8">
        <f t="shared" si="48"/>
        <v>5.3126759874354843E-3</v>
      </c>
      <c r="M180" s="8">
        <f t="shared" si="49"/>
        <v>1.6439246167903228E-3</v>
      </c>
      <c r="N180" s="8">
        <f t="shared" si="50"/>
        <v>9.7057504390322576E-3</v>
      </c>
      <c r="O180" s="8">
        <f t="shared" si="51"/>
        <v>4.7643287635161288E-3</v>
      </c>
      <c r="P180" s="8">
        <f t="shared" si="52"/>
        <v>4.7441580063064515E-9</v>
      </c>
      <c r="Q180" s="8">
        <f t="shared" si="53"/>
        <v>1.2766742816080643E-3</v>
      </c>
      <c r="R180" s="8">
        <f t="shared" si="54"/>
        <v>1</v>
      </c>
      <c r="S180" s="8">
        <f t="shared" si="55"/>
        <v>0.1233521990764516</v>
      </c>
      <c r="T180" s="8">
        <f t="shared" si="56"/>
        <v>4.4800931294677417E-2</v>
      </c>
      <c r="W180" s="7">
        <v>322110</v>
      </c>
      <c r="X180" s="7" t="s">
        <v>273</v>
      </c>
      <c r="Y180" s="8">
        <v>0</v>
      </c>
      <c r="Z180" s="8">
        <v>0</v>
      </c>
      <c r="AA180" s="8">
        <v>0</v>
      </c>
      <c r="AB180" s="8">
        <v>0</v>
      </c>
      <c r="AC180" s="8">
        <v>0</v>
      </c>
      <c r="AD180" s="8">
        <v>0</v>
      </c>
      <c r="AE180" s="8">
        <v>0</v>
      </c>
      <c r="AF180" s="8">
        <v>0</v>
      </c>
      <c r="AG180" s="8">
        <v>0</v>
      </c>
      <c r="AH180" s="8">
        <v>0</v>
      </c>
      <c r="AI180" s="8">
        <v>0</v>
      </c>
      <c r="AJ180" s="8">
        <v>0</v>
      </c>
      <c r="AK180" s="8">
        <v>0</v>
      </c>
      <c r="AL180" s="8">
        <v>0</v>
      </c>
      <c r="AM180" s="8">
        <v>0</v>
      </c>
      <c r="AN180" s="8">
        <v>1</v>
      </c>
      <c r="AO180" s="8">
        <v>0</v>
      </c>
      <c r="AP180" s="8">
        <v>0</v>
      </c>
      <c r="AS180" s="7">
        <v>322110</v>
      </c>
      <c r="AT180" s="7" t="s">
        <v>273</v>
      </c>
      <c r="AU180" s="8">
        <v>2.9876387853548388E-3</v>
      </c>
      <c r="AV180" s="8">
        <v>9.1180483393870965E-4</v>
      </c>
      <c r="AW180" s="8">
        <v>4.2581530387419356E-3</v>
      </c>
      <c r="AX180" s="8">
        <v>4.6112017317258065E-2</v>
      </c>
      <c r="AY180" s="8">
        <v>1.6407503224838711E-2</v>
      </c>
      <c r="AZ180" s="8">
        <v>4.4703646276290324E-2</v>
      </c>
      <c r="BA180" s="8">
        <v>1.2098779851709677E-2</v>
      </c>
      <c r="BB180" s="8">
        <v>4.1660524363870965E-3</v>
      </c>
      <c r="BC180" s="8">
        <v>1.2407066748499999E-2</v>
      </c>
      <c r="BD180" s="8">
        <v>5.3126759874354843E-3</v>
      </c>
      <c r="BE180" s="8">
        <v>1.6439246167903228E-3</v>
      </c>
      <c r="BF180" s="8">
        <v>9.7057504390322576E-3</v>
      </c>
      <c r="BG180" s="8">
        <v>4.7643287635161288E-3</v>
      </c>
      <c r="BH180" s="8">
        <v>4.7441580063064515E-9</v>
      </c>
      <c r="BI180" s="8">
        <v>1.2766742816080643E-3</v>
      </c>
      <c r="BJ180" s="8">
        <v>1.0081575966580645</v>
      </c>
      <c r="BK180" s="8">
        <v>0.1233521990764516</v>
      </c>
      <c r="BL180" s="8">
        <v>4.4800931294677417E-2</v>
      </c>
    </row>
    <row r="181" spans="1:64" x14ac:dyDescent="0.3">
      <c r="A181" s="7">
        <v>322121</v>
      </c>
      <c r="B181" s="7" t="str">
        <f t="shared" si="38"/>
        <v>Paper (except Newsprint) Mills</v>
      </c>
      <c r="C181" s="8">
        <f t="shared" si="39"/>
        <v>4.6553091505945166E-2</v>
      </c>
      <c r="D181" s="8">
        <f t="shared" si="40"/>
        <v>1.0363814414617742E-2</v>
      </c>
      <c r="E181" s="8">
        <f t="shared" si="41"/>
        <v>6.5774413613966132E-2</v>
      </c>
      <c r="F181" s="8">
        <f t="shared" si="42"/>
        <v>0.1696303555489258</v>
      </c>
      <c r="G181" s="8">
        <f t="shared" si="43"/>
        <v>5.1826860577574199E-2</v>
      </c>
      <c r="H181" s="8">
        <f t="shared" si="44"/>
        <v>0.1635740121801661</v>
      </c>
      <c r="I181" s="8">
        <f t="shared" si="45"/>
        <v>0.10920319717451613</v>
      </c>
      <c r="J181" s="8">
        <f t="shared" si="46"/>
        <v>2.9873326182433872E-2</v>
      </c>
      <c r="K181" s="8">
        <f t="shared" si="47"/>
        <v>0.11202831264372583</v>
      </c>
      <c r="L181" s="8">
        <f t="shared" si="48"/>
        <v>6.169015977509678E-2</v>
      </c>
      <c r="M181" s="8">
        <f t="shared" si="49"/>
        <v>1.4596075450933872E-2</v>
      </c>
      <c r="N181" s="8">
        <f t="shared" si="50"/>
        <v>0.11982425461817742</v>
      </c>
      <c r="O181" s="8">
        <f t="shared" si="51"/>
        <v>0.12152566999193551</v>
      </c>
      <c r="P181" s="8">
        <f t="shared" si="52"/>
        <v>7.9391076487019349E-7</v>
      </c>
      <c r="Q181" s="8">
        <f t="shared" si="53"/>
        <v>4.0841719177741938E-2</v>
      </c>
      <c r="R181" s="8">
        <f t="shared" si="54"/>
        <v>1</v>
      </c>
      <c r="S181" s="8">
        <f t="shared" si="55"/>
        <v>0.70761187346758059</v>
      </c>
      <c r="T181" s="8">
        <f t="shared" si="56"/>
        <v>0.57368548116193541</v>
      </c>
      <c r="W181" s="7">
        <v>322121</v>
      </c>
      <c r="X181" s="7" t="s">
        <v>274</v>
      </c>
      <c r="Y181" s="8">
        <v>0</v>
      </c>
      <c r="Z181" s="8">
        <v>0</v>
      </c>
      <c r="AA181" s="8">
        <v>0</v>
      </c>
      <c r="AB181" s="8">
        <v>0</v>
      </c>
      <c r="AC181" s="8">
        <v>0</v>
      </c>
      <c r="AD181" s="8">
        <v>0</v>
      </c>
      <c r="AE181" s="8">
        <v>0</v>
      </c>
      <c r="AF181" s="8">
        <v>0</v>
      </c>
      <c r="AG181" s="8">
        <v>0</v>
      </c>
      <c r="AH181" s="8">
        <v>0</v>
      </c>
      <c r="AI181" s="8">
        <v>0</v>
      </c>
      <c r="AJ181" s="8">
        <v>0</v>
      </c>
      <c r="AK181" s="8">
        <v>0</v>
      </c>
      <c r="AL181" s="8">
        <v>0</v>
      </c>
      <c r="AM181" s="8">
        <v>0</v>
      </c>
      <c r="AN181" s="8">
        <v>1</v>
      </c>
      <c r="AO181" s="8">
        <v>0</v>
      </c>
      <c r="AP181" s="8">
        <v>0</v>
      </c>
      <c r="AS181" s="7">
        <v>322121</v>
      </c>
      <c r="AT181" s="7" t="s">
        <v>274</v>
      </c>
      <c r="AU181" s="8">
        <v>4.6553091505945166E-2</v>
      </c>
      <c r="AV181" s="8">
        <v>1.0363814414617742E-2</v>
      </c>
      <c r="AW181" s="8">
        <v>6.5774413613966132E-2</v>
      </c>
      <c r="AX181" s="8">
        <v>0.1696303555489258</v>
      </c>
      <c r="AY181" s="8">
        <v>5.1826860577574199E-2</v>
      </c>
      <c r="AZ181" s="8">
        <v>0.1635740121801661</v>
      </c>
      <c r="BA181" s="8">
        <v>0.10920319717451613</v>
      </c>
      <c r="BB181" s="8">
        <v>2.9873326182433872E-2</v>
      </c>
      <c r="BC181" s="8">
        <v>0.11202831264372583</v>
      </c>
      <c r="BD181" s="8">
        <v>6.169015977509678E-2</v>
      </c>
      <c r="BE181" s="8">
        <v>1.4596075450933872E-2</v>
      </c>
      <c r="BF181" s="8">
        <v>0.11982425461817742</v>
      </c>
      <c r="BG181" s="8">
        <v>0.12152566999193551</v>
      </c>
      <c r="BH181" s="8">
        <v>7.9391076487019349E-7</v>
      </c>
      <c r="BI181" s="8">
        <v>4.0841719177741938E-2</v>
      </c>
      <c r="BJ181" s="8">
        <v>1.1226913195349999</v>
      </c>
      <c r="BK181" s="8">
        <v>0.70761187346758059</v>
      </c>
      <c r="BL181" s="8">
        <v>0.57368548116193541</v>
      </c>
    </row>
    <row r="182" spans="1:64" x14ac:dyDescent="0.3">
      <c r="A182" s="7">
        <v>322122</v>
      </c>
      <c r="B182" s="7" t="str">
        <f t="shared" si="38"/>
        <v>***SECTOR NOT AVAILABLE</v>
      </c>
      <c r="C182" s="8">
        <f t="shared" si="39"/>
        <v>0</v>
      </c>
      <c r="D182" s="8">
        <f t="shared" si="40"/>
        <v>0</v>
      </c>
      <c r="E182" s="8">
        <f t="shared" si="41"/>
        <v>0</v>
      </c>
      <c r="F182" s="8">
        <f t="shared" si="42"/>
        <v>0</v>
      </c>
      <c r="G182" s="8">
        <f t="shared" si="43"/>
        <v>0</v>
      </c>
      <c r="H182" s="8">
        <f t="shared" si="44"/>
        <v>0</v>
      </c>
      <c r="I182" s="8">
        <f t="shared" si="45"/>
        <v>0</v>
      </c>
      <c r="J182" s="8">
        <f t="shared" si="46"/>
        <v>0</v>
      </c>
      <c r="K182" s="8">
        <f t="shared" si="47"/>
        <v>0</v>
      </c>
      <c r="L182" s="8">
        <f t="shared" si="48"/>
        <v>0</v>
      </c>
      <c r="M182" s="8">
        <f t="shared" si="49"/>
        <v>0</v>
      </c>
      <c r="N182" s="8">
        <f t="shared" si="50"/>
        <v>0</v>
      </c>
      <c r="O182" s="8">
        <f t="shared" si="51"/>
        <v>0</v>
      </c>
      <c r="P182" s="8">
        <f t="shared" si="52"/>
        <v>0</v>
      </c>
      <c r="Q182" s="8">
        <f t="shared" si="53"/>
        <v>0</v>
      </c>
      <c r="R182" s="8">
        <f t="shared" si="54"/>
        <v>1</v>
      </c>
      <c r="S182" s="8">
        <f t="shared" si="55"/>
        <v>0</v>
      </c>
      <c r="T182" s="8">
        <f t="shared" si="56"/>
        <v>0</v>
      </c>
      <c r="W182" s="7">
        <v>322122</v>
      </c>
      <c r="X182" s="7" t="s">
        <v>275</v>
      </c>
      <c r="Y182" s="8">
        <v>0</v>
      </c>
      <c r="Z182" s="8">
        <v>0</v>
      </c>
      <c r="AA182" s="8">
        <v>0</v>
      </c>
      <c r="AB182" s="8">
        <v>0</v>
      </c>
      <c r="AC182" s="8">
        <v>0</v>
      </c>
      <c r="AD182" s="8">
        <v>0</v>
      </c>
      <c r="AE182" s="8">
        <v>0</v>
      </c>
      <c r="AF182" s="8">
        <v>0</v>
      </c>
      <c r="AG182" s="8">
        <v>0</v>
      </c>
      <c r="AH182" s="8">
        <v>0</v>
      </c>
      <c r="AI182" s="8">
        <v>0</v>
      </c>
      <c r="AJ182" s="8">
        <v>0</v>
      </c>
      <c r="AK182" s="8">
        <v>0</v>
      </c>
      <c r="AL182" s="8">
        <v>0</v>
      </c>
      <c r="AM182" s="8">
        <v>0</v>
      </c>
      <c r="AN182" s="8">
        <v>1</v>
      </c>
      <c r="AO182" s="8">
        <v>0</v>
      </c>
      <c r="AP182" s="8">
        <v>0</v>
      </c>
      <c r="AS182" s="7">
        <v>322122</v>
      </c>
      <c r="AT182" s="7" t="s">
        <v>275</v>
      </c>
      <c r="AU182" s="8">
        <v>0</v>
      </c>
      <c r="AV182" s="8">
        <v>0</v>
      </c>
      <c r="AW182" s="8">
        <v>0</v>
      </c>
      <c r="AX182" s="8">
        <v>0</v>
      </c>
      <c r="AY182" s="8">
        <v>0</v>
      </c>
      <c r="AZ182" s="8">
        <v>0</v>
      </c>
      <c r="BA182" s="8">
        <v>0</v>
      </c>
      <c r="BB182" s="8">
        <v>0</v>
      </c>
      <c r="BC182" s="8">
        <v>0</v>
      </c>
      <c r="BD182" s="8">
        <v>0</v>
      </c>
      <c r="BE182" s="8">
        <v>0</v>
      </c>
      <c r="BF182" s="8">
        <v>0</v>
      </c>
      <c r="BG182" s="8">
        <v>0</v>
      </c>
      <c r="BH182" s="8">
        <v>0</v>
      </c>
      <c r="BI182" s="8">
        <v>0</v>
      </c>
      <c r="BJ182" s="8">
        <v>1</v>
      </c>
      <c r="BK182" s="8">
        <v>0</v>
      </c>
      <c r="BL182" s="8">
        <v>0</v>
      </c>
    </row>
    <row r="183" spans="1:64" x14ac:dyDescent="0.3">
      <c r="A183" s="7">
        <v>322130</v>
      </c>
      <c r="B183" s="7" t="str">
        <f t="shared" si="38"/>
        <v>Paperboard Mills</v>
      </c>
      <c r="C183" s="8">
        <f t="shared" si="39"/>
        <v>1.2557861436290323E-2</v>
      </c>
      <c r="D183" s="8">
        <f t="shared" si="40"/>
        <v>2.7297554506516132E-3</v>
      </c>
      <c r="E183" s="8">
        <f t="shared" si="41"/>
        <v>1.532190317764516E-2</v>
      </c>
      <c r="F183" s="8">
        <f t="shared" si="42"/>
        <v>9.2099625922564515E-2</v>
      </c>
      <c r="G183" s="8">
        <f t="shared" si="43"/>
        <v>2.5902566106129035E-2</v>
      </c>
      <c r="H183" s="8">
        <f t="shared" si="44"/>
        <v>7.3849426847887104E-2</v>
      </c>
      <c r="I183" s="8">
        <f t="shared" si="45"/>
        <v>5.0999922737790325E-2</v>
      </c>
      <c r="J183" s="8">
        <f t="shared" si="46"/>
        <v>1.2319233070161291E-2</v>
      </c>
      <c r="K183" s="8">
        <f t="shared" si="47"/>
        <v>3.9924205090080642E-2</v>
      </c>
      <c r="L183" s="8">
        <f t="shared" si="48"/>
        <v>1.9965234646532257E-2</v>
      </c>
      <c r="M183" s="8">
        <f t="shared" si="49"/>
        <v>4.2617995171209677E-3</v>
      </c>
      <c r="N183" s="8">
        <f t="shared" si="50"/>
        <v>3.2341754164419353E-2</v>
      </c>
      <c r="O183" s="8">
        <f t="shared" si="51"/>
        <v>2.6610022051532258E-2</v>
      </c>
      <c r="P183" s="8">
        <f t="shared" si="52"/>
        <v>6.2703432987354842E-8</v>
      </c>
      <c r="Q183" s="8">
        <f t="shared" si="53"/>
        <v>6.2696447701048388E-3</v>
      </c>
      <c r="R183" s="8">
        <f t="shared" si="54"/>
        <v>1</v>
      </c>
      <c r="S183" s="8">
        <f t="shared" si="55"/>
        <v>0.27249678016693546</v>
      </c>
      <c r="T183" s="8">
        <f t="shared" si="56"/>
        <v>0.18388852218838711</v>
      </c>
      <c r="W183" s="7">
        <v>322130</v>
      </c>
      <c r="X183" s="7" t="s">
        <v>276</v>
      </c>
      <c r="Y183" s="8">
        <v>0</v>
      </c>
      <c r="Z183" s="8">
        <v>0</v>
      </c>
      <c r="AA183" s="8">
        <v>0</v>
      </c>
      <c r="AB183" s="8">
        <v>0</v>
      </c>
      <c r="AC183" s="8">
        <v>0</v>
      </c>
      <c r="AD183" s="8">
        <v>0</v>
      </c>
      <c r="AE183" s="8">
        <v>0</v>
      </c>
      <c r="AF183" s="8">
        <v>0</v>
      </c>
      <c r="AG183" s="8">
        <v>0</v>
      </c>
      <c r="AH183" s="8">
        <v>0</v>
      </c>
      <c r="AI183" s="8">
        <v>0</v>
      </c>
      <c r="AJ183" s="8">
        <v>0</v>
      </c>
      <c r="AK183" s="8">
        <v>0</v>
      </c>
      <c r="AL183" s="8">
        <v>0</v>
      </c>
      <c r="AM183" s="8">
        <v>0</v>
      </c>
      <c r="AN183" s="8">
        <v>1</v>
      </c>
      <c r="AO183" s="8">
        <v>0</v>
      </c>
      <c r="AP183" s="8">
        <v>0</v>
      </c>
      <c r="AS183" s="7">
        <v>322130</v>
      </c>
      <c r="AT183" s="7" t="s">
        <v>276</v>
      </c>
      <c r="AU183" s="8">
        <v>1.2557861436290323E-2</v>
      </c>
      <c r="AV183" s="8">
        <v>2.7297554506516132E-3</v>
      </c>
      <c r="AW183" s="8">
        <v>1.532190317764516E-2</v>
      </c>
      <c r="AX183" s="8">
        <v>9.2099625922564515E-2</v>
      </c>
      <c r="AY183" s="8">
        <v>2.5902566106129035E-2</v>
      </c>
      <c r="AZ183" s="8">
        <v>7.3849426847887104E-2</v>
      </c>
      <c r="BA183" s="8">
        <v>5.0999922737790325E-2</v>
      </c>
      <c r="BB183" s="8">
        <v>1.2319233070161291E-2</v>
      </c>
      <c r="BC183" s="8">
        <v>3.9924205090080642E-2</v>
      </c>
      <c r="BD183" s="8">
        <v>1.9965234646532257E-2</v>
      </c>
      <c r="BE183" s="8">
        <v>4.2617995171209677E-3</v>
      </c>
      <c r="BF183" s="8">
        <v>3.2341754164419353E-2</v>
      </c>
      <c r="BG183" s="8">
        <v>2.6610022051532258E-2</v>
      </c>
      <c r="BH183" s="8">
        <v>6.2703432987354842E-8</v>
      </c>
      <c r="BI183" s="8">
        <v>6.2696447701048388E-3</v>
      </c>
      <c r="BJ183" s="8">
        <v>1.0306095200645162</v>
      </c>
      <c r="BK183" s="8">
        <v>0.27249678016693546</v>
      </c>
      <c r="BL183" s="8">
        <v>0.18388852218838711</v>
      </c>
    </row>
    <row r="184" spans="1:64" x14ac:dyDescent="0.3">
      <c r="A184" s="7">
        <v>322211</v>
      </c>
      <c r="B184" s="7" t="str">
        <f t="shared" si="38"/>
        <v>Corrugated and Solid Fiber Box Manufacturing</v>
      </c>
      <c r="C184" s="8">
        <f t="shared" si="39"/>
        <v>5.9862274952132255E-2</v>
      </c>
      <c r="D184" s="8">
        <f t="shared" si="40"/>
        <v>1.4135685697393548E-2</v>
      </c>
      <c r="E184" s="8">
        <f t="shared" si="41"/>
        <v>5.6925748275338715E-2</v>
      </c>
      <c r="F184" s="8">
        <f t="shared" si="42"/>
        <v>0.12892240034286129</v>
      </c>
      <c r="G184" s="8">
        <f t="shared" si="43"/>
        <v>4.2733994124429034E-2</v>
      </c>
      <c r="H184" s="8">
        <f t="shared" si="44"/>
        <v>0.13845108612101131</v>
      </c>
      <c r="I184" s="8">
        <f t="shared" si="45"/>
        <v>9.2978911709112891E-2</v>
      </c>
      <c r="J184" s="8">
        <f t="shared" si="46"/>
        <v>2.8502469110862908E-2</v>
      </c>
      <c r="K184" s="8">
        <f t="shared" si="47"/>
        <v>9.4994906502725823E-2</v>
      </c>
      <c r="L184" s="8">
        <f t="shared" si="48"/>
        <v>0.10636935084617744</v>
      </c>
      <c r="M184" s="8">
        <f t="shared" si="49"/>
        <v>2.7813437993675808E-2</v>
      </c>
      <c r="N184" s="8">
        <f t="shared" si="50"/>
        <v>0.13276127607220969</v>
      </c>
      <c r="O184" s="8">
        <f t="shared" si="51"/>
        <v>0.1081624171939516</v>
      </c>
      <c r="P184" s="8">
        <f t="shared" si="52"/>
        <v>1.0413967222748383E-6</v>
      </c>
      <c r="Q184" s="8">
        <f t="shared" si="53"/>
        <v>6.9926342076209694E-2</v>
      </c>
      <c r="R184" s="8">
        <f t="shared" si="54"/>
        <v>1</v>
      </c>
      <c r="S184" s="8">
        <f t="shared" si="55"/>
        <v>0.71333328703951593</v>
      </c>
      <c r="T184" s="8">
        <f t="shared" si="56"/>
        <v>0.6197020937743547</v>
      </c>
      <c r="W184" s="7">
        <v>322211</v>
      </c>
      <c r="X184" s="7" t="s">
        <v>277</v>
      </c>
      <c r="Y184" s="8">
        <v>0</v>
      </c>
      <c r="Z184" s="8">
        <v>0</v>
      </c>
      <c r="AA184" s="8">
        <v>0</v>
      </c>
      <c r="AB184" s="8">
        <v>0</v>
      </c>
      <c r="AC184" s="8">
        <v>0</v>
      </c>
      <c r="AD184" s="8">
        <v>0</v>
      </c>
      <c r="AE184" s="8">
        <v>0</v>
      </c>
      <c r="AF184" s="8">
        <v>0</v>
      </c>
      <c r="AG184" s="8">
        <v>0</v>
      </c>
      <c r="AH184" s="8">
        <v>0</v>
      </c>
      <c r="AI184" s="8">
        <v>0</v>
      </c>
      <c r="AJ184" s="8">
        <v>0</v>
      </c>
      <c r="AK184" s="8">
        <v>0</v>
      </c>
      <c r="AL184" s="8">
        <v>0</v>
      </c>
      <c r="AM184" s="8">
        <v>0</v>
      </c>
      <c r="AN184" s="8">
        <v>1</v>
      </c>
      <c r="AO184" s="8">
        <v>0</v>
      </c>
      <c r="AP184" s="8">
        <v>0</v>
      </c>
      <c r="AS184" s="7">
        <v>322211</v>
      </c>
      <c r="AT184" s="7" t="s">
        <v>277</v>
      </c>
      <c r="AU184" s="8">
        <v>5.9862274952132255E-2</v>
      </c>
      <c r="AV184" s="8">
        <v>1.4135685697393548E-2</v>
      </c>
      <c r="AW184" s="8">
        <v>5.6925748275338715E-2</v>
      </c>
      <c r="AX184" s="8">
        <v>0.12892240034286129</v>
      </c>
      <c r="AY184" s="8">
        <v>4.2733994124429034E-2</v>
      </c>
      <c r="AZ184" s="8">
        <v>0.13845108612101131</v>
      </c>
      <c r="BA184" s="8">
        <v>9.2978911709112891E-2</v>
      </c>
      <c r="BB184" s="8">
        <v>2.8502469110862908E-2</v>
      </c>
      <c r="BC184" s="8">
        <v>9.4994906502725823E-2</v>
      </c>
      <c r="BD184" s="8">
        <v>0.10636935084617744</v>
      </c>
      <c r="BE184" s="8">
        <v>2.7813437993675808E-2</v>
      </c>
      <c r="BF184" s="8">
        <v>0.13276127607220969</v>
      </c>
      <c r="BG184" s="8">
        <v>0.1081624171939516</v>
      </c>
      <c r="BH184" s="8">
        <v>1.0413967222748383E-6</v>
      </c>
      <c r="BI184" s="8">
        <v>6.9926342076209694E-2</v>
      </c>
      <c r="BJ184" s="8">
        <v>1.1309237089245159</v>
      </c>
      <c r="BK184" s="8">
        <v>0.71333328703951593</v>
      </c>
      <c r="BL184" s="8">
        <v>0.6197020937743547</v>
      </c>
    </row>
    <row r="185" spans="1:64" x14ac:dyDescent="0.3">
      <c r="A185" s="7">
        <v>322212</v>
      </c>
      <c r="B185" s="7" t="str">
        <f t="shared" si="38"/>
        <v>Folding Paperboard Box Manufacturing</v>
      </c>
      <c r="C185" s="8">
        <f t="shared" si="39"/>
        <v>3.0858814883248389E-2</v>
      </c>
      <c r="D185" s="8">
        <f t="shared" si="40"/>
        <v>7.8548177438554825E-3</v>
      </c>
      <c r="E185" s="8">
        <f t="shared" si="41"/>
        <v>3.0266924646385484E-2</v>
      </c>
      <c r="F185" s="8">
        <f t="shared" si="42"/>
        <v>6.8923638353322575E-2</v>
      </c>
      <c r="G185" s="8">
        <f t="shared" si="43"/>
        <v>2.5930425443769355E-2</v>
      </c>
      <c r="H185" s="8">
        <f t="shared" si="44"/>
        <v>7.8797439927129037E-2</v>
      </c>
      <c r="I185" s="8">
        <f t="shared" si="45"/>
        <v>4.7660077373580655E-2</v>
      </c>
      <c r="J185" s="8">
        <f t="shared" si="46"/>
        <v>1.6046917871098385E-2</v>
      </c>
      <c r="K185" s="8">
        <f t="shared" si="47"/>
        <v>5.0907259115164513E-2</v>
      </c>
      <c r="L185" s="8">
        <f t="shared" si="48"/>
        <v>5.4794408560096777E-2</v>
      </c>
      <c r="M185" s="8">
        <f t="shared" si="49"/>
        <v>1.5537555490320969E-2</v>
      </c>
      <c r="N185" s="8">
        <f t="shared" si="50"/>
        <v>7.0324998873403238E-2</v>
      </c>
      <c r="O185" s="8">
        <f t="shared" si="51"/>
        <v>5.1932547694064531E-2</v>
      </c>
      <c r="P185" s="8">
        <f t="shared" si="52"/>
        <v>4.1352404206483869E-7</v>
      </c>
      <c r="Q185" s="8">
        <f t="shared" si="53"/>
        <v>3.3671619878129035E-2</v>
      </c>
      <c r="R185" s="8">
        <f t="shared" si="54"/>
        <v>1</v>
      </c>
      <c r="S185" s="8">
        <f t="shared" si="55"/>
        <v>0.36719989082112903</v>
      </c>
      <c r="T185" s="8">
        <f t="shared" si="56"/>
        <v>0.30816264145661293</v>
      </c>
      <c r="W185" s="7">
        <v>322212</v>
      </c>
      <c r="X185" s="7" t="s">
        <v>278</v>
      </c>
      <c r="Y185" s="8">
        <v>0</v>
      </c>
      <c r="Z185" s="8">
        <v>0</v>
      </c>
      <c r="AA185" s="8">
        <v>0</v>
      </c>
      <c r="AB185" s="8">
        <v>0</v>
      </c>
      <c r="AC185" s="8">
        <v>0</v>
      </c>
      <c r="AD185" s="8">
        <v>0</v>
      </c>
      <c r="AE185" s="8">
        <v>0</v>
      </c>
      <c r="AF185" s="8">
        <v>0</v>
      </c>
      <c r="AG185" s="8">
        <v>0</v>
      </c>
      <c r="AH185" s="8">
        <v>0</v>
      </c>
      <c r="AI185" s="8">
        <v>0</v>
      </c>
      <c r="AJ185" s="8">
        <v>0</v>
      </c>
      <c r="AK185" s="8">
        <v>0</v>
      </c>
      <c r="AL185" s="8">
        <v>0</v>
      </c>
      <c r="AM185" s="8">
        <v>0</v>
      </c>
      <c r="AN185" s="8">
        <v>1</v>
      </c>
      <c r="AO185" s="8">
        <v>0</v>
      </c>
      <c r="AP185" s="8">
        <v>0</v>
      </c>
      <c r="AS185" s="7">
        <v>322212</v>
      </c>
      <c r="AT185" s="7" t="s">
        <v>278</v>
      </c>
      <c r="AU185" s="8">
        <v>3.0858814883248389E-2</v>
      </c>
      <c r="AV185" s="8">
        <v>7.8548177438554825E-3</v>
      </c>
      <c r="AW185" s="8">
        <v>3.0266924646385484E-2</v>
      </c>
      <c r="AX185" s="8">
        <v>6.8923638353322575E-2</v>
      </c>
      <c r="AY185" s="8">
        <v>2.5930425443769355E-2</v>
      </c>
      <c r="AZ185" s="8">
        <v>7.8797439927129037E-2</v>
      </c>
      <c r="BA185" s="8">
        <v>4.7660077373580655E-2</v>
      </c>
      <c r="BB185" s="8">
        <v>1.6046917871098385E-2</v>
      </c>
      <c r="BC185" s="8">
        <v>5.0907259115164513E-2</v>
      </c>
      <c r="BD185" s="8">
        <v>5.4794408560096777E-2</v>
      </c>
      <c r="BE185" s="8">
        <v>1.5537555490320969E-2</v>
      </c>
      <c r="BF185" s="8">
        <v>7.0324998873403238E-2</v>
      </c>
      <c r="BG185" s="8">
        <v>5.1932547694064531E-2</v>
      </c>
      <c r="BH185" s="8">
        <v>4.1352404206483869E-7</v>
      </c>
      <c r="BI185" s="8">
        <v>3.3671619878129035E-2</v>
      </c>
      <c r="BJ185" s="8">
        <v>1.0689805572735482</v>
      </c>
      <c r="BK185" s="8">
        <v>0.36719989082112903</v>
      </c>
      <c r="BL185" s="8">
        <v>0.30816264145661293</v>
      </c>
    </row>
    <row r="186" spans="1:64" x14ac:dyDescent="0.3">
      <c r="A186" s="7">
        <v>322219</v>
      </c>
      <c r="B186" s="7" t="str">
        <f t="shared" si="38"/>
        <v>Other Paperboard Container Manufacturing</v>
      </c>
      <c r="C186" s="8">
        <f t="shared" si="39"/>
        <v>6.8623639633299996E-2</v>
      </c>
      <c r="D186" s="8">
        <f t="shared" si="40"/>
        <v>8.1008777136199993E-3</v>
      </c>
      <c r="E186" s="8">
        <f t="shared" si="41"/>
        <v>5.5895405562599997E-2</v>
      </c>
      <c r="F186" s="8">
        <f t="shared" si="42"/>
        <v>0.172637298588</v>
      </c>
      <c r="G186" s="8">
        <f t="shared" si="43"/>
        <v>2.4862048974799999E-2</v>
      </c>
      <c r="H186" s="8">
        <f t="shared" si="44"/>
        <v>8.99974678862E-2</v>
      </c>
      <c r="I186" s="8">
        <f t="shared" si="45"/>
        <v>0.12907140285499999</v>
      </c>
      <c r="J186" s="8">
        <f t="shared" si="46"/>
        <v>1.50975861576E-2</v>
      </c>
      <c r="K186" s="8">
        <f t="shared" si="47"/>
        <v>5.47798882783E-2</v>
      </c>
      <c r="L186" s="8">
        <f t="shared" si="48"/>
        <v>0.125301958937</v>
      </c>
      <c r="M186" s="8">
        <f t="shared" si="49"/>
        <v>1.58147150001E-2</v>
      </c>
      <c r="N186" s="8">
        <f t="shared" si="50"/>
        <v>0.150587974151</v>
      </c>
      <c r="O186" s="8">
        <f t="shared" si="51"/>
        <v>0.265686882766</v>
      </c>
      <c r="P186" s="8">
        <f t="shared" si="52"/>
        <v>2.7686908214000002E-6</v>
      </c>
      <c r="Q186" s="8">
        <f t="shared" si="53"/>
        <v>0.17269131926</v>
      </c>
      <c r="R186" s="8">
        <f t="shared" si="54"/>
        <v>1.13261992291</v>
      </c>
      <c r="S186" s="8">
        <f t="shared" si="55"/>
        <v>1.2874968154499999</v>
      </c>
      <c r="T186" s="8">
        <f t="shared" si="56"/>
        <v>1.1989488772900001</v>
      </c>
      <c r="W186" s="7">
        <v>322219</v>
      </c>
      <c r="X186" s="7" t="s">
        <v>279</v>
      </c>
      <c r="Y186" s="8">
        <v>6.8623639633299996E-2</v>
      </c>
      <c r="Z186" s="8">
        <v>8.1008777136199993E-3</v>
      </c>
      <c r="AA186" s="8">
        <v>5.5895405562599997E-2</v>
      </c>
      <c r="AB186" s="8">
        <v>0.172637298588</v>
      </c>
      <c r="AC186" s="8">
        <v>2.4862048974799999E-2</v>
      </c>
      <c r="AD186" s="8">
        <v>8.99974678862E-2</v>
      </c>
      <c r="AE186" s="8">
        <v>0.12907140285499999</v>
      </c>
      <c r="AF186" s="8">
        <v>1.50975861576E-2</v>
      </c>
      <c r="AG186" s="8">
        <v>5.47798882783E-2</v>
      </c>
      <c r="AH186" s="8">
        <v>0.125301958937</v>
      </c>
      <c r="AI186" s="8">
        <v>1.58147150001E-2</v>
      </c>
      <c r="AJ186" s="8">
        <v>0.150587974151</v>
      </c>
      <c r="AK186" s="8">
        <v>0.265686882766</v>
      </c>
      <c r="AL186" s="8">
        <v>2.7686908214000002E-6</v>
      </c>
      <c r="AM186" s="8">
        <v>0.17269131926</v>
      </c>
      <c r="AN186" s="8">
        <v>1.13261992291</v>
      </c>
      <c r="AO186" s="8">
        <v>1.2874968154499999</v>
      </c>
      <c r="AP186" s="8">
        <v>1.1989488772900001</v>
      </c>
      <c r="AS186" s="7">
        <v>322219</v>
      </c>
      <c r="AT186" s="7" t="s">
        <v>279</v>
      </c>
      <c r="AU186" s="8">
        <v>3.5289662898512895E-2</v>
      </c>
      <c r="AV186" s="8">
        <v>7.257770731601291E-3</v>
      </c>
      <c r="AW186" s="8">
        <v>3.2758844349383864E-2</v>
      </c>
      <c r="AX186" s="8">
        <v>7.0519047608612911E-2</v>
      </c>
      <c r="AY186" s="8">
        <v>2.1294209267883873E-2</v>
      </c>
      <c r="AZ186" s="8">
        <v>7.6433041672559682E-2</v>
      </c>
      <c r="BA186" s="8">
        <v>5.1628778959161285E-2</v>
      </c>
      <c r="BB186" s="8">
        <v>1.4484262657477419E-2</v>
      </c>
      <c r="BC186" s="8">
        <v>5.1475930377185487E-2</v>
      </c>
      <c r="BD186" s="8">
        <v>6.0973109464725818E-2</v>
      </c>
      <c r="BE186" s="8">
        <v>1.4225318057988708E-2</v>
      </c>
      <c r="BF186" s="8">
        <v>7.8171370805483878E-2</v>
      </c>
      <c r="BG186" s="8">
        <v>6.4921215686370964E-2</v>
      </c>
      <c r="BH186" s="8">
        <v>9.6044803439262912E-7</v>
      </c>
      <c r="BI186" s="8">
        <v>4.1649466240645173E-2</v>
      </c>
      <c r="BJ186" s="8">
        <v>1.0753062779796774</v>
      </c>
      <c r="BK186" s="8">
        <v>0.41018178242000003</v>
      </c>
      <c r="BL186" s="8">
        <v>0.35952445586516124</v>
      </c>
    </row>
    <row r="187" spans="1:64" x14ac:dyDescent="0.3">
      <c r="A187" s="7">
        <v>322220</v>
      </c>
      <c r="B187" s="7" t="str">
        <f t="shared" si="38"/>
        <v>Paper Bag and Coated and Treated Paper Manufacturing</v>
      </c>
      <c r="C187" s="8">
        <f t="shared" si="39"/>
        <v>5.7424352290433876E-2</v>
      </c>
      <c r="D187" s="8">
        <f t="shared" si="40"/>
        <v>1.352254092915871E-2</v>
      </c>
      <c r="E187" s="8">
        <f t="shared" si="41"/>
        <v>7.3585944984896803E-2</v>
      </c>
      <c r="F187" s="8">
        <f t="shared" si="42"/>
        <v>8.4945954342267718E-2</v>
      </c>
      <c r="G187" s="8">
        <f t="shared" si="43"/>
        <v>2.9888783771930001E-2</v>
      </c>
      <c r="H187" s="8">
        <f t="shared" si="44"/>
        <v>0.11362709862754837</v>
      </c>
      <c r="I187" s="8">
        <f t="shared" si="45"/>
        <v>8.3985261326516125E-2</v>
      </c>
      <c r="J187" s="8">
        <f t="shared" si="46"/>
        <v>2.5241784310064515E-2</v>
      </c>
      <c r="K187" s="8">
        <f t="shared" si="47"/>
        <v>0.1001950113466774</v>
      </c>
      <c r="L187" s="8">
        <f t="shared" si="48"/>
        <v>7.7022833239475799E-2</v>
      </c>
      <c r="M187" s="8">
        <f t="shared" si="49"/>
        <v>1.979941190454516E-2</v>
      </c>
      <c r="N187" s="8">
        <f t="shared" si="50"/>
        <v>0.13783857353022583</v>
      </c>
      <c r="O187" s="8">
        <f t="shared" si="51"/>
        <v>0.15349643146379027</v>
      </c>
      <c r="P187" s="8">
        <f t="shared" si="52"/>
        <v>1.564785120060161E-6</v>
      </c>
      <c r="Q187" s="8">
        <f t="shared" si="53"/>
        <v>7.9520189440500003E-2</v>
      </c>
      <c r="R187" s="8">
        <f t="shared" si="54"/>
        <v>1</v>
      </c>
      <c r="S187" s="8">
        <f t="shared" si="55"/>
        <v>0.66394570770951611</v>
      </c>
      <c r="T187" s="8">
        <f t="shared" si="56"/>
        <v>0.64490592795145185</v>
      </c>
      <c r="W187" s="7">
        <v>322220</v>
      </c>
      <c r="X187" s="7" t="s">
        <v>280</v>
      </c>
      <c r="Y187" s="8">
        <v>0</v>
      </c>
      <c r="Z187" s="8">
        <v>0</v>
      </c>
      <c r="AA187" s="8">
        <v>0</v>
      </c>
      <c r="AB187" s="8">
        <v>0</v>
      </c>
      <c r="AC187" s="8">
        <v>0</v>
      </c>
      <c r="AD187" s="8">
        <v>0</v>
      </c>
      <c r="AE187" s="8">
        <v>0</v>
      </c>
      <c r="AF187" s="8">
        <v>0</v>
      </c>
      <c r="AG187" s="8">
        <v>0</v>
      </c>
      <c r="AH187" s="8">
        <v>0</v>
      </c>
      <c r="AI187" s="8">
        <v>0</v>
      </c>
      <c r="AJ187" s="8">
        <v>0</v>
      </c>
      <c r="AK187" s="8">
        <v>0</v>
      </c>
      <c r="AL187" s="8">
        <v>0</v>
      </c>
      <c r="AM187" s="8">
        <v>0</v>
      </c>
      <c r="AN187" s="8">
        <v>1</v>
      </c>
      <c r="AO187" s="8">
        <v>0</v>
      </c>
      <c r="AP187" s="8">
        <v>0</v>
      </c>
      <c r="AS187" s="7">
        <v>322220</v>
      </c>
      <c r="AT187" s="7" t="s">
        <v>280</v>
      </c>
      <c r="AU187" s="8">
        <v>5.7424352290433876E-2</v>
      </c>
      <c r="AV187" s="8">
        <v>1.352254092915871E-2</v>
      </c>
      <c r="AW187" s="8">
        <v>7.3585944984896803E-2</v>
      </c>
      <c r="AX187" s="8">
        <v>8.4945954342267718E-2</v>
      </c>
      <c r="AY187" s="8">
        <v>2.9888783771930001E-2</v>
      </c>
      <c r="AZ187" s="8">
        <v>0.11362709862754837</v>
      </c>
      <c r="BA187" s="8">
        <v>8.3985261326516125E-2</v>
      </c>
      <c r="BB187" s="8">
        <v>2.5241784310064515E-2</v>
      </c>
      <c r="BC187" s="8">
        <v>0.1001950113466774</v>
      </c>
      <c r="BD187" s="8">
        <v>7.7022833239475799E-2</v>
      </c>
      <c r="BE187" s="8">
        <v>1.979941190454516E-2</v>
      </c>
      <c r="BF187" s="8">
        <v>0.13783857353022583</v>
      </c>
      <c r="BG187" s="8">
        <v>0.15349643146379027</v>
      </c>
      <c r="BH187" s="8">
        <v>1.564785120060161E-6</v>
      </c>
      <c r="BI187" s="8">
        <v>7.9520189440500003E-2</v>
      </c>
      <c r="BJ187" s="8">
        <v>1.1445328382043545</v>
      </c>
      <c r="BK187" s="8">
        <v>0.66394570770951611</v>
      </c>
      <c r="BL187" s="8">
        <v>0.64490592795145185</v>
      </c>
    </row>
    <row r="188" spans="1:64" x14ac:dyDescent="0.3">
      <c r="A188" s="7">
        <v>322230</v>
      </c>
      <c r="B188" s="7" t="str">
        <f t="shared" si="38"/>
        <v>Stationery Product Manufacturing</v>
      </c>
      <c r="C188" s="8">
        <f t="shared" si="39"/>
        <v>4.5986644522666126E-2</v>
      </c>
      <c r="D188" s="8">
        <f t="shared" si="40"/>
        <v>1.2765336505837901E-2</v>
      </c>
      <c r="E188" s="8">
        <f t="shared" si="41"/>
        <v>4.3432777561770969E-2</v>
      </c>
      <c r="F188" s="8">
        <f t="shared" si="42"/>
        <v>5.9926371872548387E-2</v>
      </c>
      <c r="G188" s="8">
        <f t="shared" si="43"/>
        <v>2.0695593577122581E-2</v>
      </c>
      <c r="H188" s="8">
        <f t="shared" si="44"/>
        <v>6.0990805236706455E-2</v>
      </c>
      <c r="I188" s="8">
        <f t="shared" si="45"/>
        <v>7.0144182567432267E-2</v>
      </c>
      <c r="J188" s="8">
        <f t="shared" si="46"/>
        <v>2.229085980192258E-2</v>
      </c>
      <c r="K188" s="8">
        <f t="shared" si="47"/>
        <v>6.1912485882446772E-2</v>
      </c>
      <c r="L188" s="8">
        <f t="shared" si="48"/>
        <v>7.2964072660037099E-2</v>
      </c>
      <c r="M188" s="8">
        <f t="shared" si="49"/>
        <v>2.1445693345961289E-2</v>
      </c>
      <c r="N188" s="8">
        <f t="shared" si="50"/>
        <v>8.9077279360693554E-2</v>
      </c>
      <c r="O188" s="8">
        <f t="shared" si="51"/>
        <v>7.9405040224774209E-2</v>
      </c>
      <c r="P188" s="8">
        <f t="shared" si="52"/>
        <v>1.1192276186837096E-6</v>
      </c>
      <c r="Q188" s="8">
        <f t="shared" si="53"/>
        <v>5.094832941058066E-2</v>
      </c>
      <c r="R188" s="8">
        <f t="shared" si="54"/>
        <v>1</v>
      </c>
      <c r="S188" s="8">
        <f t="shared" si="55"/>
        <v>0.39967728681532266</v>
      </c>
      <c r="T188" s="8">
        <f t="shared" si="56"/>
        <v>0.41241204438080648</v>
      </c>
      <c r="W188" s="7">
        <v>322230</v>
      </c>
      <c r="X188" s="7" t="s">
        <v>281</v>
      </c>
      <c r="Y188" s="8">
        <v>0</v>
      </c>
      <c r="Z188" s="8">
        <v>0</v>
      </c>
      <c r="AA188" s="8">
        <v>0</v>
      </c>
      <c r="AB188" s="8">
        <v>0</v>
      </c>
      <c r="AC188" s="8">
        <v>0</v>
      </c>
      <c r="AD188" s="8">
        <v>0</v>
      </c>
      <c r="AE188" s="8">
        <v>0</v>
      </c>
      <c r="AF188" s="8">
        <v>0</v>
      </c>
      <c r="AG188" s="8">
        <v>0</v>
      </c>
      <c r="AH188" s="8">
        <v>0</v>
      </c>
      <c r="AI188" s="8">
        <v>0</v>
      </c>
      <c r="AJ188" s="8">
        <v>0</v>
      </c>
      <c r="AK188" s="8">
        <v>0</v>
      </c>
      <c r="AL188" s="8">
        <v>0</v>
      </c>
      <c r="AM188" s="8">
        <v>0</v>
      </c>
      <c r="AN188" s="8">
        <v>1</v>
      </c>
      <c r="AO188" s="8">
        <v>0</v>
      </c>
      <c r="AP188" s="8">
        <v>0</v>
      </c>
      <c r="AS188" s="7">
        <v>322230</v>
      </c>
      <c r="AT188" s="7" t="s">
        <v>281</v>
      </c>
      <c r="AU188" s="8">
        <v>4.5986644522666126E-2</v>
      </c>
      <c r="AV188" s="8">
        <v>1.2765336505837901E-2</v>
      </c>
      <c r="AW188" s="8">
        <v>4.3432777561770969E-2</v>
      </c>
      <c r="AX188" s="8">
        <v>5.9926371872548387E-2</v>
      </c>
      <c r="AY188" s="8">
        <v>2.0695593577122581E-2</v>
      </c>
      <c r="AZ188" s="8">
        <v>6.0990805236706455E-2</v>
      </c>
      <c r="BA188" s="8">
        <v>7.0144182567432267E-2</v>
      </c>
      <c r="BB188" s="8">
        <v>2.229085980192258E-2</v>
      </c>
      <c r="BC188" s="8">
        <v>6.1912485882446772E-2</v>
      </c>
      <c r="BD188" s="8">
        <v>7.2964072660037099E-2</v>
      </c>
      <c r="BE188" s="8">
        <v>2.1445693345961289E-2</v>
      </c>
      <c r="BF188" s="8">
        <v>8.9077279360693554E-2</v>
      </c>
      <c r="BG188" s="8">
        <v>7.9405040224774209E-2</v>
      </c>
      <c r="BH188" s="8">
        <v>1.1192276186837096E-6</v>
      </c>
      <c r="BI188" s="8">
        <v>5.094832941058066E-2</v>
      </c>
      <c r="BJ188" s="8">
        <v>1.1021847585903228</v>
      </c>
      <c r="BK188" s="8">
        <v>0.39967728681532266</v>
      </c>
      <c r="BL188" s="8">
        <v>0.41241204438080648</v>
      </c>
    </row>
    <row r="189" spans="1:64" x14ac:dyDescent="0.3">
      <c r="A189" s="7">
        <v>322291</v>
      </c>
      <c r="B189" s="7" t="str">
        <f t="shared" si="38"/>
        <v>Sanitary Paper Product Manufacturing</v>
      </c>
      <c r="C189" s="8">
        <f t="shared" si="39"/>
        <v>1.453081874735484E-2</v>
      </c>
      <c r="D189" s="8">
        <f t="shared" si="40"/>
        <v>3.693621207937097E-3</v>
      </c>
      <c r="E189" s="8">
        <f t="shared" si="41"/>
        <v>2.555641499187097E-2</v>
      </c>
      <c r="F189" s="8">
        <f t="shared" si="42"/>
        <v>3.0963536646080644E-2</v>
      </c>
      <c r="G189" s="8">
        <f t="shared" si="43"/>
        <v>1.0902158549145162E-2</v>
      </c>
      <c r="H189" s="8">
        <f t="shared" si="44"/>
        <v>4.6725852481758062E-2</v>
      </c>
      <c r="I189" s="8">
        <f t="shared" si="45"/>
        <v>2.2743243983451615E-2</v>
      </c>
      <c r="J189" s="8">
        <f t="shared" si="46"/>
        <v>6.8980470826580653E-3</v>
      </c>
      <c r="K189" s="8">
        <f t="shared" si="47"/>
        <v>3.1906137081690315E-2</v>
      </c>
      <c r="L189" s="8">
        <f t="shared" si="48"/>
        <v>1.6786120089790319E-2</v>
      </c>
      <c r="M189" s="8">
        <f t="shared" si="49"/>
        <v>4.3605422632580658E-3</v>
      </c>
      <c r="N189" s="8">
        <f t="shared" si="50"/>
        <v>3.9742191189322582E-2</v>
      </c>
      <c r="O189" s="8">
        <f t="shared" si="51"/>
        <v>4.2099128684903231E-2</v>
      </c>
      <c r="P189" s="8">
        <f t="shared" si="52"/>
        <v>2.1105612735790323E-7</v>
      </c>
      <c r="Q189" s="8">
        <f t="shared" si="53"/>
        <v>1.7730701234225807E-2</v>
      </c>
      <c r="R189" s="8">
        <f t="shared" si="54"/>
        <v>1</v>
      </c>
      <c r="S189" s="8">
        <f t="shared" si="55"/>
        <v>0.18536574122548388</v>
      </c>
      <c r="T189" s="8">
        <f t="shared" si="56"/>
        <v>0.15832162169612904</v>
      </c>
      <c r="W189" s="7">
        <v>322291</v>
      </c>
      <c r="X189" s="7" t="s">
        <v>282</v>
      </c>
      <c r="Y189" s="8">
        <v>0</v>
      </c>
      <c r="Z189" s="8">
        <v>0</v>
      </c>
      <c r="AA189" s="8">
        <v>0</v>
      </c>
      <c r="AB189" s="8">
        <v>0</v>
      </c>
      <c r="AC189" s="8">
        <v>0</v>
      </c>
      <c r="AD189" s="8">
        <v>0</v>
      </c>
      <c r="AE189" s="8">
        <v>0</v>
      </c>
      <c r="AF189" s="8">
        <v>0</v>
      </c>
      <c r="AG189" s="8">
        <v>0</v>
      </c>
      <c r="AH189" s="8">
        <v>0</v>
      </c>
      <c r="AI189" s="8">
        <v>0</v>
      </c>
      <c r="AJ189" s="8">
        <v>0</v>
      </c>
      <c r="AK189" s="8">
        <v>0</v>
      </c>
      <c r="AL189" s="8">
        <v>0</v>
      </c>
      <c r="AM189" s="8">
        <v>0</v>
      </c>
      <c r="AN189" s="8">
        <v>1</v>
      </c>
      <c r="AO189" s="8">
        <v>0</v>
      </c>
      <c r="AP189" s="8">
        <v>0</v>
      </c>
      <c r="AS189" s="7">
        <v>322291</v>
      </c>
      <c r="AT189" s="7" t="s">
        <v>282</v>
      </c>
      <c r="AU189" s="8">
        <v>1.453081874735484E-2</v>
      </c>
      <c r="AV189" s="8">
        <v>3.693621207937097E-3</v>
      </c>
      <c r="AW189" s="8">
        <v>2.555641499187097E-2</v>
      </c>
      <c r="AX189" s="8">
        <v>3.0963536646080644E-2</v>
      </c>
      <c r="AY189" s="8">
        <v>1.0902158549145162E-2</v>
      </c>
      <c r="AZ189" s="8">
        <v>4.6725852481758062E-2</v>
      </c>
      <c r="BA189" s="8">
        <v>2.2743243983451615E-2</v>
      </c>
      <c r="BB189" s="8">
        <v>6.8980470826580653E-3</v>
      </c>
      <c r="BC189" s="8">
        <v>3.1906137081690315E-2</v>
      </c>
      <c r="BD189" s="8">
        <v>1.6786120089790319E-2</v>
      </c>
      <c r="BE189" s="8">
        <v>4.3605422632580658E-3</v>
      </c>
      <c r="BF189" s="8">
        <v>3.9742191189322582E-2</v>
      </c>
      <c r="BG189" s="8">
        <v>4.2099128684903231E-2</v>
      </c>
      <c r="BH189" s="8">
        <v>2.1105612735790323E-7</v>
      </c>
      <c r="BI189" s="8">
        <v>1.7730701234225807E-2</v>
      </c>
      <c r="BJ189" s="8">
        <v>1.043780854947258</v>
      </c>
      <c r="BK189" s="8">
        <v>0.18536574122548388</v>
      </c>
      <c r="BL189" s="8">
        <v>0.15832162169612904</v>
      </c>
    </row>
    <row r="190" spans="1:64" x14ac:dyDescent="0.3">
      <c r="A190" s="7">
        <v>322299</v>
      </c>
      <c r="B190" s="7" t="str">
        <f t="shared" si="38"/>
        <v>All Other Converted Paper Product Manufacturing</v>
      </c>
      <c r="C190" s="8">
        <f t="shared" si="39"/>
        <v>4.0422412711241931E-2</v>
      </c>
      <c r="D190" s="8">
        <f t="shared" si="40"/>
        <v>1.1259496302133871E-2</v>
      </c>
      <c r="E190" s="8">
        <f t="shared" si="41"/>
        <v>5.0799061424580634E-2</v>
      </c>
      <c r="F190" s="8">
        <f t="shared" si="42"/>
        <v>7.6156841664435496E-2</v>
      </c>
      <c r="G190" s="8">
        <f t="shared" si="43"/>
        <v>2.56900299344371E-2</v>
      </c>
      <c r="H190" s="8">
        <f t="shared" si="44"/>
        <v>8.3079614005362915E-2</v>
      </c>
      <c r="I190" s="8">
        <f t="shared" si="45"/>
        <v>7.6257821557225811E-2</v>
      </c>
      <c r="J190" s="8">
        <f t="shared" si="46"/>
        <v>2.2298316660764515E-2</v>
      </c>
      <c r="K190" s="8">
        <f t="shared" si="47"/>
        <v>7.1343571609080655E-2</v>
      </c>
      <c r="L190" s="8">
        <f t="shared" si="48"/>
        <v>5.3576626538645158E-2</v>
      </c>
      <c r="M190" s="8">
        <f t="shared" si="49"/>
        <v>1.5540530949601613E-2</v>
      </c>
      <c r="N190" s="8">
        <f t="shared" si="50"/>
        <v>8.8964430597774188E-2</v>
      </c>
      <c r="O190" s="8">
        <f t="shared" si="51"/>
        <v>9.1338692543467756E-2</v>
      </c>
      <c r="P190" s="8">
        <f t="shared" si="52"/>
        <v>7.1745657909693545E-7</v>
      </c>
      <c r="Q190" s="8">
        <f t="shared" si="53"/>
        <v>4.2687266432903229E-2</v>
      </c>
      <c r="R190" s="8">
        <f t="shared" si="54"/>
        <v>1</v>
      </c>
      <c r="S190" s="8">
        <f t="shared" si="55"/>
        <v>0.42686196947532257</v>
      </c>
      <c r="T190" s="8">
        <f t="shared" si="56"/>
        <v>0.41183519369806448</v>
      </c>
      <c r="W190" s="7">
        <v>322299</v>
      </c>
      <c r="X190" s="7" t="s">
        <v>283</v>
      </c>
      <c r="Y190" s="8">
        <v>0</v>
      </c>
      <c r="Z190" s="8">
        <v>0</v>
      </c>
      <c r="AA190" s="8">
        <v>0</v>
      </c>
      <c r="AB190" s="8">
        <v>0</v>
      </c>
      <c r="AC190" s="8">
        <v>0</v>
      </c>
      <c r="AD190" s="8">
        <v>0</v>
      </c>
      <c r="AE190" s="8">
        <v>0</v>
      </c>
      <c r="AF190" s="8">
        <v>0</v>
      </c>
      <c r="AG190" s="8">
        <v>0</v>
      </c>
      <c r="AH190" s="8">
        <v>0</v>
      </c>
      <c r="AI190" s="8">
        <v>0</v>
      </c>
      <c r="AJ190" s="8">
        <v>0</v>
      </c>
      <c r="AK190" s="8">
        <v>0</v>
      </c>
      <c r="AL190" s="8">
        <v>0</v>
      </c>
      <c r="AM190" s="8">
        <v>0</v>
      </c>
      <c r="AN190" s="8">
        <v>1</v>
      </c>
      <c r="AO190" s="8">
        <v>0</v>
      </c>
      <c r="AP190" s="8">
        <v>0</v>
      </c>
      <c r="AS190" s="7">
        <v>322299</v>
      </c>
      <c r="AT190" s="7" t="s">
        <v>283</v>
      </c>
      <c r="AU190" s="8">
        <v>4.0422412711241931E-2</v>
      </c>
      <c r="AV190" s="8">
        <v>1.1259496302133871E-2</v>
      </c>
      <c r="AW190" s="8">
        <v>5.0799061424580634E-2</v>
      </c>
      <c r="AX190" s="8">
        <v>7.6156841664435496E-2</v>
      </c>
      <c r="AY190" s="8">
        <v>2.56900299344371E-2</v>
      </c>
      <c r="AZ190" s="8">
        <v>8.3079614005362915E-2</v>
      </c>
      <c r="BA190" s="8">
        <v>7.6257821557225811E-2</v>
      </c>
      <c r="BB190" s="8">
        <v>2.2298316660764515E-2</v>
      </c>
      <c r="BC190" s="8">
        <v>7.1343571609080655E-2</v>
      </c>
      <c r="BD190" s="8">
        <v>5.3576626538645158E-2</v>
      </c>
      <c r="BE190" s="8">
        <v>1.5540530949601613E-2</v>
      </c>
      <c r="BF190" s="8">
        <v>8.8964430597774188E-2</v>
      </c>
      <c r="BG190" s="8">
        <v>9.1338692543467756E-2</v>
      </c>
      <c r="BH190" s="8">
        <v>7.1745657909693545E-7</v>
      </c>
      <c r="BI190" s="8">
        <v>4.2687266432903229E-2</v>
      </c>
      <c r="BJ190" s="8">
        <v>1.1024809704380645</v>
      </c>
      <c r="BK190" s="8">
        <v>0.42686196947532257</v>
      </c>
      <c r="BL190" s="8">
        <v>0.41183519369806448</v>
      </c>
    </row>
    <row r="191" spans="1:64" x14ac:dyDescent="0.3">
      <c r="A191" s="7">
        <v>323111</v>
      </c>
      <c r="B191" s="7" t="str">
        <f t="shared" si="38"/>
        <v>Commercial Printing (except Screen and Books)</v>
      </c>
      <c r="C191" s="8">
        <f t="shared" si="39"/>
        <v>7.0618999974899996E-2</v>
      </c>
      <c r="D191" s="8">
        <f t="shared" si="40"/>
        <v>8.6544223273199994E-3</v>
      </c>
      <c r="E191" s="8">
        <f t="shared" si="41"/>
        <v>9.5607069899100006E-2</v>
      </c>
      <c r="F191" s="8">
        <f t="shared" si="42"/>
        <v>7.6512809234100004E-2</v>
      </c>
      <c r="G191" s="8">
        <f t="shared" si="43"/>
        <v>9.6759637640400006E-3</v>
      </c>
      <c r="H191" s="8">
        <f t="shared" si="44"/>
        <v>5.2409410426000003E-2</v>
      </c>
      <c r="I191" s="8">
        <f t="shared" si="45"/>
        <v>8.0640224378500006E-2</v>
      </c>
      <c r="J191" s="8">
        <f t="shared" si="46"/>
        <v>9.6964076402999994E-3</v>
      </c>
      <c r="K191" s="8">
        <f t="shared" si="47"/>
        <v>5.15232681649E-2</v>
      </c>
      <c r="L191" s="8">
        <f t="shared" si="48"/>
        <v>7.9800264946200003E-2</v>
      </c>
      <c r="M191" s="8">
        <f t="shared" si="49"/>
        <v>9.7975622117800008E-3</v>
      </c>
      <c r="N191" s="8">
        <f t="shared" si="50"/>
        <v>0.15405682974000001</v>
      </c>
      <c r="O191" s="8">
        <f t="shared" si="51"/>
        <v>0.45171779572300003</v>
      </c>
      <c r="P191" s="8">
        <f t="shared" si="52"/>
        <v>7.7151454956100005E-6</v>
      </c>
      <c r="Q191" s="8">
        <f t="shared" si="53"/>
        <v>0.29035202566500001</v>
      </c>
      <c r="R191" s="8">
        <f t="shared" si="54"/>
        <v>1.1748804922</v>
      </c>
      <c r="S191" s="8">
        <f t="shared" si="55"/>
        <v>1.1385981834200001</v>
      </c>
      <c r="T191" s="8">
        <f t="shared" si="56"/>
        <v>1.1418599001800001</v>
      </c>
      <c r="W191" s="7">
        <v>323111</v>
      </c>
      <c r="X191" s="7" t="s">
        <v>284</v>
      </c>
      <c r="Y191" s="8">
        <v>7.0618999974899996E-2</v>
      </c>
      <c r="Z191" s="8">
        <v>8.6544223273199994E-3</v>
      </c>
      <c r="AA191" s="8">
        <v>9.5607069899100006E-2</v>
      </c>
      <c r="AB191" s="8">
        <v>7.6512809234100004E-2</v>
      </c>
      <c r="AC191" s="8">
        <v>9.6759637640400006E-3</v>
      </c>
      <c r="AD191" s="8">
        <v>5.2409410426000003E-2</v>
      </c>
      <c r="AE191" s="8">
        <v>8.0640224378500006E-2</v>
      </c>
      <c r="AF191" s="8">
        <v>9.6964076402999994E-3</v>
      </c>
      <c r="AG191" s="8">
        <v>5.15232681649E-2</v>
      </c>
      <c r="AH191" s="8">
        <v>7.9800264946200003E-2</v>
      </c>
      <c r="AI191" s="8">
        <v>9.7975622117800008E-3</v>
      </c>
      <c r="AJ191" s="8">
        <v>0.15405682974000001</v>
      </c>
      <c r="AK191" s="8">
        <v>0.45171779572300003</v>
      </c>
      <c r="AL191" s="8">
        <v>7.7151454956100005E-6</v>
      </c>
      <c r="AM191" s="8">
        <v>0.29035202566500001</v>
      </c>
      <c r="AN191" s="8">
        <v>1.1748804922</v>
      </c>
      <c r="AO191" s="8">
        <v>1.1385981834200001</v>
      </c>
      <c r="AP191" s="8">
        <v>1.1418599001800001</v>
      </c>
      <c r="AS191" s="7">
        <v>323111</v>
      </c>
      <c r="AT191" s="7" t="s">
        <v>284</v>
      </c>
      <c r="AU191" s="8">
        <v>0.1300142210588677</v>
      </c>
      <c r="AV191" s="8">
        <v>2.7670089498874045E-2</v>
      </c>
      <c r="AW191" s="8">
        <v>0.17608396732046455</v>
      </c>
      <c r="AX191" s="8">
        <v>0.15028567402121445</v>
      </c>
      <c r="AY191" s="8">
        <v>3.449001688962243E-2</v>
      </c>
      <c r="AZ191" s="8">
        <v>0.14932583418055001</v>
      </c>
      <c r="BA191" s="8">
        <v>0.1483961906176097</v>
      </c>
      <c r="BB191" s="8">
        <v>3.3771171550577905E-2</v>
      </c>
      <c r="BC191" s="8">
        <v>0.15573938601160317</v>
      </c>
      <c r="BD191" s="8">
        <v>0.14548686762225482</v>
      </c>
      <c r="BE191" s="8">
        <v>3.1284503561053549E-2</v>
      </c>
      <c r="BF191" s="8">
        <v>0.25330732143856444</v>
      </c>
      <c r="BG191" s="8">
        <v>0.44902600443999974</v>
      </c>
      <c r="BH191" s="8">
        <v>7.0567008101198398E-6</v>
      </c>
      <c r="BI191" s="8">
        <v>0.28548318739954809</v>
      </c>
      <c r="BJ191" s="8">
        <v>1.3337682778775812</v>
      </c>
      <c r="BK191" s="8">
        <v>1.3179724928333871</v>
      </c>
      <c r="BL191" s="8">
        <v>1.3217777159214517</v>
      </c>
    </row>
    <row r="192" spans="1:64" x14ac:dyDescent="0.3">
      <c r="A192" s="7">
        <v>323113</v>
      </c>
      <c r="B192" s="7" t="str">
        <f t="shared" si="38"/>
        <v>Commercial Screen Printing</v>
      </c>
      <c r="C192" s="8">
        <f t="shared" si="39"/>
        <v>7.0559525557299996E-2</v>
      </c>
      <c r="D192" s="8">
        <f t="shared" si="40"/>
        <v>8.6432399423799992E-3</v>
      </c>
      <c r="E192" s="8">
        <f t="shared" si="41"/>
        <v>9.5363342869299997E-2</v>
      </c>
      <c r="F192" s="8">
        <f t="shared" si="42"/>
        <v>8.1970041151600004E-2</v>
      </c>
      <c r="G192" s="8">
        <f t="shared" si="43"/>
        <v>1.03946293156E-2</v>
      </c>
      <c r="H192" s="8">
        <f t="shared" si="44"/>
        <v>5.5534254252200002E-2</v>
      </c>
      <c r="I192" s="8">
        <f t="shared" si="45"/>
        <v>8.0840908357000002E-2</v>
      </c>
      <c r="J192" s="8">
        <f t="shared" si="46"/>
        <v>9.7224793836400009E-3</v>
      </c>
      <c r="K192" s="8">
        <f t="shared" si="47"/>
        <v>5.09934083249E-2</v>
      </c>
      <c r="L192" s="8">
        <f t="shared" si="48"/>
        <v>7.9785996959000002E-2</v>
      </c>
      <c r="M192" s="8">
        <f t="shared" si="49"/>
        <v>9.7863803392800007E-3</v>
      </c>
      <c r="N192" s="8">
        <f t="shared" si="50"/>
        <v>0.15389741160000001</v>
      </c>
      <c r="O192" s="8">
        <f t="shared" si="51"/>
        <v>0.45188996355200001</v>
      </c>
      <c r="P192" s="8">
        <f t="shared" si="52"/>
        <v>7.1638419089299997E-6</v>
      </c>
      <c r="Q192" s="8">
        <f t="shared" si="53"/>
        <v>0.28912150915700002</v>
      </c>
      <c r="R192" s="8">
        <f t="shared" si="54"/>
        <v>1.1745661083700001</v>
      </c>
      <c r="S192" s="8">
        <f t="shared" si="55"/>
        <v>1.14789892472</v>
      </c>
      <c r="T192" s="8">
        <f t="shared" si="56"/>
        <v>1.1415567960699999</v>
      </c>
      <c r="W192" s="7">
        <v>323113</v>
      </c>
      <c r="X192" s="7" t="s">
        <v>285</v>
      </c>
      <c r="Y192" s="8">
        <v>7.0559525557299996E-2</v>
      </c>
      <c r="Z192" s="8">
        <v>8.6432399423799992E-3</v>
      </c>
      <c r="AA192" s="8">
        <v>9.5363342869299997E-2</v>
      </c>
      <c r="AB192" s="8">
        <v>8.1970041151600004E-2</v>
      </c>
      <c r="AC192" s="8">
        <v>1.03946293156E-2</v>
      </c>
      <c r="AD192" s="8">
        <v>5.5534254252200002E-2</v>
      </c>
      <c r="AE192" s="8">
        <v>8.0840908357000002E-2</v>
      </c>
      <c r="AF192" s="8">
        <v>9.7224793836400009E-3</v>
      </c>
      <c r="AG192" s="8">
        <v>5.09934083249E-2</v>
      </c>
      <c r="AH192" s="8">
        <v>7.9785996959000002E-2</v>
      </c>
      <c r="AI192" s="8">
        <v>9.7863803392800007E-3</v>
      </c>
      <c r="AJ192" s="8">
        <v>0.15389741160000001</v>
      </c>
      <c r="AK192" s="8">
        <v>0.45188996355200001</v>
      </c>
      <c r="AL192" s="8">
        <v>7.1638419089299997E-6</v>
      </c>
      <c r="AM192" s="8">
        <v>0.28912150915700002</v>
      </c>
      <c r="AN192" s="8">
        <v>1.1745661083700001</v>
      </c>
      <c r="AO192" s="8">
        <v>1.14789892472</v>
      </c>
      <c r="AP192" s="8">
        <v>1.1415567960699999</v>
      </c>
      <c r="AS192" s="7">
        <v>323113</v>
      </c>
      <c r="AT192" s="7" t="s">
        <v>285</v>
      </c>
      <c r="AU192" s="8">
        <v>0.11476043630082094</v>
      </c>
      <c r="AV192" s="8">
        <v>2.5392023728161454E-2</v>
      </c>
      <c r="AW192" s="8">
        <v>0.15407037168645002</v>
      </c>
      <c r="AX192" s="8">
        <v>8.1738696393181431E-2</v>
      </c>
      <c r="AY192" s="8">
        <v>1.947346777253274E-2</v>
      </c>
      <c r="AZ192" s="8">
        <v>8.008539274404225E-2</v>
      </c>
      <c r="BA192" s="8">
        <v>0.13193916075747905</v>
      </c>
      <c r="BB192" s="8">
        <v>3.122632420265806E-2</v>
      </c>
      <c r="BC192" s="8">
        <v>0.13870746169380488</v>
      </c>
      <c r="BD192" s="8">
        <v>0.12888179737038383</v>
      </c>
      <c r="BE192" s="8">
        <v>2.8792755071454835E-2</v>
      </c>
      <c r="BF192" s="8">
        <v>0.22089642673990328</v>
      </c>
      <c r="BG192" s="8">
        <v>0.37552662511640361</v>
      </c>
      <c r="BH192" s="8">
        <v>1.7293995502904515E-5</v>
      </c>
      <c r="BI192" s="8">
        <v>0.2376158399135325</v>
      </c>
      <c r="BJ192" s="8">
        <v>1.294222831715323</v>
      </c>
      <c r="BK192" s="8">
        <v>1.0038782020711288</v>
      </c>
      <c r="BL192" s="8">
        <v>1.124453591815</v>
      </c>
    </row>
    <row r="193" spans="1:64" x14ac:dyDescent="0.3">
      <c r="A193" s="7">
        <v>323117</v>
      </c>
      <c r="B193" s="7" t="str">
        <f t="shared" si="38"/>
        <v>Books Printing</v>
      </c>
      <c r="C193" s="8">
        <f t="shared" si="39"/>
        <v>4.204875649756451E-2</v>
      </c>
      <c r="D193" s="8">
        <f t="shared" si="40"/>
        <v>1.1629368582838709E-2</v>
      </c>
      <c r="E193" s="8">
        <f t="shared" si="41"/>
        <v>5.6941169553709682E-2</v>
      </c>
      <c r="F193" s="8">
        <f t="shared" si="42"/>
        <v>4.3169546038404845E-2</v>
      </c>
      <c r="G193" s="8">
        <f t="shared" si="43"/>
        <v>1.2476334555274197E-2</v>
      </c>
      <c r="H193" s="8">
        <f t="shared" si="44"/>
        <v>4.9007336239951627E-2</v>
      </c>
      <c r="I193" s="8">
        <f t="shared" si="45"/>
        <v>4.8939358380403225E-2</v>
      </c>
      <c r="J193" s="8">
        <f t="shared" si="46"/>
        <v>1.4560391405975806E-2</v>
      </c>
      <c r="K193" s="8">
        <f t="shared" si="47"/>
        <v>5.5349845043822579E-2</v>
      </c>
      <c r="L193" s="8">
        <f t="shared" si="48"/>
        <v>4.7684221610661284E-2</v>
      </c>
      <c r="M193" s="8">
        <f t="shared" si="49"/>
        <v>1.3410593514411292E-2</v>
      </c>
      <c r="N193" s="8">
        <f t="shared" si="50"/>
        <v>7.9349137668419362E-2</v>
      </c>
      <c r="O193" s="8">
        <f t="shared" si="51"/>
        <v>0.10303071654400001</v>
      </c>
      <c r="P193" s="8">
        <f t="shared" si="52"/>
        <v>1.8100606949640323E-6</v>
      </c>
      <c r="Q193" s="8">
        <f t="shared" si="53"/>
        <v>6.5097812706612912E-2</v>
      </c>
      <c r="R193" s="8">
        <f t="shared" si="54"/>
        <v>1</v>
      </c>
      <c r="S193" s="8">
        <f t="shared" si="55"/>
        <v>0.33045966844661284</v>
      </c>
      <c r="T193" s="8">
        <f t="shared" si="56"/>
        <v>0.34465604644306458</v>
      </c>
      <c r="W193" s="7">
        <v>323117</v>
      </c>
      <c r="X193" s="7" t="s">
        <v>286</v>
      </c>
      <c r="Y193" s="8">
        <v>0</v>
      </c>
      <c r="Z193" s="8">
        <v>0</v>
      </c>
      <c r="AA193" s="8">
        <v>0</v>
      </c>
      <c r="AB193" s="8">
        <v>0</v>
      </c>
      <c r="AC193" s="8">
        <v>0</v>
      </c>
      <c r="AD193" s="8">
        <v>0</v>
      </c>
      <c r="AE193" s="8">
        <v>0</v>
      </c>
      <c r="AF193" s="8">
        <v>0</v>
      </c>
      <c r="AG193" s="8">
        <v>0</v>
      </c>
      <c r="AH193" s="8">
        <v>0</v>
      </c>
      <c r="AI193" s="8">
        <v>0</v>
      </c>
      <c r="AJ193" s="8">
        <v>0</v>
      </c>
      <c r="AK193" s="8">
        <v>0</v>
      </c>
      <c r="AL193" s="8">
        <v>0</v>
      </c>
      <c r="AM193" s="8">
        <v>0</v>
      </c>
      <c r="AN193" s="8">
        <v>1</v>
      </c>
      <c r="AO193" s="8">
        <v>0</v>
      </c>
      <c r="AP193" s="8">
        <v>0</v>
      </c>
      <c r="AS193" s="7">
        <v>323117</v>
      </c>
      <c r="AT193" s="7" t="s">
        <v>286</v>
      </c>
      <c r="AU193" s="8">
        <v>4.204875649756451E-2</v>
      </c>
      <c r="AV193" s="8">
        <v>1.1629368582838709E-2</v>
      </c>
      <c r="AW193" s="8">
        <v>5.6941169553709682E-2</v>
      </c>
      <c r="AX193" s="8">
        <v>4.3169546038404845E-2</v>
      </c>
      <c r="AY193" s="8">
        <v>1.2476334555274197E-2</v>
      </c>
      <c r="AZ193" s="8">
        <v>4.9007336239951627E-2</v>
      </c>
      <c r="BA193" s="8">
        <v>4.8939358380403225E-2</v>
      </c>
      <c r="BB193" s="8">
        <v>1.4560391405975806E-2</v>
      </c>
      <c r="BC193" s="8">
        <v>5.5349845043822579E-2</v>
      </c>
      <c r="BD193" s="8">
        <v>4.7684221610661284E-2</v>
      </c>
      <c r="BE193" s="8">
        <v>1.3410593514411292E-2</v>
      </c>
      <c r="BF193" s="8">
        <v>7.9349137668419362E-2</v>
      </c>
      <c r="BG193" s="8">
        <v>0.10303071654400001</v>
      </c>
      <c r="BH193" s="8">
        <v>1.8100606949640323E-6</v>
      </c>
      <c r="BI193" s="8">
        <v>6.5097812706612912E-2</v>
      </c>
      <c r="BJ193" s="8">
        <v>1.1106192946338709</v>
      </c>
      <c r="BK193" s="8">
        <v>0.33045966844661284</v>
      </c>
      <c r="BL193" s="8">
        <v>0.34465604644306458</v>
      </c>
    </row>
    <row r="194" spans="1:64" x14ac:dyDescent="0.3">
      <c r="A194" s="7">
        <v>323120</v>
      </c>
      <c r="B194" s="7" t="str">
        <f t="shared" si="38"/>
        <v>Support Activities for Printing</v>
      </c>
      <c r="C194" s="8">
        <f t="shared" si="39"/>
        <v>7.1114463264627406E-2</v>
      </c>
      <c r="D194" s="8">
        <f t="shared" si="40"/>
        <v>1.9040985455479033E-2</v>
      </c>
      <c r="E194" s="8">
        <f t="shared" si="41"/>
        <v>0.12190698297959676</v>
      </c>
      <c r="F194" s="8">
        <f t="shared" si="42"/>
        <v>4.3385867373495153E-2</v>
      </c>
      <c r="G194" s="8">
        <f t="shared" si="43"/>
        <v>1.1765976485258709E-2</v>
      </c>
      <c r="H194" s="8">
        <f t="shared" si="44"/>
        <v>5.6604003498517741E-2</v>
      </c>
      <c r="I194" s="8">
        <f t="shared" si="45"/>
        <v>6.7076857463988712E-2</v>
      </c>
      <c r="J194" s="8">
        <f t="shared" si="46"/>
        <v>1.6604725044862902E-2</v>
      </c>
      <c r="K194" s="8">
        <f t="shared" si="47"/>
        <v>8.1538613916175812E-2</v>
      </c>
      <c r="L194" s="8">
        <f t="shared" si="48"/>
        <v>6.1631727967388722E-2</v>
      </c>
      <c r="M194" s="8">
        <f t="shared" si="49"/>
        <v>1.6730914384995479E-2</v>
      </c>
      <c r="N194" s="8">
        <f t="shared" si="50"/>
        <v>0.12969156769567741</v>
      </c>
      <c r="O194" s="8">
        <f t="shared" si="51"/>
        <v>0.30100519059999992</v>
      </c>
      <c r="P194" s="8">
        <f t="shared" si="52"/>
        <v>8.772718983153389E-6</v>
      </c>
      <c r="Q194" s="8">
        <f t="shared" si="53"/>
        <v>0.21020805525149999</v>
      </c>
      <c r="R194" s="8">
        <f t="shared" si="54"/>
        <v>1</v>
      </c>
      <c r="S194" s="8">
        <f t="shared" si="55"/>
        <v>0.61175584735758082</v>
      </c>
      <c r="T194" s="8">
        <f t="shared" si="56"/>
        <v>0.6652201964253226</v>
      </c>
      <c r="W194" s="7">
        <v>323120</v>
      </c>
      <c r="X194" s="7" t="s">
        <v>287</v>
      </c>
      <c r="Y194" s="8">
        <v>0</v>
      </c>
      <c r="Z194" s="8">
        <v>0</v>
      </c>
      <c r="AA194" s="8">
        <v>0</v>
      </c>
      <c r="AB194" s="8">
        <v>0</v>
      </c>
      <c r="AC194" s="8">
        <v>0</v>
      </c>
      <c r="AD194" s="8">
        <v>0</v>
      </c>
      <c r="AE194" s="8">
        <v>0</v>
      </c>
      <c r="AF194" s="8">
        <v>0</v>
      </c>
      <c r="AG194" s="8">
        <v>0</v>
      </c>
      <c r="AH194" s="8">
        <v>0</v>
      </c>
      <c r="AI194" s="8">
        <v>0</v>
      </c>
      <c r="AJ194" s="8">
        <v>0</v>
      </c>
      <c r="AK194" s="8">
        <v>0</v>
      </c>
      <c r="AL194" s="8">
        <v>0</v>
      </c>
      <c r="AM194" s="8">
        <v>0</v>
      </c>
      <c r="AN194" s="8">
        <v>1</v>
      </c>
      <c r="AO194" s="8">
        <v>0</v>
      </c>
      <c r="AP194" s="8">
        <v>0</v>
      </c>
      <c r="AS194" s="7">
        <v>323120</v>
      </c>
      <c r="AT194" s="7" t="s">
        <v>287</v>
      </c>
      <c r="AU194" s="8">
        <v>7.1114463264627406E-2</v>
      </c>
      <c r="AV194" s="8">
        <v>1.9040985455479033E-2</v>
      </c>
      <c r="AW194" s="8">
        <v>0.12190698297959676</v>
      </c>
      <c r="AX194" s="8">
        <v>4.3385867373495153E-2</v>
      </c>
      <c r="AY194" s="8">
        <v>1.1765976485258709E-2</v>
      </c>
      <c r="AZ194" s="8">
        <v>5.6604003498517741E-2</v>
      </c>
      <c r="BA194" s="8">
        <v>6.7076857463988712E-2</v>
      </c>
      <c r="BB194" s="8">
        <v>1.6604725044862902E-2</v>
      </c>
      <c r="BC194" s="8">
        <v>8.1538613916175812E-2</v>
      </c>
      <c r="BD194" s="8">
        <v>6.1631727967388722E-2</v>
      </c>
      <c r="BE194" s="8">
        <v>1.6730914384995479E-2</v>
      </c>
      <c r="BF194" s="8">
        <v>0.12969156769567741</v>
      </c>
      <c r="BG194" s="8">
        <v>0.30100519059999992</v>
      </c>
      <c r="BH194" s="8">
        <v>8.772718983153389E-6</v>
      </c>
      <c r="BI194" s="8">
        <v>0.21020805525149999</v>
      </c>
      <c r="BJ194" s="8">
        <v>1.2120624316995166</v>
      </c>
      <c r="BK194" s="8">
        <v>0.61175584735758082</v>
      </c>
      <c r="BL194" s="8">
        <v>0.6652201964253226</v>
      </c>
    </row>
    <row r="195" spans="1:64" x14ac:dyDescent="0.3">
      <c r="A195" s="7">
        <v>324110</v>
      </c>
      <c r="B195" s="7" t="str">
        <f t="shared" si="38"/>
        <v>Petroleum Refineries</v>
      </c>
      <c r="C195" s="8">
        <f t="shared" si="39"/>
        <v>1.8111909637766127E-2</v>
      </c>
      <c r="D195" s="8">
        <f t="shared" si="40"/>
        <v>3.7935885361483875E-3</v>
      </c>
      <c r="E195" s="8">
        <f t="shared" si="41"/>
        <v>2.2130219629774194E-2</v>
      </c>
      <c r="F195" s="8">
        <f t="shared" si="42"/>
        <v>0.20547603589524194</v>
      </c>
      <c r="G195" s="8">
        <f t="shared" si="43"/>
        <v>6.2415199176741938E-2</v>
      </c>
      <c r="H195" s="8">
        <f t="shared" si="44"/>
        <v>0.2528258869316774</v>
      </c>
      <c r="I195" s="8">
        <f t="shared" si="45"/>
        <v>0.14299660657274196</v>
      </c>
      <c r="J195" s="8">
        <f t="shared" si="46"/>
        <v>5.0011109096290321E-2</v>
      </c>
      <c r="K195" s="8">
        <f t="shared" si="47"/>
        <v>0.2056253893712903</v>
      </c>
      <c r="L195" s="8">
        <f t="shared" si="48"/>
        <v>3.5437615965709678E-2</v>
      </c>
      <c r="M195" s="8">
        <f t="shared" si="49"/>
        <v>7.2334651877741926E-3</v>
      </c>
      <c r="N195" s="8">
        <f t="shared" si="50"/>
        <v>5.0941834560241941E-2</v>
      </c>
      <c r="O195" s="8">
        <f t="shared" si="51"/>
        <v>2.8554536867709684E-2</v>
      </c>
      <c r="P195" s="8">
        <f t="shared" si="52"/>
        <v>6.0391172667419349E-8</v>
      </c>
      <c r="Q195" s="8">
        <f t="shared" si="53"/>
        <v>2.2379537891516134E-3</v>
      </c>
      <c r="R195" s="8">
        <f t="shared" si="54"/>
        <v>1</v>
      </c>
      <c r="S195" s="8">
        <f t="shared" si="55"/>
        <v>0.61749131555241943</v>
      </c>
      <c r="T195" s="8">
        <f t="shared" si="56"/>
        <v>0.495407298588871</v>
      </c>
      <c r="W195" s="7">
        <v>324110</v>
      </c>
      <c r="X195" s="7" t="s">
        <v>288</v>
      </c>
      <c r="Y195" s="8">
        <v>0</v>
      </c>
      <c r="Z195" s="8">
        <v>0</v>
      </c>
      <c r="AA195" s="8">
        <v>0</v>
      </c>
      <c r="AB195" s="8">
        <v>0</v>
      </c>
      <c r="AC195" s="8">
        <v>0</v>
      </c>
      <c r="AD195" s="8">
        <v>0</v>
      </c>
      <c r="AE195" s="8">
        <v>0</v>
      </c>
      <c r="AF195" s="8">
        <v>0</v>
      </c>
      <c r="AG195" s="8">
        <v>0</v>
      </c>
      <c r="AH195" s="8">
        <v>0</v>
      </c>
      <c r="AI195" s="8">
        <v>0</v>
      </c>
      <c r="AJ195" s="8">
        <v>0</v>
      </c>
      <c r="AK195" s="8">
        <v>0</v>
      </c>
      <c r="AL195" s="8">
        <v>0</v>
      </c>
      <c r="AM195" s="8">
        <v>0</v>
      </c>
      <c r="AN195" s="8">
        <v>1</v>
      </c>
      <c r="AO195" s="8">
        <v>0</v>
      </c>
      <c r="AP195" s="8">
        <v>0</v>
      </c>
      <c r="AS195" s="7">
        <v>324110</v>
      </c>
      <c r="AT195" s="7" t="s">
        <v>288</v>
      </c>
      <c r="AU195" s="8">
        <v>1.8111909637766127E-2</v>
      </c>
      <c r="AV195" s="8">
        <v>3.7935885361483875E-3</v>
      </c>
      <c r="AW195" s="8">
        <v>2.2130219629774194E-2</v>
      </c>
      <c r="AX195" s="8">
        <v>0.20547603589524194</v>
      </c>
      <c r="AY195" s="8">
        <v>6.2415199176741938E-2</v>
      </c>
      <c r="AZ195" s="8">
        <v>0.2528258869316774</v>
      </c>
      <c r="BA195" s="8">
        <v>0.14299660657274196</v>
      </c>
      <c r="BB195" s="8">
        <v>5.0011109096290321E-2</v>
      </c>
      <c r="BC195" s="8">
        <v>0.2056253893712903</v>
      </c>
      <c r="BD195" s="8">
        <v>3.5437615965709678E-2</v>
      </c>
      <c r="BE195" s="8">
        <v>7.2334651877741926E-3</v>
      </c>
      <c r="BF195" s="8">
        <v>5.0941834560241941E-2</v>
      </c>
      <c r="BG195" s="8">
        <v>2.8554536867709684E-2</v>
      </c>
      <c r="BH195" s="8">
        <v>6.0391172667419349E-8</v>
      </c>
      <c r="BI195" s="8">
        <v>2.2379537891516134E-3</v>
      </c>
      <c r="BJ195" s="8">
        <v>1.0440357178037094</v>
      </c>
      <c r="BK195" s="8">
        <v>0.61749131555241943</v>
      </c>
      <c r="BL195" s="8">
        <v>0.495407298588871</v>
      </c>
    </row>
    <row r="196" spans="1:64" x14ac:dyDescent="0.3">
      <c r="A196" s="7">
        <v>324121</v>
      </c>
      <c r="B196" s="7" t="str">
        <f t="shared" ref="B196:B259" si="57">IF(C196=0,"***SECTOR NOT AVAILABLE",AT196)</f>
        <v>Asphalt Paving Mixture and Block Manufacturing</v>
      </c>
      <c r="C196" s="8">
        <f t="shared" ref="C196:C259" si="58">IF(Y196=0,VLOOKUP(A196,$AS$2:$BL$994,3,FALSE),Y196)</f>
        <v>8.2566829701800001E-2</v>
      </c>
      <c r="D196" s="8">
        <f t="shared" ref="D196:D259" si="59">IF(Z196=0,VLOOKUP(A196,$AS$2:$BL$994,4,FALSE),Z196)</f>
        <v>1.0126782841600001E-2</v>
      </c>
      <c r="E196" s="8">
        <f t="shared" ref="E196:E259" si="60">IF(AA196=0,VLOOKUP(A196,$AS$2:$BL$994,5,FALSE),AA196)</f>
        <v>8.3231020382599996E-2</v>
      </c>
      <c r="F196" s="8">
        <f t="shared" ref="F196:F259" si="61">IF(AB196=0,VLOOKUP($A196,$AS$2:$BL$994,6,FALSE),AB196)</f>
        <v>0.230308983006</v>
      </c>
      <c r="G196" s="8">
        <f t="shared" ref="G196:G259" si="62">IF(AC196=0,VLOOKUP($A196,$AS$2:$BL$994,7,FALSE),AC196)</f>
        <v>3.5591972648300003E-2</v>
      </c>
      <c r="H196" s="8">
        <f t="shared" ref="H196:H259" si="63">IF(AD196=0,VLOOKUP($A196,$AS$2:$BL$994,8,FALSE),AD196)</f>
        <v>0.12394670427399999</v>
      </c>
      <c r="I196" s="8">
        <f t="shared" ref="I196:I259" si="64">IF(AE196=0,VLOOKUP($A196,$AS$2:$BL$994,9,FALSE),AE196)</f>
        <v>0.15411818913899999</v>
      </c>
      <c r="J196" s="8">
        <f t="shared" ref="J196:J259" si="65">IF(AF196=0,VLOOKUP($A196,$AS$2:$BL$994,10,FALSE),AF196)</f>
        <v>1.97737533311E-2</v>
      </c>
      <c r="K196" s="8">
        <f t="shared" ref="K196:K259" si="66">IF(AG196=0,VLOOKUP($A196,$AS$2:$BL$994,11,FALSE),AG196)</f>
        <v>6.5762212242000004E-2</v>
      </c>
      <c r="L196" s="8">
        <f t="shared" ref="L196:L259" si="67">IF(AH196=0,VLOOKUP($A196,$AS$2:$BL$994,12,FALSE),AH196)</f>
        <v>0.145585082979</v>
      </c>
      <c r="M196" s="8">
        <f t="shared" ref="M196:M259" si="68">IF(AI196=0,VLOOKUP($A196,$AS$2:$BL$994,13,FALSE),AI196)</f>
        <v>1.6725053688100001E-2</v>
      </c>
      <c r="N196" s="8">
        <f t="shared" ref="N196:N259" si="69">IF(AJ196=0,VLOOKUP($A196,$AS$2:$BL$994,14,FALSE),AJ196)</f>
        <v>0.200934741113</v>
      </c>
      <c r="O196" s="8">
        <f t="shared" ref="O196:O259" si="70">IF(AK196=0,VLOOKUP($A196,$AS$2:$BL$994,15,FALSE),AK196)</f>
        <v>0.31246164300099999</v>
      </c>
      <c r="P196" s="8">
        <f t="shared" ref="P196:P259" si="71">IF(AL196=0,VLOOKUP($A196,$AS$2:$BL$994,16,FALSE),AL196)</f>
        <v>2.1022493078800001E-6</v>
      </c>
      <c r="Q196" s="8">
        <f t="shared" ref="Q196:Q259" si="72">IF(AM196=0,VLOOKUP($A196,$AS$2:$BL$994,17,FALSE),AM196)</f>
        <v>0.15449167510199999</v>
      </c>
      <c r="R196" s="8">
        <f t="shared" ref="R196:R259" si="73">IF(AN196=0,VLOOKUP($A196,$AS$2:$BL$994,18,FALSE),AN196)</f>
        <v>1.1759246329299999</v>
      </c>
      <c r="S196" s="8">
        <f t="shared" ref="S196:S259" si="74">IF(AO196=0,VLOOKUP($A196,$AS$2:$BL$994,19,FALSE),AO196)</f>
        <v>1.38984765993</v>
      </c>
      <c r="T196" s="8">
        <f t="shared" ref="T196:T259" si="75">IF(AP196=0,VLOOKUP($A196,$AS$2:$BL$994,20,FALSE),AP196)</f>
        <v>1.23965415471</v>
      </c>
      <c r="W196" s="7">
        <v>324121</v>
      </c>
      <c r="X196" s="7" t="s">
        <v>289</v>
      </c>
      <c r="Y196" s="8">
        <v>8.2566829701800001E-2</v>
      </c>
      <c r="Z196" s="8">
        <v>1.0126782841600001E-2</v>
      </c>
      <c r="AA196" s="8">
        <v>8.3231020382599996E-2</v>
      </c>
      <c r="AB196" s="8">
        <v>0.230308983006</v>
      </c>
      <c r="AC196" s="8">
        <v>3.5591972648300003E-2</v>
      </c>
      <c r="AD196" s="8">
        <v>0.12394670427399999</v>
      </c>
      <c r="AE196" s="8">
        <v>0.15411818913899999</v>
      </c>
      <c r="AF196" s="8">
        <v>1.97737533311E-2</v>
      </c>
      <c r="AG196" s="8">
        <v>6.5762212242000004E-2</v>
      </c>
      <c r="AH196" s="8">
        <v>0.145585082979</v>
      </c>
      <c r="AI196" s="8">
        <v>1.6725053688100001E-2</v>
      </c>
      <c r="AJ196" s="8">
        <v>0.200934741113</v>
      </c>
      <c r="AK196" s="8">
        <v>0.31246164300099999</v>
      </c>
      <c r="AL196" s="8">
        <v>2.1022493078800001E-6</v>
      </c>
      <c r="AM196" s="8">
        <v>0.15449167510199999</v>
      </c>
      <c r="AN196" s="8">
        <v>1.1759246329299999</v>
      </c>
      <c r="AO196" s="8">
        <v>1.38984765993</v>
      </c>
      <c r="AP196" s="8">
        <v>1.23965415471</v>
      </c>
      <c r="AS196" s="7">
        <v>324121</v>
      </c>
      <c r="AT196" s="7" t="s">
        <v>289</v>
      </c>
      <c r="AU196" s="8">
        <v>0.12617090916473875</v>
      </c>
      <c r="AV196" s="8">
        <v>2.5055895925642908E-2</v>
      </c>
      <c r="AW196" s="8">
        <v>0.14623370394204524</v>
      </c>
      <c r="AX196" s="8">
        <v>0.40371857148573709</v>
      </c>
      <c r="AY196" s="8">
        <v>0.10544421968964517</v>
      </c>
      <c r="AZ196" s="8">
        <v>0.40611807947982398</v>
      </c>
      <c r="BA196" s="8">
        <v>0.25068769649192407</v>
      </c>
      <c r="BB196" s="8">
        <v>5.5038217344254681E-2</v>
      </c>
      <c r="BC196" s="8">
        <v>0.21737823776003859</v>
      </c>
      <c r="BD196" s="8">
        <v>0.22228040862809517</v>
      </c>
      <c r="BE196" s="8">
        <v>4.1795235330878554E-2</v>
      </c>
      <c r="BF196" s="8">
        <v>0.31282509236453221</v>
      </c>
      <c r="BG196" s="8">
        <v>0.31561591577300019</v>
      </c>
      <c r="BH196" s="8">
        <v>1.8518080536232736E-6</v>
      </c>
      <c r="BI196" s="8">
        <v>0.15383222242399994</v>
      </c>
      <c r="BJ196" s="8">
        <v>1.2974605090320968</v>
      </c>
      <c r="BK196" s="8">
        <v>1.9152808706553228</v>
      </c>
      <c r="BL196" s="8">
        <v>1.5231041515958068</v>
      </c>
    </row>
    <row r="197" spans="1:64" x14ac:dyDescent="0.3">
      <c r="A197" s="7">
        <v>324122</v>
      </c>
      <c r="B197" s="7" t="str">
        <f t="shared" si="57"/>
        <v>Asphalt Shingle and Coating Materials Manufacturing</v>
      </c>
      <c r="C197" s="8">
        <f t="shared" si="58"/>
        <v>1.1072303061806453E-2</v>
      </c>
      <c r="D197" s="8">
        <f t="shared" si="59"/>
        <v>3.2383891540451615E-3</v>
      </c>
      <c r="E197" s="8">
        <f t="shared" si="60"/>
        <v>1.5614428846806453E-2</v>
      </c>
      <c r="F197" s="8">
        <f t="shared" si="61"/>
        <v>2.8731455596467743E-2</v>
      </c>
      <c r="G197" s="8">
        <f t="shared" si="62"/>
        <v>8.8037064802258067E-3</v>
      </c>
      <c r="H197" s="8">
        <f t="shared" si="63"/>
        <v>3.2958802938354834E-2</v>
      </c>
      <c r="I197" s="8">
        <f t="shared" si="64"/>
        <v>2.3877497487032259E-2</v>
      </c>
      <c r="J197" s="8">
        <f t="shared" si="65"/>
        <v>7.664389591001612E-3</v>
      </c>
      <c r="K197" s="8">
        <f t="shared" si="66"/>
        <v>2.5994272950774191E-2</v>
      </c>
      <c r="L197" s="8">
        <f t="shared" si="67"/>
        <v>1.5339122061774194E-2</v>
      </c>
      <c r="M197" s="8">
        <f t="shared" si="68"/>
        <v>4.2213967951499993E-3</v>
      </c>
      <c r="N197" s="8">
        <f t="shared" si="69"/>
        <v>2.5664640956951618E-2</v>
      </c>
      <c r="O197" s="8">
        <f t="shared" si="70"/>
        <v>2.6219536321806451E-2</v>
      </c>
      <c r="P197" s="8">
        <f t="shared" si="71"/>
        <v>1.2184065540483871E-7</v>
      </c>
      <c r="Q197" s="8">
        <f t="shared" si="72"/>
        <v>9.1548364483225817E-3</v>
      </c>
      <c r="R197" s="8">
        <f t="shared" si="73"/>
        <v>1</v>
      </c>
      <c r="S197" s="8">
        <f t="shared" si="74"/>
        <v>0.13501009404725808</v>
      </c>
      <c r="T197" s="8">
        <f t="shared" si="75"/>
        <v>0.12205228906112903</v>
      </c>
      <c r="W197" s="7">
        <v>324122</v>
      </c>
      <c r="X197" s="7" t="s">
        <v>290</v>
      </c>
      <c r="Y197" s="8">
        <v>0</v>
      </c>
      <c r="Z197" s="8">
        <v>0</v>
      </c>
      <c r="AA197" s="8">
        <v>0</v>
      </c>
      <c r="AB197" s="8">
        <v>0</v>
      </c>
      <c r="AC197" s="8">
        <v>0</v>
      </c>
      <c r="AD197" s="8">
        <v>0</v>
      </c>
      <c r="AE197" s="8">
        <v>0</v>
      </c>
      <c r="AF197" s="8">
        <v>0</v>
      </c>
      <c r="AG197" s="8">
        <v>0</v>
      </c>
      <c r="AH197" s="8">
        <v>0</v>
      </c>
      <c r="AI197" s="8">
        <v>0</v>
      </c>
      <c r="AJ197" s="8">
        <v>0</v>
      </c>
      <c r="AK197" s="8">
        <v>0</v>
      </c>
      <c r="AL197" s="8">
        <v>0</v>
      </c>
      <c r="AM197" s="8">
        <v>0</v>
      </c>
      <c r="AN197" s="8">
        <v>1</v>
      </c>
      <c r="AO197" s="8">
        <v>0</v>
      </c>
      <c r="AP197" s="8">
        <v>0</v>
      </c>
      <c r="AS197" s="7">
        <v>324122</v>
      </c>
      <c r="AT197" s="7" t="s">
        <v>290</v>
      </c>
      <c r="AU197" s="8">
        <v>1.1072303061806453E-2</v>
      </c>
      <c r="AV197" s="8">
        <v>3.2383891540451615E-3</v>
      </c>
      <c r="AW197" s="8">
        <v>1.5614428846806453E-2</v>
      </c>
      <c r="AX197" s="8">
        <v>2.8731455596467743E-2</v>
      </c>
      <c r="AY197" s="8">
        <v>8.8037064802258067E-3</v>
      </c>
      <c r="AZ197" s="8">
        <v>3.2958802938354834E-2</v>
      </c>
      <c r="BA197" s="8">
        <v>2.3877497487032259E-2</v>
      </c>
      <c r="BB197" s="8">
        <v>7.664389591001612E-3</v>
      </c>
      <c r="BC197" s="8">
        <v>2.5994272950774191E-2</v>
      </c>
      <c r="BD197" s="8">
        <v>1.5339122061774194E-2</v>
      </c>
      <c r="BE197" s="8">
        <v>4.2213967951499993E-3</v>
      </c>
      <c r="BF197" s="8">
        <v>2.5664640956951618E-2</v>
      </c>
      <c r="BG197" s="8">
        <v>2.6219536321806451E-2</v>
      </c>
      <c r="BH197" s="8">
        <v>1.2184065540483871E-7</v>
      </c>
      <c r="BI197" s="8">
        <v>9.1548364483225817E-3</v>
      </c>
      <c r="BJ197" s="8">
        <v>1.0299251210625806</v>
      </c>
      <c r="BK197" s="8">
        <v>0.13501009404725808</v>
      </c>
      <c r="BL197" s="8">
        <v>0.12205228906112903</v>
      </c>
    </row>
    <row r="198" spans="1:64" x14ac:dyDescent="0.3">
      <c r="A198" s="7">
        <v>324191</v>
      </c>
      <c r="B198" s="7" t="str">
        <f t="shared" si="57"/>
        <v>Petroleum Lubricating Oil and Grease Manufacturing</v>
      </c>
      <c r="C198" s="8">
        <f t="shared" si="58"/>
        <v>2.9813299791819355E-2</v>
      </c>
      <c r="D198" s="8">
        <f t="shared" si="59"/>
        <v>7.8630533718000006E-3</v>
      </c>
      <c r="E198" s="8">
        <f t="shared" si="60"/>
        <v>5.2232210210758065E-2</v>
      </c>
      <c r="F198" s="8">
        <f t="shared" si="61"/>
        <v>0.17640184906719358</v>
      </c>
      <c r="G198" s="8">
        <f t="shared" si="62"/>
        <v>5.1940906778514526E-2</v>
      </c>
      <c r="H198" s="8">
        <f t="shared" si="63"/>
        <v>0.21283402786825803</v>
      </c>
      <c r="I198" s="8">
        <f t="shared" si="64"/>
        <v>0.1039373549535484</v>
      </c>
      <c r="J198" s="8">
        <f t="shared" si="65"/>
        <v>2.8159282882759675E-2</v>
      </c>
      <c r="K198" s="8">
        <f t="shared" si="66"/>
        <v>0.11798433534987095</v>
      </c>
      <c r="L198" s="8">
        <f t="shared" si="67"/>
        <v>4.1072215524343543E-2</v>
      </c>
      <c r="M198" s="8">
        <f t="shared" si="68"/>
        <v>1.0084439272240323E-2</v>
      </c>
      <c r="N198" s="8">
        <f t="shared" si="69"/>
        <v>8.6758711466467742E-2</v>
      </c>
      <c r="O198" s="8">
        <f t="shared" si="70"/>
        <v>9.2858193408129064E-2</v>
      </c>
      <c r="P198" s="8">
        <f t="shared" si="71"/>
        <v>2.0227645135870966E-7</v>
      </c>
      <c r="Q198" s="8">
        <f t="shared" si="72"/>
        <v>2.1909413791638705E-2</v>
      </c>
      <c r="R198" s="8">
        <f t="shared" si="73"/>
        <v>1</v>
      </c>
      <c r="S198" s="8">
        <f t="shared" si="74"/>
        <v>0.66698323532677417</v>
      </c>
      <c r="T198" s="8">
        <f t="shared" si="75"/>
        <v>0.47588742479951618</v>
      </c>
      <c r="W198" s="7">
        <v>324191</v>
      </c>
      <c r="X198" s="7" t="s">
        <v>291</v>
      </c>
      <c r="Y198" s="8">
        <v>0</v>
      </c>
      <c r="Z198" s="8">
        <v>0</v>
      </c>
      <c r="AA198" s="8">
        <v>0</v>
      </c>
      <c r="AB198" s="8">
        <v>0</v>
      </c>
      <c r="AC198" s="8">
        <v>0</v>
      </c>
      <c r="AD198" s="8">
        <v>0</v>
      </c>
      <c r="AE198" s="8">
        <v>0</v>
      </c>
      <c r="AF198" s="8">
        <v>0</v>
      </c>
      <c r="AG198" s="8">
        <v>0</v>
      </c>
      <c r="AH198" s="8">
        <v>0</v>
      </c>
      <c r="AI198" s="8">
        <v>0</v>
      </c>
      <c r="AJ198" s="8">
        <v>0</v>
      </c>
      <c r="AK198" s="8">
        <v>0</v>
      </c>
      <c r="AL198" s="8">
        <v>0</v>
      </c>
      <c r="AM198" s="8">
        <v>0</v>
      </c>
      <c r="AN198" s="8">
        <v>1</v>
      </c>
      <c r="AO198" s="8">
        <v>0</v>
      </c>
      <c r="AP198" s="8">
        <v>0</v>
      </c>
      <c r="AS198" s="7">
        <v>324191</v>
      </c>
      <c r="AT198" s="7" t="s">
        <v>291</v>
      </c>
      <c r="AU198" s="8">
        <v>2.9813299791819355E-2</v>
      </c>
      <c r="AV198" s="8">
        <v>7.8630533718000006E-3</v>
      </c>
      <c r="AW198" s="8">
        <v>5.2232210210758065E-2</v>
      </c>
      <c r="AX198" s="8">
        <v>0.17640184906719358</v>
      </c>
      <c r="AY198" s="8">
        <v>5.1940906778514526E-2</v>
      </c>
      <c r="AZ198" s="8">
        <v>0.21283402786825803</v>
      </c>
      <c r="BA198" s="8">
        <v>0.1039373549535484</v>
      </c>
      <c r="BB198" s="8">
        <v>2.8159282882759675E-2</v>
      </c>
      <c r="BC198" s="8">
        <v>0.11798433534987095</v>
      </c>
      <c r="BD198" s="8">
        <v>4.1072215524343543E-2</v>
      </c>
      <c r="BE198" s="8">
        <v>1.0084439272240323E-2</v>
      </c>
      <c r="BF198" s="8">
        <v>8.6758711466467742E-2</v>
      </c>
      <c r="BG198" s="8">
        <v>9.2858193408129064E-2</v>
      </c>
      <c r="BH198" s="8">
        <v>2.0227645135870966E-7</v>
      </c>
      <c r="BI198" s="8">
        <v>2.1909413791638705E-2</v>
      </c>
      <c r="BJ198" s="8">
        <v>1.0899085633746775</v>
      </c>
      <c r="BK198" s="8">
        <v>0.66698323532677417</v>
      </c>
      <c r="BL198" s="8">
        <v>0.47588742479951618</v>
      </c>
    </row>
    <row r="199" spans="1:64" x14ac:dyDescent="0.3">
      <c r="A199" s="7">
        <v>324199</v>
      </c>
      <c r="B199" s="7" t="str">
        <f t="shared" si="57"/>
        <v>All Other Petroleum and Coal Products Manufacturing</v>
      </c>
      <c r="C199" s="8">
        <f t="shared" si="58"/>
        <v>2.0905831856532262E-2</v>
      </c>
      <c r="D199" s="8">
        <f t="shared" si="59"/>
        <v>5.6545113473435481E-3</v>
      </c>
      <c r="E199" s="8">
        <f t="shared" si="60"/>
        <v>3.8183322861483876E-2</v>
      </c>
      <c r="F199" s="8">
        <f t="shared" si="61"/>
        <v>0.1471535570198387</v>
      </c>
      <c r="G199" s="8">
        <f t="shared" si="62"/>
        <v>4.6623592198548384E-2</v>
      </c>
      <c r="H199" s="8">
        <f t="shared" si="63"/>
        <v>0.21529680710003224</v>
      </c>
      <c r="I199" s="8">
        <f t="shared" si="64"/>
        <v>7.2167720158919355E-2</v>
      </c>
      <c r="J199" s="8">
        <f t="shared" si="65"/>
        <v>2.0353025404441939E-2</v>
      </c>
      <c r="K199" s="8">
        <f t="shared" si="66"/>
        <v>9.2460833924032246E-2</v>
      </c>
      <c r="L199" s="8">
        <f t="shared" si="67"/>
        <v>2.8720713684370968E-2</v>
      </c>
      <c r="M199" s="8">
        <f t="shared" si="68"/>
        <v>7.1914058368822576E-3</v>
      </c>
      <c r="N199" s="8">
        <f t="shared" si="69"/>
        <v>6.2483620948096771E-2</v>
      </c>
      <c r="O199" s="8">
        <f t="shared" si="70"/>
        <v>5.9661166805129034E-2</v>
      </c>
      <c r="P199" s="8">
        <f t="shared" si="71"/>
        <v>1.0235748737111289E-7</v>
      </c>
      <c r="Q199" s="8">
        <f t="shared" si="72"/>
        <v>1.3970645708922582E-2</v>
      </c>
      <c r="R199" s="8">
        <f t="shared" si="73"/>
        <v>1</v>
      </c>
      <c r="S199" s="8">
        <f t="shared" si="74"/>
        <v>0.55423524664129042</v>
      </c>
      <c r="T199" s="8">
        <f t="shared" si="75"/>
        <v>0.3301428698098387</v>
      </c>
      <c r="W199" s="7">
        <v>324199</v>
      </c>
      <c r="X199" s="7" t="s">
        <v>292</v>
      </c>
      <c r="Y199" s="8">
        <v>0</v>
      </c>
      <c r="Z199" s="8">
        <v>0</v>
      </c>
      <c r="AA199" s="8">
        <v>0</v>
      </c>
      <c r="AB199" s="8">
        <v>0</v>
      </c>
      <c r="AC199" s="8">
        <v>0</v>
      </c>
      <c r="AD199" s="8">
        <v>0</v>
      </c>
      <c r="AE199" s="8">
        <v>0</v>
      </c>
      <c r="AF199" s="8">
        <v>0</v>
      </c>
      <c r="AG199" s="8">
        <v>0</v>
      </c>
      <c r="AH199" s="8">
        <v>0</v>
      </c>
      <c r="AI199" s="8">
        <v>0</v>
      </c>
      <c r="AJ199" s="8">
        <v>0</v>
      </c>
      <c r="AK199" s="8">
        <v>0</v>
      </c>
      <c r="AL199" s="8">
        <v>0</v>
      </c>
      <c r="AM199" s="8">
        <v>0</v>
      </c>
      <c r="AN199" s="8">
        <v>1</v>
      </c>
      <c r="AO199" s="8">
        <v>0</v>
      </c>
      <c r="AP199" s="8">
        <v>0</v>
      </c>
      <c r="AS199" s="7">
        <v>324199</v>
      </c>
      <c r="AT199" s="7" t="s">
        <v>292</v>
      </c>
      <c r="AU199" s="8">
        <v>2.0905831856532262E-2</v>
      </c>
      <c r="AV199" s="8">
        <v>5.6545113473435481E-3</v>
      </c>
      <c r="AW199" s="8">
        <v>3.8183322861483876E-2</v>
      </c>
      <c r="AX199" s="8">
        <v>0.1471535570198387</v>
      </c>
      <c r="AY199" s="8">
        <v>4.6623592198548384E-2</v>
      </c>
      <c r="AZ199" s="8">
        <v>0.21529680710003224</v>
      </c>
      <c r="BA199" s="8">
        <v>7.2167720158919355E-2</v>
      </c>
      <c r="BB199" s="8">
        <v>2.0353025404441939E-2</v>
      </c>
      <c r="BC199" s="8">
        <v>9.2460833924032246E-2</v>
      </c>
      <c r="BD199" s="8">
        <v>2.8720713684370968E-2</v>
      </c>
      <c r="BE199" s="8">
        <v>7.1914058368822576E-3</v>
      </c>
      <c r="BF199" s="8">
        <v>6.2483620948096771E-2</v>
      </c>
      <c r="BG199" s="8">
        <v>5.9661166805129034E-2</v>
      </c>
      <c r="BH199" s="8">
        <v>1.0235748737111289E-7</v>
      </c>
      <c r="BI199" s="8">
        <v>1.3970645708922582E-2</v>
      </c>
      <c r="BJ199" s="8">
        <v>1.0647436660653224</v>
      </c>
      <c r="BK199" s="8">
        <v>0.55423524664129042</v>
      </c>
      <c r="BL199" s="8">
        <v>0.3301428698098387</v>
      </c>
    </row>
    <row r="200" spans="1:64" x14ac:dyDescent="0.3">
      <c r="A200" s="7">
        <v>325110</v>
      </c>
      <c r="B200" s="7" t="str">
        <f t="shared" si="57"/>
        <v>***SECTOR NOT AVAILABLE</v>
      </c>
      <c r="C200" s="8">
        <f t="shared" si="58"/>
        <v>0</v>
      </c>
      <c r="D200" s="8">
        <f t="shared" si="59"/>
        <v>0</v>
      </c>
      <c r="E200" s="8">
        <f t="shared" si="60"/>
        <v>0</v>
      </c>
      <c r="F200" s="8">
        <f t="shared" si="61"/>
        <v>0</v>
      </c>
      <c r="G200" s="8">
        <f t="shared" si="62"/>
        <v>0</v>
      </c>
      <c r="H200" s="8">
        <f t="shared" si="63"/>
        <v>0</v>
      </c>
      <c r="I200" s="8">
        <f t="shared" si="64"/>
        <v>0</v>
      </c>
      <c r="J200" s="8">
        <f t="shared" si="65"/>
        <v>0</v>
      </c>
      <c r="K200" s="8">
        <f t="shared" si="66"/>
        <v>0</v>
      </c>
      <c r="L200" s="8">
        <f t="shared" si="67"/>
        <v>0</v>
      </c>
      <c r="M200" s="8">
        <f t="shared" si="68"/>
        <v>0</v>
      </c>
      <c r="N200" s="8">
        <f t="shared" si="69"/>
        <v>0</v>
      </c>
      <c r="O200" s="8">
        <f t="shared" si="70"/>
        <v>0</v>
      </c>
      <c r="P200" s="8">
        <f t="shared" si="71"/>
        <v>0</v>
      </c>
      <c r="Q200" s="8">
        <f t="shared" si="72"/>
        <v>0</v>
      </c>
      <c r="R200" s="8">
        <f t="shared" si="73"/>
        <v>1</v>
      </c>
      <c r="S200" s="8">
        <f t="shared" si="74"/>
        <v>0</v>
      </c>
      <c r="T200" s="8">
        <f t="shared" si="75"/>
        <v>0</v>
      </c>
      <c r="W200" s="7">
        <v>325110</v>
      </c>
      <c r="X200" s="7" t="s">
        <v>293</v>
      </c>
      <c r="Y200" s="8">
        <v>0</v>
      </c>
      <c r="Z200" s="8">
        <v>0</v>
      </c>
      <c r="AA200" s="8">
        <v>0</v>
      </c>
      <c r="AB200" s="8">
        <v>0</v>
      </c>
      <c r="AC200" s="8">
        <v>0</v>
      </c>
      <c r="AD200" s="8">
        <v>0</v>
      </c>
      <c r="AE200" s="8">
        <v>0</v>
      </c>
      <c r="AF200" s="8">
        <v>0</v>
      </c>
      <c r="AG200" s="8">
        <v>0</v>
      </c>
      <c r="AH200" s="8">
        <v>0</v>
      </c>
      <c r="AI200" s="8">
        <v>0</v>
      </c>
      <c r="AJ200" s="8">
        <v>0</v>
      </c>
      <c r="AK200" s="8">
        <v>0</v>
      </c>
      <c r="AL200" s="8">
        <v>0</v>
      </c>
      <c r="AM200" s="8">
        <v>0</v>
      </c>
      <c r="AN200" s="8">
        <v>1</v>
      </c>
      <c r="AO200" s="8">
        <v>0</v>
      </c>
      <c r="AP200" s="8">
        <v>0</v>
      </c>
      <c r="AS200" s="7">
        <v>325110</v>
      </c>
      <c r="AT200" s="7" t="s">
        <v>293</v>
      </c>
      <c r="AU200" s="8">
        <v>0</v>
      </c>
      <c r="AV200" s="8">
        <v>0</v>
      </c>
      <c r="AW200" s="8">
        <v>0</v>
      </c>
      <c r="AX200" s="8">
        <v>0</v>
      </c>
      <c r="AY200" s="8">
        <v>0</v>
      </c>
      <c r="AZ200" s="8">
        <v>0</v>
      </c>
      <c r="BA200" s="8">
        <v>0</v>
      </c>
      <c r="BB200" s="8">
        <v>0</v>
      </c>
      <c r="BC200" s="8">
        <v>0</v>
      </c>
      <c r="BD200" s="8">
        <v>0</v>
      </c>
      <c r="BE200" s="8">
        <v>0</v>
      </c>
      <c r="BF200" s="8">
        <v>0</v>
      </c>
      <c r="BG200" s="8">
        <v>0</v>
      </c>
      <c r="BH200" s="8">
        <v>0</v>
      </c>
      <c r="BI200" s="8">
        <v>0</v>
      </c>
      <c r="BJ200" s="8">
        <v>1</v>
      </c>
      <c r="BK200" s="8">
        <v>0</v>
      </c>
      <c r="BL200" s="8">
        <v>0</v>
      </c>
    </row>
    <row r="201" spans="1:64" x14ac:dyDescent="0.3">
      <c r="A201" s="7">
        <v>325120</v>
      </c>
      <c r="B201" s="7" t="str">
        <f t="shared" si="57"/>
        <v>Industrial Gas Manufacturing</v>
      </c>
      <c r="C201" s="8">
        <f t="shared" si="58"/>
        <v>4.0115831264564514E-2</v>
      </c>
      <c r="D201" s="8">
        <f t="shared" si="59"/>
        <v>8.7549256718774185E-3</v>
      </c>
      <c r="E201" s="8">
        <f t="shared" si="60"/>
        <v>5.3796640229064517E-2</v>
      </c>
      <c r="F201" s="8">
        <f t="shared" si="61"/>
        <v>4.0539420464800163E-2</v>
      </c>
      <c r="G201" s="8">
        <f t="shared" si="62"/>
        <v>1.4469015242979999E-2</v>
      </c>
      <c r="H201" s="8">
        <f t="shared" si="63"/>
        <v>8.9031172966248392E-2</v>
      </c>
      <c r="I201" s="8">
        <f t="shared" si="64"/>
        <v>2.6514372176180648E-2</v>
      </c>
      <c r="J201" s="8">
        <f t="shared" si="65"/>
        <v>7.3981298479677418E-3</v>
      </c>
      <c r="K201" s="8">
        <f t="shared" si="66"/>
        <v>4.113350820874033E-2</v>
      </c>
      <c r="L201" s="8">
        <f t="shared" si="67"/>
        <v>4.5767612695016134E-2</v>
      </c>
      <c r="M201" s="8">
        <f t="shared" si="68"/>
        <v>8.8641623543080656E-3</v>
      </c>
      <c r="N201" s="8">
        <f t="shared" si="69"/>
        <v>6.1833814537064512E-2</v>
      </c>
      <c r="O201" s="8">
        <f t="shared" si="70"/>
        <v>0.11156882676948383</v>
      </c>
      <c r="P201" s="8">
        <f t="shared" si="71"/>
        <v>2.3582573486188713E-6</v>
      </c>
      <c r="Q201" s="8">
        <f t="shared" si="72"/>
        <v>8.4747374912870974E-2</v>
      </c>
      <c r="R201" s="8">
        <f t="shared" si="73"/>
        <v>1</v>
      </c>
      <c r="S201" s="8">
        <f t="shared" si="74"/>
        <v>0.35371702802887095</v>
      </c>
      <c r="T201" s="8">
        <f t="shared" si="75"/>
        <v>0.28472342958790314</v>
      </c>
      <c r="W201" s="7">
        <v>325120</v>
      </c>
      <c r="X201" s="7" t="s">
        <v>294</v>
      </c>
      <c r="Y201" s="8">
        <v>0</v>
      </c>
      <c r="Z201" s="8">
        <v>0</v>
      </c>
      <c r="AA201" s="8">
        <v>0</v>
      </c>
      <c r="AB201" s="8">
        <v>0</v>
      </c>
      <c r="AC201" s="8">
        <v>0</v>
      </c>
      <c r="AD201" s="8">
        <v>0</v>
      </c>
      <c r="AE201" s="8">
        <v>0</v>
      </c>
      <c r="AF201" s="8">
        <v>0</v>
      </c>
      <c r="AG201" s="8">
        <v>0</v>
      </c>
      <c r="AH201" s="8">
        <v>0</v>
      </c>
      <c r="AI201" s="8">
        <v>0</v>
      </c>
      <c r="AJ201" s="8">
        <v>0</v>
      </c>
      <c r="AK201" s="8">
        <v>0</v>
      </c>
      <c r="AL201" s="8">
        <v>0</v>
      </c>
      <c r="AM201" s="8">
        <v>0</v>
      </c>
      <c r="AN201" s="8">
        <v>1</v>
      </c>
      <c r="AO201" s="8">
        <v>0</v>
      </c>
      <c r="AP201" s="8">
        <v>0</v>
      </c>
      <c r="AS201" s="7">
        <v>325120</v>
      </c>
      <c r="AT201" s="7" t="s">
        <v>294</v>
      </c>
      <c r="AU201" s="8">
        <v>4.0115831264564514E-2</v>
      </c>
      <c r="AV201" s="8">
        <v>8.7549256718774185E-3</v>
      </c>
      <c r="AW201" s="8">
        <v>5.3796640229064517E-2</v>
      </c>
      <c r="AX201" s="8">
        <v>4.0539420464800163E-2</v>
      </c>
      <c r="AY201" s="8">
        <v>1.4469015242979999E-2</v>
      </c>
      <c r="AZ201" s="8">
        <v>8.9031172966248392E-2</v>
      </c>
      <c r="BA201" s="8">
        <v>2.6514372176180648E-2</v>
      </c>
      <c r="BB201" s="8">
        <v>7.3981298479677418E-3</v>
      </c>
      <c r="BC201" s="8">
        <v>4.113350820874033E-2</v>
      </c>
      <c r="BD201" s="8">
        <v>4.5767612695016134E-2</v>
      </c>
      <c r="BE201" s="8">
        <v>8.8641623543080656E-3</v>
      </c>
      <c r="BF201" s="8">
        <v>6.1833814537064512E-2</v>
      </c>
      <c r="BG201" s="8">
        <v>0.11156882676948383</v>
      </c>
      <c r="BH201" s="8">
        <v>2.3582573486188713E-6</v>
      </c>
      <c r="BI201" s="8">
        <v>8.4747374912870974E-2</v>
      </c>
      <c r="BJ201" s="8">
        <v>1.1026673971658065</v>
      </c>
      <c r="BK201" s="8">
        <v>0.35371702802887095</v>
      </c>
      <c r="BL201" s="8">
        <v>0.28472342958790314</v>
      </c>
    </row>
    <row r="202" spans="1:64" x14ac:dyDescent="0.3">
      <c r="A202" s="7">
        <v>325130</v>
      </c>
      <c r="B202" s="7" t="str">
        <f t="shared" si="57"/>
        <v>Synthetic Dye and Pigment Manufacturing</v>
      </c>
      <c r="C202" s="8">
        <f t="shared" si="58"/>
        <v>1.4478359904069354E-2</v>
      </c>
      <c r="D202" s="8">
        <f t="shared" si="59"/>
        <v>3.204613847373871E-3</v>
      </c>
      <c r="E202" s="8">
        <f t="shared" si="60"/>
        <v>3.5563492658903226E-2</v>
      </c>
      <c r="F202" s="8">
        <f t="shared" si="61"/>
        <v>3.990883748446291E-2</v>
      </c>
      <c r="G202" s="8">
        <f t="shared" si="62"/>
        <v>1.0038427172432257E-2</v>
      </c>
      <c r="H202" s="8">
        <f t="shared" si="63"/>
        <v>6.2753953543277424E-2</v>
      </c>
      <c r="I202" s="8">
        <f t="shared" si="64"/>
        <v>2.8451753066354835E-2</v>
      </c>
      <c r="J202" s="8">
        <f t="shared" si="65"/>
        <v>6.8447753698725813E-3</v>
      </c>
      <c r="K202" s="8">
        <f t="shared" si="66"/>
        <v>4.5326896660919352E-2</v>
      </c>
      <c r="L202" s="8">
        <f t="shared" si="67"/>
        <v>1.6515701130832255E-2</v>
      </c>
      <c r="M202" s="8">
        <f t="shared" si="68"/>
        <v>3.4742052943490319E-3</v>
      </c>
      <c r="N202" s="8">
        <f t="shared" si="69"/>
        <v>5.1461314385064523E-2</v>
      </c>
      <c r="O202" s="8">
        <f t="shared" si="70"/>
        <v>6.959085401467742E-2</v>
      </c>
      <c r="P202" s="8">
        <f t="shared" si="71"/>
        <v>4.6604832392995157E-7</v>
      </c>
      <c r="Q202" s="8">
        <f t="shared" si="72"/>
        <v>2.3707903715129031E-2</v>
      </c>
      <c r="R202" s="8">
        <f t="shared" si="73"/>
        <v>1</v>
      </c>
      <c r="S202" s="8">
        <f t="shared" si="74"/>
        <v>0.25786250852258064</v>
      </c>
      <c r="T202" s="8">
        <f t="shared" si="75"/>
        <v>0.22578471541983872</v>
      </c>
      <c r="W202" s="7">
        <v>325130</v>
      </c>
      <c r="X202" s="7" t="s">
        <v>295</v>
      </c>
      <c r="Y202" s="8">
        <v>0</v>
      </c>
      <c r="Z202" s="8">
        <v>0</v>
      </c>
      <c r="AA202" s="8">
        <v>0</v>
      </c>
      <c r="AB202" s="8">
        <v>0</v>
      </c>
      <c r="AC202" s="8">
        <v>0</v>
      </c>
      <c r="AD202" s="8">
        <v>0</v>
      </c>
      <c r="AE202" s="8">
        <v>0</v>
      </c>
      <c r="AF202" s="8">
        <v>0</v>
      </c>
      <c r="AG202" s="8">
        <v>0</v>
      </c>
      <c r="AH202" s="8">
        <v>0</v>
      </c>
      <c r="AI202" s="8">
        <v>0</v>
      </c>
      <c r="AJ202" s="8">
        <v>0</v>
      </c>
      <c r="AK202" s="8">
        <v>0</v>
      </c>
      <c r="AL202" s="8">
        <v>0</v>
      </c>
      <c r="AM202" s="8">
        <v>0</v>
      </c>
      <c r="AN202" s="8">
        <v>1</v>
      </c>
      <c r="AO202" s="8">
        <v>0</v>
      </c>
      <c r="AP202" s="8">
        <v>0</v>
      </c>
      <c r="AS202" s="7">
        <v>325130</v>
      </c>
      <c r="AT202" s="7" t="s">
        <v>295</v>
      </c>
      <c r="AU202" s="8">
        <v>1.4478359904069354E-2</v>
      </c>
      <c r="AV202" s="8">
        <v>3.204613847373871E-3</v>
      </c>
      <c r="AW202" s="8">
        <v>3.5563492658903226E-2</v>
      </c>
      <c r="AX202" s="8">
        <v>3.990883748446291E-2</v>
      </c>
      <c r="AY202" s="8">
        <v>1.0038427172432257E-2</v>
      </c>
      <c r="AZ202" s="8">
        <v>6.2753953543277424E-2</v>
      </c>
      <c r="BA202" s="8">
        <v>2.8451753066354835E-2</v>
      </c>
      <c r="BB202" s="8">
        <v>6.8447753698725813E-3</v>
      </c>
      <c r="BC202" s="8">
        <v>4.5326896660919352E-2</v>
      </c>
      <c r="BD202" s="8">
        <v>1.6515701130832255E-2</v>
      </c>
      <c r="BE202" s="8">
        <v>3.4742052943490319E-3</v>
      </c>
      <c r="BF202" s="8">
        <v>5.1461314385064523E-2</v>
      </c>
      <c r="BG202" s="8">
        <v>6.959085401467742E-2</v>
      </c>
      <c r="BH202" s="8">
        <v>4.6604832392995157E-7</v>
      </c>
      <c r="BI202" s="8">
        <v>2.3707903715129031E-2</v>
      </c>
      <c r="BJ202" s="8">
        <v>1.0532464664100001</v>
      </c>
      <c r="BK202" s="8">
        <v>0.25786250852258064</v>
      </c>
      <c r="BL202" s="8">
        <v>0.22578471541983872</v>
      </c>
    </row>
    <row r="203" spans="1:64" x14ac:dyDescent="0.3">
      <c r="A203" s="7">
        <v>325180</v>
      </c>
      <c r="B203" s="7" t="str">
        <f t="shared" si="57"/>
        <v>Other Basic Inorganic Chemical Manufacturing</v>
      </c>
      <c r="C203" s="8">
        <f t="shared" si="58"/>
        <v>4.1659517984762917E-2</v>
      </c>
      <c r="D203" s="8">
        <f t="shared" si="59"/>
        <v>8.6808512690306431E-3</v>
      </c>
      <c r="E203" s="8">
        <f t="shared" si="60"/>
        <v>8.9138547335725807E-2</v>
      </c>
      <c r="F203" s="8">
        <f t="shared" si="61"/>
        <v>0.13711640960857582</v>
      </c>
      <c r="G203" s="8">
        <f t="shared" si="62"/>
        <v>3.6850920213851612E-2</v>
      </c>
      <c r="H203" s="8">
        <f t="shared" si="63"/>
        <v>0.21675806417732743</v>
      </c>
      <c r="I203" s="8">
        <f t="shared" si="64"/>
        <v>9.4128302090693547E-2</v>
      </c>
      <c r="J203" s="8">
        <f t="shared" si="65"/>
        <v>2.3928126765232254E-2</v>
      </c>
      <c r="K203" s="8">
        <f t="shared" si="66"/>
        <v>0.148336706989629</v>
      </c>
      <c r="L203" s="8">
        <f t="shared" si="67"/>
        <v>4.7174756319064509E-2</v>
      </c>
      <c r="M203" s="8">
        <f t="shared" si="68"/>
        <v>9.2323033153322576E-3</v>
      </c>
      <c r="N203" s="8">
        <f t="shared" si="69"/>
        <v>0.12230737467103227</v>
      </c>
      <c r="O203" s="8">
        <f t="shared" si="70"/>
        <v>0.17031339378154844</v>
      </c>
      <c r="P203" s="8">
        <f t="shared" si="71"/>
        <v>8.005044548008226E-7</v>
      </c>
      <c r="Q203" s="8">
        <f t="shared" si="72"/>
        <v>4.2281576240806466E-2</v>
      </c>
      <c r="R203" s="8">
        <f t="shared" si="73"/>
        <v>1</v>
      </c>
      <c r="S203" s="8">
        <f t="shared" si="74"/>
        <v>0.72943507141919339</v>
      </c>
      <c r="T203" s="8">
        <f t="shared" si="75"/>
        <v>0.60510281326500004</v>
      </c>
      <c r="W203" s="7">
        <v>325180</v>
      </c>
      <c r="X203" s="7" t="s">
        <v>296</v>
      </c>
      <c r="Y203" s="8">
        <v>0</v>
      </c>
      <c r="Z203" s="8">
        <v>0</v>
      </c>
      <c r="AA203" s="8">
        <v>0</v>
      </c>
      <c r="AB203" s="8">
        <v>0</v>
      </c>
      <c r="AC203" s="8">
        <v>0</v>
      </c>
      <c r="AD203" s="8">
        <v>0</v>
      </c>
      <c r="AE203" s="8">
        <v>0</v>
      </c>
      <c r="AF203" s="8">
        <v>0</v>
      </c>
      <c r="AG203" s="8">
        <v>0</v>
      </c>
      <c r="AH203" s="8">
        <v>0</v>
      </c>
      <c r="AI203" s="8">
        <v>0</v>
      </c>
      <c r="AJ203" s="8">
        <v>0</v>
      </c>
      <c r="AK203" s="8">
        <v>0</v>
      </c>
      <c r="AL203" s="8">
        <v>0</v>
      </c>
      <c r="AM203" s="8">
        <v>0</v>
      </c>
      <c r="AN203" s="8">
        <v>1</v>
      </c>
      <c r="AO203" s="8">
        <v>0</v>
      </c>
      <c r="AP203" s="8">
        <v>0</v>
      </c>
      <c r="AS203" s="7">
        <v>325180</v>
      </c>
      <c r="AT203" s="7" t="s">
        <v>296</v>
      </c>
      <c r="AU203" s="8">
        <v>4.1659517984762917E-2</v>
      </c>
      <c r="AV203" s="8">
        <v>8.6808512690306431E-3</v>
      </c>
      <c r="AW203" s="8">
        <v>8.9138547335725807E-2</v>
      </c>
      <c r="AX203" s="8">
        <v>0.13711640960857582</v>
      </c>
      <c r="AY203" s="8">
        <v>3.6850920213851612E-2</v>
      </c>
      <c r="AZ203" s="8">
        <v>0.21675806417732743</v>
      </c>
      <c r="BA203" s="8">
        <v>9.4128302090693547E-2</v>
      </c>
      <c r="BB203" s="8">
        <v>2.3928126765232254E-2</v>
      </c>
      <c r="BC203" s="8">
        <v>0.148336706989629</v>
      </c>
      <c r="BD203" s="8">
        <v>4.7174756319064509E-2</v>
      </c>
      <c r="BE203" s="8">
        <v>9.2323033153322576E-3</v>
      </c>
      <c r="BF203" s="8">
        <v>0.12230737467103227</v>
      </c>
      <c r="BG203" s="8">
        <v>0.17031339378154844</v>
      </c>
      <c r="BH203" s="8">
        <v>8.005044548008226E-7</v>
      </c>
      <c r="BI203" s="8">
        <v>4.2281576240806466E-2</v>
      </c>
      <c r="BJ203" s="8">
        <v>1.1394789165893549</v>
      </c>
      <c r="BK203" s="8">
        <v>0.72943507141919339</v>
      </c>
      <c r="BL203" s="8">
        <v>0.60510281326500004</v>
      </c>
    </row>
    <row r="204" spans="1:64" x14ac:dyDescent="0.3">
      <c r="A204" s="7">
        <v>325193</v>
      </c>
      <c r="B204" s="7" t="str">
        <f t="shared" si="57"/>
        <v>Ethyl Alcohol Manufacturing</v>
      </c>
      <c r="C204" s="8">
        <f t="shared" si="58"/>
        <v>2.6441050022516129E-3</v>
      </c>
      <c r="D204" s="8">
        <f t="shared" si="59"/>
        <v>2.9145207188387097E-4</v>
      </c>
      <c r="E204" s="8">
        <f t="shared" si="60"/>
        <v>2.9863572392661289E-3</v>
      </c>
      <c r="F204" s="8">
        <f t="shared" si="61"/>
        <v>4.4374726421612901E-2</v>
      </c>
      <c r="G204" s="8">
        <f t="shared" si="62"/>
        <v>7.4050486622096777E-3</v>
      </c>
      <c r="H204" s="8">
        <f t="shared" si="63"/>
        <v>3.1365962447403223E-2</v>
      </c>
      <c r="I204" s="8">
        <f t="shared" si="64"/>
        <v>1.8489954122887099E-2</v>
      </c>
      <c r="J204" s="8">
        <f t="shared" si="65"/>
        <v>2.6899742485516128E-3</v>
      </c>
      <c r="K204" s="8">
        <f t="shared" si="66"/>
        <v>1.5322021160919354E-2</v>
      </c>
      <c r="L204" s="8">
        <f t="shared" si="67"/>
        <v>4.1889572029516131E-3</v>
      </c>
      <c r="M204" s="8">
        <f t="shared" si="68"/>
        <v>4.893042177919355E-4</v>
      </c>
      <c r="N204" s="8">
        <f t="shared" si="69"/>
        <v>6.9537930094193548E-3</v>
      </c>
      <c r="O204" s="8">
        <f t="shared" si="70"/>
        <v>9.7075397427419351E-3</v>
      </c>
      <c r="P204" s="8">
        <f t="shared" si="71"/>
        <v>1.1255817716016131E-8</v>
      </c>
      <c r="Q204" s="8">
        <f t="shared" si="72"/>
        <v>1.149342724583871E-3</v>
      </c>
      <c r="R204" s="8">
        <f t="shared" si="73"/>
        <v>1</v>
      </c>
      <c r="S204" s="8">
        <f t="shared" si="74"/>
        <v>0.11540380204741935</v>
      </c>
      <c r="T204" s="8">
        <f t="shared" si="75"/>
        <v>6.8760014048548382E-2</v>
      </c>
      <c r="W204" s="7">
        <v>325193</v>
      </c>
      <c r="X204" s="7" t="s">
        <v>297</v>
      </c>
      <c r="Y204" s="8">
        <v>0</v>
      </c>
      <c r="Z204" s="8">
        <v>0</v>
      </c>
      <c r="AA204" s="8">
        <v>0</v>
      </c>
      <c r="AB204" s="8">
        <v>0</v>
      </c>
      <c r="AC204" s="8">
        <v>0</v>
      </c>
      <c r="AD204" s="8">
        <v>0</v>
      </c>
      <c r="AE204" s="8">
        <v>0</v>
      </c>
      <c r="AF204" s="8">
        <v>0</v>
      </c>
      <c r="AG204" s="8">
        <v>0</v>
      </c>
      <c r="AH204" s="8">
        <v>0</v>
      </c>
      <c r="AI204" s="8">
        <v>0</v>
      </c>
      <c r="AJ204" s="8">
        <v>0</v>
      </c>
      <c r="AK204" s="8">
        <v>0</v>
      </c>
      <c r="AL204" s="8">
        <v>0</v>
      </c>
      <c r="AM204" s="8">
        <v>0</v>
      </c>
      <c r="AN204" s="8">
        <v>1</v>
      </c>
      <c r="AO204" s="8">
        <v>0</v>
      </c>
      <c r="AP204" s="8">
        <v>0</v>
      </c>
      <c r="AS204" s="7">
        <v>325193</v>
      </c>
      <c r="AT204" s="7" t="s">
        <v>297</v>
      </c>
      <c r="AU204" s="8">
        <v>2.6441050022516129E-3</v>
      </c>
      <c r="AV204" s="8">
        <v>2.9145207188387097E-4</v>
      </c>
      <c r="AW204" s="8">
        <v>2.9863572392661289E-3</v>
      </c>
      <c r="AX204" s="8">
        <v>4.4374726421612901E-2</v>
      </c>
      <c r="AY204" s="8">
        <v>7.4050486622096777E-3</v>
      </c>
      <c r="AZ204" s="8">
        <v>3.1365962447403223E-2</v>
      </c>
      <c r="BA204" s="8">
        <v>1.8489954122887099E-2</v>
      </c>
      <c r="BB204" s="8">
        <v>2.6899742485516128E-3</v>
      </c>
      <c r="BC204" s="8">
        <v>1.5322021160919354E-2</v>
      </c>
      <c r="BD204" s="8">
        <v>4.1889572029516131E-3</v>
      </c>
      <c r="BE204" s="8">
        <v>4.893042177919355E-4</v>
      </c>
      <c r="BF204" s="8">
        <v>6.9537930094193548E-3</v>
      </c>
      <c r="BG204" s="8">
        <v>9.7075397427419351E-3</v>
      </c>
      <c r="BH204" s="8">
        <v>1.1255817716016131E-8</v>
      </c>
      <c r="BI204" s="8">
        <v>1.149342724583871E-3</v>
      </c>
      <c r="BJ204" s="8">
        <v>1.0059219143133873</v>
      </c>
      <c r="BK204" s="8">
        <v>0.11540380204741935</v>
      </c>
      <c r="BL204" s="8">
        <v>6.8760014048548382E-2</v>
      </c>
    </row>
    <row r="205" spans="1:64" x14ac:dyDescent="0.3">
      <c r="A205" s="7">
        <v>325194</v>
      </c>
      <c r="B205" s="7" t="str">
        <f t="shared" si="57"/>
        <v>Cyclic Crude, Intermediate, and Gum and Wood Chemical Manufacturing</v>
      </c>
      <c r="C205" s="8">
        <f t="shared" si="58"/>
        <v>4.0497361940161295E-3</v>
      </c>
      <c r="D205" s="8">
        <f t="shared" si="59"/>
        <v>8.9374935850967735E-4</v>
      </c>
      <c r="E205" s="8">
        <f t="shared" si="60"/>
        <v>7.3085094028225803E-3</v>
      </c>
      <c r="F205" s="8">
        <f t="shared" si="61"/>
        <v>4.7996169739016126E-3</v>
      </c>
      <c r="G205" s="8">
        <f t="shared" si="62"/>
        <v>1.4928690014112903E-3</v>
      </c>
      <c r="H205" s="8">
        <f t="shared" si="63"/>
        <v>6.3121177050532258E-3</v>
      </c>
      <c r="I205" s="8">
        <f t="shared" si="64"/>
        <v>3.3613868638887101E-2</v>
      </c>
      <c r="J205" s="8">
        <f t="shared" si="65"/>
        <v>9.5280769704032247E-3</v>
      </c>
      <c r="K205" s="8">
        <f t="shared" si="66"/>
        <v>4.3755309305967743E-2</v>
      </c>
      <c r="L205" s="8">
        <f t="shared" si="67"/>
        <v>7.0043982749677415E-3</v>
      </c>
      <c r="M205" s="8">
        <f t="shared" si="68"/>
        <v>1.5572680794887096E-3</v>
      </c>
      <c r="N205" s="8">
        <f t="shared" si="69"/>
        <v>1.6959927825000002E-2</v>
      </c>
      <c r="O205" s="8">
        <f t="shared" si="70"/>
        <v>9.6781805552258061E-3</v>
      </c>
      <c r="P205" s="8">
        <f t="shared" si="71"/>
        <v>2.3189118416225808E-7</v>
      </c>
      <c r="Q205" s="8">
        <f t="shared" si="72"/>
        <v>1.0984299630935484E-3</v>
      </c>
      <c r="R205" s="8">
        <f t="shared" si="73"/>
        <v>1</v>
      </c>
      <c r="S205" s="8">
        <f t="shared" si="74"/>
        <v>4.4862668196451613E-2</v>
      </c>
      <c r="T205" s="8">
        <f t="shared" si="75"/>
        <v>0.11915531943129032</v>
      </c>
      <c r="W205" s="7">
        <v>325194</v>
      </c>
      <c r="X205" s="7" t="s">
        <v>298</v>
      </c>
      <c r="Y205" s="8">
        <v>0</v>
      </c>
      <c r="Z205" s="8">
        <v>0</v>
      </c>
      <c r="AA205" s="8">
        <v>0</v>
      </c>
      <c r="AB205" s="8">
        <v>0</v>
      </c>
      <c r="AC205" s="8">
        <v>0</v>
      </c>
      <c r="AD205" s="8">
        <v>0</v>
      </c>
      <c r="AE205" s="8">
        <v>0</v>
      </c>
      <c r="AF205" s="8">
        <v>0</v>
      </c>
      <c r="AG205" s="8">
        <v>0</v>
      </c>
      <c r="AH205" s="8">
        <v>0</v>
      </c>
      <c r="AI205" s="8">
        <v>0</v>
      </c>
      <c r="AJ205" s="8">
        <v>0</v>
      </c>
      <c r="AK205" s="8">
        <v>0</v>
      </c>
      <c r="AL205" s="8">
        <v>0</v>
      </c>
      <c r="AM205" s="8">
        <v>0</v>
      </c>
      <c r="AN205" s="8">
        <v>1</v>
      </c>
      <c r="AO205" s="8">
        <v>0</v>
      </c>
      <c r="AP205" s="8">
        <v>0</v>
      </c>
      <c r="AS205" s="7">
        <v>325194</v>
      </c>
      <c r="AT205" s="7" t="s">
        <v>298</v>
      </c>
      <c r="AU205" s="8">
        <v>4.0497361940161295E-3</v>
      </c>
      <c r="AV205" s="8">
        <v>8.9374935850967735E-4</v>
      </c>
      <c r="AW205" s="8">
        <v>7.3085094028225803E-3</v>
      </c>
      <c r="AX205" s="8">
        <v>4.7996169739016126E-3</v>
      </c>
      <c r="AY205" s="8">
        <v>1.4928690014112903E-3</v>
      </c>
      <c r="AZ205" s="8">
        <v>6.3121177050532258E-3</v>
      </c>
      <c r="BA205" s="8">
        <v>3.3613868638887101E-2</v>
      </c>
      <c r="BB205" s="8">
        <v>9.5280769704032247E-3</v>
      </c>
      <c r="BC205" s="8">
        <v>4.3755309305967743E-2</v>
      </c>
      <c r="BD205" s="8">
        <v>7.0043982749677415E-3</v>
      </c>
      <c r="BE205" s="8">
        <v>1.5572680794887096E-3</v>
      </c>
      <c r="BF205" s="8">
        <v>1.6959927825000002E-2</v>
      </c>
      <c r="BG205" s="8">
        <v>9.6781805552258061E-3</v>
      </c>
      <c r="BH205" s="8">
        <v>2.3189118416225808E-7</v>
      </c>
      <c r="BI205" s="8">
        <v>1.0984299630935484E-3</v>
      </c>
      <c r="BJ205" s="8">
        <v>1.0122519949553226</v>
      </c>
      <c r="BK205" s="8">
        <v>4.4862668196451613E-2</v>
      </c>
      <c r="BL205" s="8">
        <v>0.11915531943129032</v>
      </c>
    </row>
    <row r="206" spans="1:64" x14ac:dyDescent="0.3">
      <c r="A206" s="7">
        <v>325199</v>
      </c>
      <c r="B206" s="7" t="str">
        <f t="shared" si="57"/>
        <v>All Other Basic Organic Chemical Manufacturing</v>
      </c>
      <c r="C206" s="8">
        <f t="shared" si="58"/>
        <v>4.4092259728841933E-2</v>
      </c>
      <c r="D206" s="8">
        <f t="shared" si="59"/>
        <v>9.1882726622788714E-3</v>
      </c>
      <c r="E206" s="8">
        <f t="shared" si="60"/>
        <v>6.7817361626038714E-2</v>
      </c>
      <c r="F206" s="8">
        <f t="shared" si="61"/>
        <v>0.53519185465133856</v>
      </c>
      <c r="G206" s="8">
        <f t="shared" si="62"/>
        <v>0.15950930807123873</v>
      </c>
      <c r="H206" s="8">
        <f t="shared" si="63"/>
        <v>0.59298966954524202</v>
      </c>
      <c r="I206" s="8">
        <f t="shared" si="64"/>
        <v>0.34103370636967739</v>
      </c>
      <c r="J206" s="8">
        <f t="shared" si="65"/>
        <v>9.2427780350790356E-2</v>
      </c>
      <c r="K206" s="8">
        <f t="shared" si="66"/>
        <v>0.40819087077820959</v>
      </c>
      <c r="L206" s="8">
        <f t="shared" si="67"/>
        <v>7.4645352908741927E-2</v>
      </c>
      <c r="M206" s="8">
        <f t="shared" si="68"/>
        <v>1.610381189897258E-2</v>
      </c>
      <c r="N206" s="8">
        <f t="shared" si="69"/>
        <v>0.15473395842890325</v>
      </c>
      <c r="O206" s="8">
        <f t="shared" si="70"/>
        <v>0.11162763986653229</v>
      </c>
      <c r="P206" s="8">
        <f t="shared" si="71"/>
        <v>2.7788305469614516E-7</v>
      </c>
      <c r="Q206" s="8">
        <f t="shared" si="72"/>
        <v>1.2827792901783871E-2</v>
      </c>
      <c r="R206" s="8">
        <f t="shared" si="73"/>
        <v>1</v>
      </c>
      <c r="S206" s="8">
        <f t="shared" si="74"/>
        <v>1.6586585742032258</v>
      </c>
      <c r="T206" s="8">
        <f t="shared" si="75"/>
        <v>1.2126200994340324</v>
      </c>
      <c r="W206" s="7">
        <v>325199</v>
      </c>
      <c r="X206" s="7" t="s">
        <v>299</v>
      </c>
      <c r="Y206" s="8">
        <v>0</v>
      </c>
      <c r="Z206" s="8">
        <v>0</v>
      </c>
      <c r="AA206" s="8">
        <v>0</v>
      </c>
      <c r="AB206" s="8">
        <v>0</v>
      </c>
      <c r="AC206" s="8">
        <v>0</v>
      </c>
      <c r="AD206" s="8">
        <v>0</v>
      </c>
      <c r="AE206" s="8">
        <v>0</v>
      </c>
      <c r="AF206" s="8">
        <v>0</v>
      </c>
      <c r="AG206" s="8">
        <v>0</v>
      </c>
      <c r="AH206" s="8">
        <v>0</v>
      </c>
      <c r="AI206" s="8">
        <v>0</v>
      </c>
      <c r="AJ206" s="8">
        <v>0</v>
      </c>
      <c r="AK206" s="8">
        <v>0</v>
      </c>
      <c r="AL206" s="8">
        <v>0</v>
      </c>
      <c r="AM206" s="8">
        <v>0</v>
      </c>
      <c r="AN206" s="8">
        <v>1</v>
      </c>
      <c r="AO206" s="8">
        <v>0</v>
      </c>
      <c r="AP206" s="8">
        <v>0</v>
      </c>
      <c r="AS206" s="7">
        <v>325199</v>
      </c>
      <c r="AT206" s="7" t="s">
        <v>299</v>
      </c>
      <c r="AU206" s="8">
        <v>4.4092259728841933E-2</v>
      </c>
      <c r="AV206" s="8">
        <v>9.1882726622788714E-3</v>
      </c>
      <c r="AW206" s="8">
        <v>6.7817361626038714E-2</v>
      </c>
      <c r="AX206" s="8">
        <v>0.53519185465133856</v>
      </c>
      <c r="AY206" s="8">
        <v>0.15950930807123873</v>
      </c>
      <c r="AZ206" s="8">
        <v>0.59298966954524202</v>
      </c>
      <c r="BA206" s="8">
        <v>0.34103370636967739</v>
      </c>
      <c r="BB206" s="8">
        <v>9.2427780350790356E-2</v>
      </c>
      <c r="BC206" s="8">
        <v>0.40819087077820959</v>
      </c>
      <c r="BD206" s="8">
        <v>7.4645352908741927E-2</v>
      </c>
      <c r="BE206" s="8">
        <v>1.610381189897258E-2</v>
      </c>
      <c r="BF206" s="8">
        <v>0.15473395842890325</v>
      </c>
      <c r="BG206" s="8">
        <v>0.11162763986653229</v>
      </c>
      <c r="BH206" s="8">
        <v>2.7788305469614516E-7</v>
      </c>
      <c r="BI206" s="8">
        <v>1.2827792901783871E-2</v>
      </c>
      <c r="BJ206" s="8">
        <v>1.1210978940170966</v>
      </c>
      <c r="BK206" s="8">
        <v>1.6586585742032258</v>
      </c>
      <c r="BL206" s="8">
        <v>1.2126200994340324</v>
      </c>
    </row>
    <row r="207" spans="1:64" x14ac:dyDescent="0.3">
      <c r="A207" s="7">
        <v>325211</v>
      </c>
      <c r="B207" s="7" t="str">
        <f t="shared" si="57"/>
        <v>Plastics Material and Resin Manufacturing</v>
      </c>
      <c r="C207" s="8">
        <f t="shared" si="58"/>
        <v>4.6460677864127414E-2</v>
      </c>
      <c r="D207" s="8">
        <f t="shared" si="59"/>
        <v>9.4816449114912896E-3</v>
      </c>
      <c r="E207" s="8">
        <f t="shared" si="60"/>
        <v>6.7920672758759681E-2</v>
      </c>
      <c r="F207" s="8">
        <f t="shared" si="61"/>
        <v>0.35102338668903232</v>
      </c>
      <c r="G207" s="8">
        <f t="shared" si="62"/>
        <v>0.10984614677495162</v>
      </c>
      <c r="H207" s="8">
        <f t="shared" si="63"/>
        <v>0.45405715126379032</v>
      </c>
      <c r="I207" s="8">
        <f t="shared" si="64"/>
        <v>0.19186729893598389</v>
      </c>
      <c r="J207" s="8">
        <f t="shared" si="65"/>
        <v>5.2154287629014515E-2</v>
      </c>
      <c r="K207" s="8">
        <f t="shared" si="66"/>
        <v>0.23908516836246779</v>
      </c>
      <c r="L207" s="8">
        <f t="shared" si="67"/>
        <v>9.2287624458354853E-2</v>
      </c>
      <c r="M207" s="8">
        <f t="shared" si="68"/>
        <v>1.8807824679254844E-2</v>
      </c>
      <c r="N207" s="8">
        <f t="shared" si="69"/>
        <v>0.17361898708708062</v>
      </c>
      <c r="O207" s="8">
        <f t="shared" si="70"/>
        <v>0.11996703577735476</v>
      </c>
      <c r="P207" s="8">
        <f t="shared" si="71"/>
        <v>2.805527513649194E-7</v>
      </c>
      <c r="Q207" s="8">
        <f t="shared" si="72"/>
        <v>2.807347472729034E-2</v>
      </c>
      <c r="R207" s="8">
        <f t="shared" si="73"/>
        <v>1</v>
      </c>
      <c r="S207" s="8">
        <f t="shared" si="74"/>
        <v>1.3665395879537099</v>
      </c>
      <c r="T207" s="8">
        <f t="shared" si="75"/>
        <v>0.93471965815322577</v>
      </c>
      <c r="W207" s="7">
        <v>325211</v>
      </c>
      <c r="X207" s="7" t="s">
        <v>300</v>
      </c>
      <c r="Y207" s="8">
        <v>0</v>
      </c>
      <c r="Z207" s="8">
        <v>0</v>
      </c>
      <c r="AA207" s="8">
        <v>0</v>
      </c>
      <c r="AB207" s="8">
        <v>0</v>
      </c>
      <c r="AC207" s="8">
        <v>0</v>
      </c>
      <c r="AD207" s="8">
        <v>0</v>
      </c>
      <c r="AE207" s="8">
        <v>0</v>
      </c>
      <c r="AF207" s="8">
        <v>0</v>
      </c>
      <c r="AG207" s="8">
        <v>0</v>
      </c>
      <c r="AH207" s="8">
        <v>0</v>
      </c>
      <c r="AI207" s="8">
        <v>0</v>
      </c>
      <c r="AJ207" s="8">
        <v>0</v>
      </c>
      <c r="AK207" s="8">
        <v>0</v>
      </c>
      <c r="AL207" s="8">
        <v>0</v>
      </c>
      <c r="AM207" s="8">
        <v>0</v>
      </c>
      <c r="AN207" s="8">
        <v>1</v>
      </c>
      <c r="AO207" s="8">
        <v>0</v>
      </c>
      <c r="AP207" s="8">
        <v>0</v>
      </c>
      <c r="AS207" s="7">
        <v>325211</v>
      </c>
      <c r="AT207" s="7" t="s">
        <v>300</v>
      </c>
      <c r="AU207" s="8">
        <v>4.6460677864127414E-2</v>
      </c>
      <c r="AV207" s="8">
        <v>9.4816449114912896E-3</v>
      </c>
      <c r="AW207" s="8">
        <v>6.7920672758759681E-2</v>
      </c>
      <c r="AX207" s="8">
        <v>0.35102338668903232</v>
      </c>
      <c r="AY207" s="8">
        <v>0.10984614677495162</v>
      </c>
      <c r="AZ207" s="8">
        <v>0.45405715126379032</v>
      </c>
      <c r="BA207" s="8">
        <v>0.19186729893598389</v>
      </c>
      <c r="BB207" s="8">
        <v>5.2154287629014515E-2</v>
      </c>
      <c r="BC207" s="8">
        <v>0.23908516836246779</v>
      </c>
      <c r="BD207" s="8">
        <v>9.2287624458354853E-2</v>
      </c>
      <c r="BE207" s="8">
        <v>1.8807824679254844E-2</v>
      </c>
      <c r="BF207" s="8">
        <v>0.17361898708708062</v>
      </c>
      <c r="BG207" s="8">
        <v>0.11996703577735476</v>
      </c>
      <c r="BH207" s="8">
        <v>2.805527513649194E-7</v>
      </c>
      <c r="BI207" s="8">
        <v>2.807347472729034E-2</v>
      </c>
      <c r="BJ207" s="8">
        <v>1.1238629955343549</v>
      </c>
      <c r="BK207" s="8">
        <v>1.3665395879537099</v>
      </c>
      <c r="BL207" s="8">
        <v>0.93471965815322577</v>
      </c>
    </row>
    <row r="208" spans="1:64" x14ac:dyDescent="0.3">
      <c r="A208" s="7">
        <v>325212</v>
      </c>
      <c r="B208" s="7" t="str">
        <f t="shared" si="57"/>
        <v>Synthetic Rubber Manufacturing</v>
      </c>
      <c r="C208" s="8">
        <f t="shared" si="58"/>
        <v>1.0441205355064518E-2</v>
      </c>
      <c r="D208" s="8">
        <f t="shared" si="59"/>
        <v>2.5196328208854837E-3</v>
      </c>
      <c r="E208" s="8">
        <f t="shared" si="60"/>
        <v>1.280907891135484E-2</v>
      </c>
      <c r="F208" s="8">
        <f t="shared" si="61"/>
        <v>2.1544035706387098E-2</v>
      </c>
      <c r="G208" s="8">
        <f t="shared" si="62"/>
        <v>8.2829101451080637E-3</v>
      </c>
      <c r="H208" s="8">
        <f t="shared" si="63"/>
        <v>3.5107778112096776E-2</v>
      </c>
      <c r="I208" s="8">
        <f t="shared" si="64"/>
        <v>1.3559858812048386E-2</v>
      </c>
      <c r="J208" s="8">
        <f t="shared" si="65"/>
        <v>4.2173883420758068E-3</v>
      </c>
      <c r="K208" s="8">
        <f t="shared" si="66"/>
        <v>1.8288420509725806E-2</v>
      </c>
      <c r="L208" s="8">
        <f t="shared" si="67"/>
        <v>1.5590939195870969E-2</v>
      </c>
      <c r="M208" s="8">
        <f t="shared" si="68"/>
        <v>3.9976786750532253E-3</v>
      </c>
      <c r="N208" s="8">
        <f t="shared" si="69"/>
        <v>2.4646546462725807E-2</v>
      </c>
      <c r="O208" s="8">
        <f t="shared" si="70"/>
        <v>2.1103515676516128E-2</v>
      </c>
      <c r="P208" s="8">
        <f t="shared" si="71"/>
        <v>1.3308844723322582E-7</v>
      </c>
      <c r="Q208" s="8">
        <f t="shared" si="72"/>
        <v>1.2781514897741935E-2</v>
      </c>
      <c r="R208" s="8">
        <f t="shared" si="73"/>
        <v>1</v>
      </c>
      <c r="S208" s="8">
        <f t="shared" si="74"/>
        <v>0.12945085299580647</v>
      </c>
      <c r="T208" s="8">
        <f t="shared" si="75"/>
        <v>0.10058179669612904</v>
      </c>
      <c r="W208" s="7">
        <v>325212</v>
      </c>
      <c r="X208" s="7" t="s">
        <v>301</v>
      </c>
      <c r="Y208" s="8">
        <v>0</v>
      </c>
      <c r="Z208" s="8">
        <v>0</v>
      </c>
      <c r="AA208" s="8">
        <v>0</v>
      </c>
      <c r="AB208" s="8">
        <v>0</v>
      </c>
      <c r="AC208" s="8">
        <v>0</v>
      </c>
      <c r="AD208" s="8">
        <v>0</v>
      </c>
      <c r="AE208" s="8">
        <v>0</v>
      </c>
      <c r="AF208" s="8">
        <v>0</v>
      </c>
      <c r="AG208" s="8">
        <v>0</v>
      </c>
      <c r="AH208" s="8">
        <v>0</v>
      </c>
      <c r="AI208" s="8">
        <v>0</v>
      </c>
      <c r="AJ208" s="8">
        <v>0</v>
      </c>
      <c r="AK208" s="8">
        <v>0</v>
      </c>
      <c r="AL208" s="8">
        <v>0</v>
      </c>
      <c r="AM208" s="8">
        <v>0</v>
      </c>
      <c r="AN208" s="8">
        <v>1</v>
      </c>
      <c r="AO208" s="8">
        <v>0</v>
      </c>
      <c r="AP208" s="8">
        <v>0</v>
      </c>
      <c r="AS208" s="7">
        <v>325212</v>
      </c>
      <c r="AT208" s="7" t="s">
        <v>301</v>
      </c>
      <c r="AU208" s="8">
        <v>1.0441205355064518E-2</v>
      </c>
      <c r="AV208" s="8">
        <v>2.5196328208854837E-3</v>
      </c>
      <c r="AW208" s="8">
        <v>1.280907891135484E-2</v>
      </c>
      <c r="AX208" s="8">
        <v>2.1544035706387098E-2</v>
      </c>
      <c r="AY208" s="8">
        <v>8.2829101451080637E-3</v>
      </c>
      <c r="AZ208" s="8">
        <v>3.5107778112096776E-2</v>
      </c>
      <c r="BA208" s="8">
        <v>1.3559858812048386E-2</v>
      </c>
      <c r="BB208" s="8">
        <v>4.2173883420758068E-3</v>
      </c>
      <c r="BC208" s="8">
        <v>1.8288420509725806E-2</v>
      </c>
      <c r="BD208" s="8">
        <v>1.5590939195870969E-2</v>
      </c>
      <c r="BE208" s="8">
        <v>3.9976786750532253E-3</v>
      </c>
      <c r="BF208" s="8">
        <v>2.4646546462725807E-2</v>
      </c>
      <c r="BG208" s="8">
        <v>2.1103515676516128E-2</v>
      </c>
      <c r="BH208" s="8">
        <v>1.3308844723322582E-7</v>
      </c>
      <c r="BI208" s="8">
        <v>1.2781514897741935E-2</v>
      </c>
      <c r="BJ208" s="8">
        <v>1.0257699170872578</v>
      </c>
      <c r="BK208" s="8">
        <v>0.12945085299580647</v>
      </c>
      <c r="BL208" s="8">
        <v>0.10058179669612904</v>
      </c>
    </row>
    <row r="209" spans="1:64" x14ac:dyDescent="0.3">
      <c r="A209" s="7">
        <v>325220</v>
      </c>
      <c r="B209" s="7" t="str">
        <f t="shared" si="57"/>
        <v>Artificial and Synthetic Fibers and Filaments Manufacturing</v>
      </c>
      <c r="C209" s="8">
        <f t="shared" si="58"/>
        <v>4.4320349059677423E-3</v>
      </c>
      <c r="D209" s="8">
        <f t="shared" si="59"/>
        <v>9.0051034801451617E-4</v>
      </c>
      <c r="E209" s="8">
        <f t="shared" si="60"/>
        <v>5.3700484960645155E-3</v>
      </c>
      <c r="F209" s="8">
        <f t="shared" si="61"/>
        <v>1.0195997184080645E-2</v>
      </c>
      <c r="G209" s="8">
        <f t="shared" si="62"/>
        <v>3.2766845213935488E-3</v>
      </c>
      <c r="H209" s="8">
        <f t="shared" si="63"/>
        <v>1.4985379313661291E-2</v>
      </c>
      <c r="I209" s="8">
        <f t="shared" si="64"/>
        <v>5.1174883772903221E-3</v>
      </c>
      <c r="J209" s="8">
        <f t="shared" si="65"/>
        <v>1.3654849534806451E-3</v>
      </c>
      <c r="K209" s="8">
        <f t="shared" si="66"/>
        <v>7.1486671296774182E-3</v>
      </c>
      <c r="L209" s="8">
        <f t="shared" si="67"/>
        <v>6.6043520786129026E-3</v>
      </c>
      <c r="M209" s="8">
        <f t="shared" si="68"/>
        <v>1.3948132004903224E-3</v>
      </c>
      <c r="N209" s="8">
        <f t="shared" si="69"/>
        <v>1.0416832080580645E-2</v>
      </c>
      <c r="O209" s="8">
        <f t="shared" si="70"/>
        <v>1.0549602178064516E-2</v>
      </c>
      <c r="P209" s="8">
        <f t="shared" si="71"/>
        <v>5.6041557700645167E-8</v>
      </c>
      <c r="Q209" s="8">
        <f t="shared" si="72"/>
        <v>6.5171964289677427E-3</v>
      </c>
      <c r="R209" s="8">
        <f t="shared" si="73"/>
        <v>1</v>
      </c>
      <c r="S209" s="8">
        <f t="shared" si="74"/>
        <v>6.0716125535322581E-2</v>
      </c>
      <c r="T209" s="8">
        <f t="shared" si="75"/>
        <v>4.588970497645161E-2</v>
      </c>
      <c r="W209" s="7">
        <v>325220</v>
      </c>
      <c r="X209" s="7" t="s">
        <v>302</v>
      </c>
      <c r="Y209" s="8">
        <v>0</v>
      </c>
      <c r="Z209" s="8">
        <v>0</v>
      </c>
      <c r="AA209" s="8">
        <v>0</v>
      </c>
      <c r="AB209" s="8">
        <v>0</v>
      </c>
      <c r="AC209" s="8">
        <v>0</v>
      </c>
      <c r="AD209" s="8">
        <v>0</v>
      </c>
      <c r="AE209" s="8">
        <v>0</v>
      </c>
      <c r="AF209" s="8">
        <v>0</v>
      </c>
      <c r="AG209" s="8">
        <v>0</v>
      </c>
      <c r="AH209" s="8">
        <v>0</v>
      </c>
      <c r="AI209" s="8">
        <v>0</v>
      </c>
      <c r="AJ209" s="8">
        <v>0</v>
      </c>
      <c r="AK209" s="8">
        <v>0</v>
      </c>
      <c r="AL209" s="8">
        <v>0</v>
      </c>
      <c r="AM209" s="8">
        <v>0</v>
      </c>
      <c r="AN209" s="8">
        <v>1</v>
      </c>
      <c r="AO209" s="8">
        <v>0</v>
      </c>
      <c r="AP209" s="8">
        <v>0</v>
      </c>
      <c r="AS209" s="7">
        <v>325220</v>
      </c>
      <c r="AT209" s="7" t="s">
        <v>302</v>
      </c>
      <c r="AU209" s="8">
        <v>4.4320349059677423E-3</v>
      </c>
      <c r="AV209" s="8">
        <v>9.0051034801451617E-4</v>
      </c>
      <c r="AW209" s="8">
        <v>5.3700484960645155E-3</v>
      </c>
      <c r="AX209" s="8">
        <v>1.0195997184080645E-2</v>
      </c>
      <c r="AY209" s="8">
        <v>3.2766845213935488E-3</v>
      </c>
      <c r="AZ209" s="8">
        <v>1.4985379313661291E-2</v>
      </c>
      <c r="BA209" s="8">
        <v>5.1174883772903221E-3</v>
      </c>
      <c r="BB209" s="8">
        <v>1.3654849534806451E-3</v>
      </c>
      <c r="BC209" s="8">
        <v>7.1486671296774182E-3</v>
      </c>
      <c r="BD209" s="8">
        <v>6.6043520786129026E-3</v>
      </c>
      <c r="BE209" s="8">
        <v>1.3948132004903224E-3</v>
      </c>
      <c r="BF209" s="8">
        <v>1.0416832080580645E-2</v>
      </c>
      <c r="BG209" s="8">
        <v>1.0549602178064516E-2</v>
      </c>
      <c r="BH209" s="8">
        <v>5.6041557700645167E-8</v>
      </c>
      <c r="BI209" s="8">
        <v>6.5171964289677427E-3</v>
      </c>
      <c r="BJ209" s="8">
        <v>1.0107025937501612</v>
      </c>
      <c r="BK209" s="8">
        <v>6.0716125535322581E-2</v>
      </c>
      <c r="BL209" s="8">
        <v>4.588970497645161E-2</v>
      </c>
    </row>
    <row r="210" spans="1:64" x14ac:dyDescent="0.3">
      <c r="A210" s="7">
        <v>325311</v>
      </c>
      <c r="B210" s="7" t="str">
        <f t="shared" si="57"/>
        <v>Nitrogenous Fertilizer Manufacturing</v>
      </c>
      <c r="C210" s="8">
        <f t="shared" si="58"/>
        <v>3.0044542726124196E-2</v>
      </c>
      <c r="D210" s="8">
        <f t="shared" si="59"/>
        <v>7.4292915264709668E-3</v>
      </c>
      <c r="E210" s="8">
        <f t="shared" si="60"/>
        <v>7.0939476048096778E-2</v>
      </c>
      <c r="F210" s="8">
        <f t="shared" si="61"/>
        <v>8.2011069125364516E-2</v>
      </c>
      <c r="G210" s="8">
        <f t="shared" si="62"/>
        <v>3.1958145979809026E-2</v>
      </c>
      <c r="H210" s="8">
        <f t="shared" si="63"/>
        <v>0.16357762198300002</v>
      </c>
      <c r="I210" s="8">
        <f t="shared" si="64"/>
        <v>9.8274429229499999E-2</v>
      </c>
      <c r="J210" s="8">
        <f t="shared" si="65"/>
        <v>3.4783200793072587E-2</v>
      </c>
      <c r="K210" s="8">
        <f t="shared" si="66"/>
        <v>0.18314677597546775</v>
      </c>
      <c r="L210" s="8">
        <f t="shared" si="67"/>
        <v>3.4686229155301611E-2</v>
      </c>
      <c r="M210" s="8">
        <f t="shared" si="68"/>
        <v>7.9519137171096769E-3</v>
      </c>
      <c r="N210" s="8">
        <f t="shared" si="69"/>
        <v>9.9274573481758069E-2</v>
      </c>
      <c r="O210" s="8">
        <f t="shared" si="70"/>
        <v>0.11296733423929028</v>
      </c>
      <c r="P210" s="8">
        <f t="shared" si="71"/>
        <v>1.3135179411999033E-6</v>
      </c>
      <c r="Q210" s="8">
        <f t="shared" si="72"/>
        <v>1.7079923982438707E-2</v>
      </c>
      <c r="R210" s="8">
        <f t="shared" si="73"/>
        <v>1</v>
      </c>
      <c r="S210" s="8">
        <f t="shared" si="74"/>
        <v>0.50335328870096774</v>
      </c>
      <c r="T210" s="8">
        <f t="shared" si="75"/>
        <v>0.54201085761096779</v>
      </c>
      <c r="W210" s="7">
        <v>325311</v>
      </c>
      <c r="X210" s="7" t="s">
        <v>303</v>
      </c>
      <c r="Y210" s="8">
        <v>0</v>
      </c>
      <c r="Z210" s="8">
        <v>0</v>
      </c>
      <c r="AA210" s="8">
        <v>0</v>
      </c>
      <c r="AB210" s="8">
        <v>0</v>
      </c>
      <c r="AC210" s="8">
        <v>0</v>
      </c>
      <c r="AD210" s="8">
        <v>0</v>
      </c>
      <c r="AE210" s="8">
        <v>0</v>
      </c>
      <c r="AF210" s="8">
        <v>0</v>
      </c>
      <c r="AG210" s="8">
        <v>0</v>
      </c>
      <c r="AH210" s="8">
        <v>0</v>
      </c>
      <c r="AI210" s="8">
        <v>0</v>
      </c>
      <c r="AJ210" s="8">
        <v>0</v>
      </c>
      <c r="AK210" s="8">
        <v>0</v>
      </c>
      <c r="AL210" s="8">
        <v>0</v>
      </c>
      <c r="AM210" s="8">
        <v>0</v>
      </c>
      <c r="AN210" s="8">
        <v>1</v>
      </c>
      <c r="AO210" s="8">
        <v>0</v>
      </c>
      <c r="AP210" s="8">
        <v>0</v>
      </c>
      <c r="AS210" s="7">
        <v>325311</v>
      </c>
      <c r="AT210" s="7" t="s">
        <v>303</v>
      </c>
      <c r="AU210" s="8">
        <v>3.0044542726124196E-2</v>
      </c>
      <c r="AV210" s="8">
        <v>7.4292915264709668E-3</v>
      </c>
      <c r="AW210" s="8">
        <v>7.0939476048096778E-2</v>
      </c>
      <c r="AX210" s="8">
        <v>8.2011069125364516E-2</v>
      </c>
      <c r="AY210" s="8">
        <v>3.1958145979809026E-2</v>
      </c>
      <c r="AZ210" s="8">
        <v>0.16357762198300002</v>
      </c>
      <c r="BA210" s="8">
        <v>9.8274429229499999E-2</v>
      </c>
      <c r="BB210" s="8">
        <v>3.4783200793072587E-2</v>
      </c>
      <c r="BC210" s="8">
        <v>0.18314677597546775</v>
      </c>
      <c r="BD210" s="8">
        <v>3.4686229155301611E-2</v>
      </c>
      <c r="BE210" s="8">
        <v>7.9519137171096769E-3</v>
      </c>
      <c r="BF210" s="8">
        <v>9.9274573481758069E-2</v>
      </c>
      <c r="BG210" s="8">
        <v>0.11296733423929028</v>
      </c>
      <c r="BH210" s="8">
        <v>1.3135179411999033E-6</v>
      </c>
      <c r="BI210" s="8">
        <v>1.7079923982438707E-2</v>
      </c>
      <c r="BJ210" s="8">
        <v>1.1084133103008065</v>
      </c>
      <c r="BK210" s="8">
        <v>0.50335328870096774</v>
      </c>
      <c r="BL210" s="8">
        <v>0.54201085761096779</v>
      </c>
    </row>
    <row r="211" spans="1:64" x14ac:dyDescent="0.3">
      <c r="A211" s="7">
        <v>325312</v>
      </c>
      <c r="B211" s="7" t="str">
        <f t="shared" si="57"/>
        <v>***SECTOR NOT AVAILABLE</v>
      </c>
      <c r="C211" s="8">
        <f t="shared" si="58"/>
        <v>0</v>
      </c>
      <c r="D211" s="8">
        <f t="shared" si="59"/>
        <v>0</v>
      </c>
      <c r="E211" s="8">
        <f t="shared" si="60"/>
        <v>0</v>
      </c>
      <c r="F211" s="8">
        <f t="shared" si="61"/>
        <v>0</v>
      </c>
      <c r="G211" s="8">
        <f t="shared" si="62"/>
        <v>0</v>
      </c>
      <c r="H211" s="8">
        <f t="shared" si="63"/>
        <v>0</v>
      </c>
      <c r="I211" s="8">
        <f t="shared" si="64"/>
        <v>0</v>
      </c>
      <c r="J211" s="8">
        <f t="shared" si="65"/>
        <v>0</v>
      </c>
      <c r="K211" s="8">
        <f t="shared" si="66"/>
        <v>0</v>
      </c>
      <c r="L211" s="8">
        <f t="shared" si="67"/>
        <v>0</v>
      </c>
      <c r="M211" s="8">
        <f t="shared" si="68"/>
        <v>0</v>
      </c>
      <c r="N211" s="8">
        <f t="shared" si="69"/>
        <v>0</v>
      </c>
      <c r="O211" s="8">
        <f t="shared" si="70"/>
        <v>0</v>
      </c>
      <c r="P211" s="8">
        <f t="shared" si="71"/>
        <v>0</v>
      </c>
      <c r="Q211" s="8">
        <f t="shared" si="72"/>
        <v>0</v>
      </c>
      <c r="R211" s="8">
        <f t="shared" si="73"/>
        <v>1</v>
      </c>
      <c r="S211" s="8">
        <f t="shared" si="74"/>
        <v>0</v>
      </c>
      <c r="T211" s="8">
        <f t="shared" si="75"/>
        <v>0</v>
      </c>
      <c r="W211" s="7">
        <v>325312</v>
      </c>
      <c r="X211" s="7" t="s">
        <v>304</v>
      </c>
      <c r="Y211" s="8">
        <v>0</v>
      </c>
      <c r="Z211" s="8">
        <v>0</v>
      </c>
      <c r="AA211" s="8">
        <v>0</v>
      </c>
      <c r="AB211" s="8">
        <v>0</v>
      </c>
      <c r="AC211" s="8">
        <v>0</v>
      </c>
      <c r="AD211" s="8">
        <v>0</v>
      </c>
      <c r="AE211" s="8">
        <v>0</v>
      </c>
      <c r="AF211" s="8">
        <v>0</v>
      </c>
      <c r="AG211" s="8">
        <v>0</v>
      </c>
      <c r="AH211" s="8">
        <v>0</v>
      </c>
      <c r="AI211" s="8">
        <v>0</v>
      </c>
      <c r="AJ211" s="8">
        <v>0</v>
      </c>
      <c r="AK211" s="8">
        <v>0</v>
      </c>
      <c r="AL211" s="8">
        <v>0</v>
      </c>
      <c r="AM211" s="8">
        <v>0</v>
      </c>
      <c r="AN211" s="8">
        <v>1</v>
      </c>
      <c r="AO211" s="8">
        <v>0</v>
      </c>
      <c r="AP211" s="8">
        <v>0</v>
      </c>
      <c r="AS211" s="7">
        <v>325312</v>
      </c>
      <c r="AT211" s="7" t="s">
        <v>304</v>
      </c>
      <c r="AU211" s="8">
        <v>0</v>
      </c>
      <c r="AV211" s="8">
        <v>0</v>
      </c>
      <c r="AW211" s="8">
        <v>0</v>
      </c>
      <c r="AX211" s="8">
        <v>0</v>
      </c>
      <c r="AY211" s="8">
        <v>0</v>
      </c>
      <c r="AZ211" s="8">
        <v>0</v>
      </c>
      <c r="BA211" s="8">
        <v>0</v>
      </c>
      <c r="BB211" s="8">
        <v>0</v>
      </c>
      <c r="BC211" s="8">
        <v>0</v>
      </c>
      <c r="BD211" s="8">
        <v>0</v>
      </c>
      <c r="BE211" s="8">
        <v>0</v>
      </c>
      <c r="BF211" s="8">
        <v>0</v>
      </c>
      <c r="BG211" s="8">
        <v>0</v>
      </c>
      <c r="BH211" s="8">
        <v>0</v>
      </c>
      <c r="BI211" s="8">
        <v>0</v>
      </c>
      <c r="BJ211" s="8">
        <v>1</v>
      </c>
      <c r="BK211" s="8">
        <v>0</v>
      </c>
      <c r="BL211" s="8">
        <v>0</v>
      </c>
    </row>
    <row r="212" spans="1:64" x14ac:dyDescent="0.3">
      <c r="A212" s="7">
        <v>325314</v>
      </c>
      <c r="B212" s="7" t="str">
        <f t="shared" si="57"/>
        <v>Fertilizer (Mixing Only) Manufacturing</v>
      </c>
      <c r="C212" s="8">
        <f t="shared" si="58"/>
        <v>4.928430346225484E-2</v>
      </c>
      <c r="D212" s="8">
        <f t="shared" si="59"/>
        <v>1.1687487547246451E-2</v>
      </c>
      <c r="E212" s="8">
        <f t="shared" si="60"/>
        <v>0.11486527702072581</v>
      </c>
      <c r="F212" s="8">
        <f t="shared" si="61"/>
        <v>9.3722396009481929E-2</v>
      </c>
      <c r="G212" s="8">
        <f t="shared" si="62"/>
        <v>3.5493752046621141E-2</v>
      </c>
      <c r="H212" s="8">
        <f t="shared" si="63"/>
        <v>0.17672670348949843</v>
      </c>
      <c r="I212" s="8">
        <f t="shared" si="64"/>
        <v>0.16292708417203222</v>
      </c>
      <c r="J212" s="8">
        <f t="shared" si="65"/>
        <v>5.3908663867840309E-2</v>
      </c>
      <c r="K212" s="8">
        <f t="shared" si="66"/>
        <v>0.29723249419096781</v>
      </c>
      <c r="L212" s="8">
        <f t="shared" si="67"/>
        <v>5.6600044185038716E-2</v>
      </c>
      <c r="M212" s="8">
        <f t="shared" si="68"/>
        <v>1.243656547224113E-2</v>
      </c>
      <c r="N212" s="8">
        <f t="shared" si="69"/>
        <v>0.16031570313511287</v>
      </c>
      <c r="O212" s="8">
        <f t="shared" si="70"/>
        <v>0.20173958566733857</v>
      </c>
      <c r="P212" s="8">
        <f t="shared" si="71"/>
        <v>2.2556893888350804E-6</v>
      </c>
      <c r="Q212" s="8">
        <f t="shared" si="72"/>
        <v>3.0908807373588702E-2</v>
      </c>
      <c r="R212" s="8">
        <f t="shared" si="73"/>
        <v>1</v>
      </c>
      <c r="S212" s="8">
        <f t="shared" si="74"/>
        <v>0.70916865799725815</v>
      </c>
      <c r="T212" s="8">
        <f t="shared" si="75"/>
        <v>0.91729404868274178</v>
      </c>
      <c r="W212" s="7">
        <v>325314</v>
      </c>
      <c r="X212" s="7" t="s">
        <v>305</v>
      </c>
      <c r="Y212" s="8">
        <v>0</v>
      </c>
      <c r="Z212" s="8">
        <v>0</v>
      </c>
      <c r="AA212" s="8">
        <v>0</v>
      </c>
      <c r="AB212" s="8">
        <v>0</v>
      </c>
      <c r="AC212" s="8">
        <v>0</v>
      </c>
      <c r="AD212" s="8">
        <v>0</v>
      </c>
      <c r="AE212" s="8">
        <v>0</v>
      </c>
      <c r="AF212" s="8">
        <v>0</v>
      </c>
      <c r="AG212" s="8">
        <v>0</v>
      </c>
      <c r="AH212" s="8">
        <v>0</v>
      </c>
      <c r="AI212" s="8">
        <v>0</v>
      </c>
      <c r="AJ212" s="8">
        <v>0</v>
      </c>
      <c r="AK212" s="8">
        <v>0</v>
      </c>
      <c r="AL212" s="8">
        <v>0</v>
      </c>
      <c r="AM212" s="8">
        <v>0</v>
      </c>
      <c r="AN212" s="8">
        <v>1</v>
      </c>
      <c r="AO212" s="8">
        <v>0</v>
      </c>
      <c r="AP212" s="8">
        <v>0</v>
      </c>
      <c r="AS212" s="7">
        <v>325314</v>
      </c>
      <c r="AT212" s="7" t="s">
        <v>305</v>
      </c>
      <c r="AU212" s="8">
        <v>4.928430346225484E-2</v>
      </c>
      <c r="AV212" s="8">
        <v>1.1687487547246451E-2</v>
      </c>
      <c r="AW212" s="8">
        <v>0.11486527702072581</v>
      </c>
      <c r="AX212" s="8">
        <v>9.3722396009481929E-2</v>
      </c>
      <c r="AY212" s="8">
        <v>3.5493752046621141E-2</v>
      </c>
      <c r="AZ212" s="8">
        <v>0.17672670348949843</v>
      </c>
      <c r="BA212" s="8">
        <v>0.16292708417203222</v>
      </c>
      <c r="BB212" s="8">
        <v>5.3908663867840309E-2</v>
      </c>
      <c r="BC212" s="8">
        <v>0.29723249419096781</v>
      </c>
      <c r="BD212" s="8">
        <v>5.6600044185038716E-2</v>
      </c>
      <c r="BE212" s="8">
        <v>1.243656547224113E-2</v>
      </c>
      <c r="BF212" s="8">
        <v>0.16031570313511287</v>
      </c>
      <c r="BG212" s="8">
        <v>0.20173958566733857</v>
      </c>
      <c r="BH212" s="8">
        <v>2.2556893888350804E-6</v>
      </c>
      <c r="BI212" s="8">
        <v>3.0908807373588702E-2</v>
      </c>
      <c r="BJ212" s="8">
        <v>1.1758370680301613</v>
      </c>
      <c r="BK212" s="8">
        <v>0.70916865799725815</v>
      </c>
      <c r="BL212" s="8">
        <v>0.91729404868274178</v>
      </c>
    </row>
    <row r="213" spans="1:64" x14ac:dyDescent="0.3">
      <c r="A213" s="7">
        <v>325320</v>
      </c>
      <c r="B213" s="7" t="str">
        <f t="shared" si="57"/>
        <v>Pesticide and Other Agricultural Chemical Manufacturing</v>
      </c>
      <c r="C213" s="8">
        <f t="shared" si="58"/>
        <v>2.3829443185535482E-2</v>
      </c>
      <c r="D213" s="8">
        <f t="shared" si="59"/>
        <v>6.1215414146556452E-3</v>
      </c>
      <c r="E213" s="8">
        <f t="shared" si="60"/>
        <v>5.6490307029548388E-2</v>
      </c>
      <c r="F213" s="8">
        <f t="shared" si="61"/>
        <v>4.6687350008435963E-2</v>
      </c>
      <c r="G213" s="8">
        <f t="shared" si="62"/>
        <v>1.8585393131579354E-2</v>
      </c>
      <c r="H213" s="8">
        <f t="shared" si="63"/>
        <v>0.10574006585415514</v>
      </c>
      <c r="I213" s="8">
        <f t="shared" si="64"/>
        <v>6.3332600586580648E-2</v>
      </c>
      <c r="J213" s="8">
        <f t="shared" si="65"/>
        <v>2.0887065292411286E-2</v>
      </c>
      <c r="K213" s="8">
        <f t="shared" si="66"/>
        <v>0.11883930905901616</v>
      </c>
      <c r="L213" s="8">
        <f t="shared" si="67"/>
        <v>2.7128657995362907E-2</v>
      </c>
      <c r="M213" s="8">
        <f t="shared" si="68"/>
        <v>7.2134654792824198E-3</v>
      </c>
      <c r="N213" s="8">
        <f t="shared" si="69"/>
        <v>8.7735678006693546E-2</v>
      </c>
      <c r="O213" s="8">
        <f t="shared" si="70"/>
        <v>9.2938999479887083E-2</v>
      </c>
      <c r="P213" s="8">
        <f t="shared" si="71"/>
        <v>2.9260091512660161E-6</v>
      </c>
      <c r="Q213" s="8">
        <f t="shared" si="72"/>
        <v>2.1115952888193543E-2</v>
      </c>
      <c r="R213" s="8">
        <f t="shared" si="73"/>
        <v>1</v>
      </c>
      <c r="S213" s="8">
        <f t="shared" si="74"/>
        <v>0.38069022834919358</v>
      </c>
      <c r="T213" s="8">
        <f t="shared" si="75"/>
        <v>0.41273639429306458</v>
      </c>
      <c r="W213" s="7">
        <v>325320</v>
      </c>
      <c r="X213" s="7" t="s">
        <v>306</v>
      </c>
      <c r="Y213" s="8">
        <v>0</v>
      </c>
      <c r="Z213" s="8">
        <v>0</v>
      </c>
      <c r="AA213" s="8">
        <v>0</v>
      </c>
      <c r="AB213" s="8">
        <v>0</v>
      </c>
      <c r="AC213" s="8">
        <v>0</v>
      </c>
      <c r="AD213" s="8">
        <v>0</v>
      </c>
      <c r="AE213" s="8">
        <v>0</v>
      </c>
      <c r="AF213" s="8">
        <v>0</v>
      </c>
      <c r="AG213" s="8">
        <v>0</v>
      </c>
      <c r="AH213" s="8">
        <v>0</v>
      </c>
      <c r="AI213" s="8">
        <v>0</v>
      </c>
      <c r="AJ213" s="8">
        <v>0</v>
      </c>
      <c r="AK213" s="8">
        <v>0</v>
      </c>
      <c r="AL213" s="8">
        <v>0</v>
      </c>
      <c r="AM213" s="8">
        <v>0</v>
      </c>
      <c r="AN213" s="8">
        <v>1</v>
      </c>
      <c r="AO213" s="8">
        <v>0</v>
      </c>
      <c r="AP213" s="8">
        <v>0</v>
      </c>
      <c r="AS213" s="7">
        <v>325320</v>
      </c>
      <c r="AT213" s="7" t="s">
        <v>306</v>
      </c>
      <c r="AU213" s="8">
        <v>2.3829443185535482E-2</v>
      </c>
      <c r="AV213" s="8">
        <v>6.1215414146556452E-3</v>
      </c>
      <c r="AW213" s="8">
        <v>5.6490307029548388E-2</v>
      </c>
      <c r="AX213" s="8">
        <v>4.6687350008435963E-2</v>
      </c>
      <c r="AY213" s="8">
        <v>1.8585393131579354E-2</v>
      </c>
      <c r="AZ213" s="8">
        <v>0.10574006585415514</v>
      </c>
      <c r="BA213" s="8">
        <v>6.3332600586580648E-2</v>
      </c>
      <c r="BB213" s="8">
        <v>2.0887065292411286E-2</v>
      </c>
      <c r="BC213" s="8">
        <v>0.11883930905901616</v>
      </c>
      <c r="BD213" s="8">
        <v>2.7128657995362907E-2</v>
      </c>
      <c r="BE213" s="8">
        <v>7.2134654792824198E-3</v>
      </c>
      <c r="BF213" s="8">
        <v>8.7735678006693546E-2</v>
      </c>
      <c r="BG213" s="8">
        <v>9.2938999479887083E-2</v>
      </c>
      <c r="BH213" s="8">
        <v>2.9260091512660161E-6</v>
      </c>
      <c r="BI213" s="8">
        <v>2.1115952888193543E-2</v>
      </c>
      <c r="BJ213" s="8">
        <v>1.0864412916295161</v>
      </c>
      <c r="BK213" s="8">
        <v>0.38069022834919358</v>
      </c>
      <c r="BL213" s="8">
        <v>0.41273639429306458</v>
      </c>
    </row>
    <row r="214" spans="1:64" x14ac:dyDescent="0.3">
      <c r="A214" s="7">
        <v>325411</v>
      </c>
      <c r="B214" s="7" t="str">
        <f t="shared" si="57"/>
        <v>Medicinal and Botanical Manufacturing</v>
      </c>
      <c r="C214" s="8">
        <f t="shared" si="58"/>
        <v>4.3647187890441926E-2</v>
      </c>
      <c r="D214" s="8">
        <f t="shared" si="59"/>
        <v>1.2195855692293709E-2</v>
      </c>
      <c r="E214" s="8">
        <f t="shared" si="60"/>
        <v>0.11734369473293547</v>
      </c>
      <c r="F214" s="8">
        <f t="shared" si="61"/>
        <v>5.1023349544425403E-2</v>
      </c>
      <c r="G214" s="8">
        <f t="shared" si="62"/>
        <v>1.7775603460041679E-2</v>
      </c>
      <c r="H214" s="8">
        <f t="shared" si="63"/>
        <v>0.10842600020724211</v>
      </c>
      <c r="I214" s="8">
        <f t="shared" si="64"/>
        <v>7.1907094596138713E-2</v>
      </c>
      <c r="J214" s="8">
        <f t="shared" si="65"/>
        <v>2.2102505287224197E-2</v>
      </c>
      <c r="K214" s="8">
        <f t="shared" si="66"/>
        <v>0.12784326064391932</v>
      </c>
      <c r="L214" s="8">
        <f t="shared" si="67"/>
        <v>4.3985109356672596E-2</v>
      </c>
      <c r="M214" s="8">
        <f t="shared" si="68"/>
        <v>1.1690021829038709E-2</v>
      </c>
      <c r="N214" s="8">
        <f t="shared" si="69"/>
        <v>0.14783102353083871</v>
      </c>
      <c r="O214" s="8">
        <f t="shared" si="70"/>
        <v>0.23848081108795169</v>
      </c>
      <c r="P214" s="8">
        <f t="shared" si="71"/>
        <v>4.1860508320138229E-5</v>
      </c>
      <c r="Q214" s="8">
        <f t="shared" si="72"/>
        <v>8.4370729896870958E-2</v>
      </c>
      <c r="R214" s="8">
        <f t="shared" si="73"/>
        <v>1</v>
      </c>
      <c r="S214" s="8">
        <f t="shared" si="74"/>
        <v>0.61270882417951622</v>
      </c>
      <c r="T214" s="8">
        <f t="shared" si="75"/>
        <v>0.65733673149451621</v>
      </c>
      <c r="W214" s="7">
        <v>325411</v>
      </c>
      <c r="X214" s="7" t="s">
        <v>307</v>
      </c>
      <c r="Y214" s="8">
        <v>0</v>
      </c>
      <c r="Z214" s="8">
        <v>0</v>
      </c>
      <c r="AA214" s="8">
        <v>0</v>
      </c>
      <c r="AB214" s="8">
        <v>0</v>
      </c>
      <c r="AC214" s="8">
        <v>0</v>
      </c>
      <c r="AD214" s="8">
        <v>0</v>
      </c>
      <c r="AE214" s="8">
        <v>0</v>
      </c>
      <c r="AF214" s="8">
        <v>0</v>
      </c>
      <c r="AG214" s="8">
        <v>0</v>
      </c>
      <c r="AH214" s="8">
        <v>0</v>
      </c>
      <c r="AI214" s="8">
        <v>0</v>
      </c>
      <c r="AJ214" s="8">
        <v>0</v>
      </c>
      <c r="AK214" s="8">
        <v>0</v>
      </c>
      <c r="AL214" s="8">
        <v>0</v>
      </c>
      <c r="AM214" s="8">
        <v>0</v>
      </c>
      <c r="AN214" s="8">
        <v>1</v>
      </c>
      <c r="AO214" s="8">
        <v>0</v>
      </c>
      <c r="AP214" s="8">
        <v>0</v>
      </c>
      <c r="AS214" s="7">
        <v>325411</v>
      </c>
      <c r="AT214" s="7" t="s">
        <v>307</v>
      </c>
      <c r="AU214" s="8">
        <v>4.3647187890441926E-2</v>
      </c>
      <c r="AV214" s="8">
        <v>1.2195855692293709E-2</v>
      </c>
      <c r="AW214" s="8">
        <v>0.11734369473293547</v>
      </c>
      <c r="AX214" s="8">
        <v>5.1023349544425403E-2</v>
      </c>
      <c r="AY214" s="8">
        <v>1.7775603460041679E-2</v>
      </c>
      <c r="AZ214" s="8">
        <v>0.10842600020724211</v>
      </c>
      <c r="BA214" s="8">
        <v>7.1907094596138713E-2</v>
      </c>
      <c r="BB214" s="8">
        <v>2.2102505287224197E-2</v>
      </c>
      <c r="BC214" s="8">
        <v>0.12784326064391932</v>
      </c>
      <c r="BD214" s="8">
        <v>4.3985109356672596E-2</v>
      </c>
      <c r="BE214" s="8">
        <v>1.1690021829038709E-2</v>
      </c>
      <c r="BF214" s="8">
        <v>0.14783102353083871</v>
      </c>
      <c r="BG214" s="8">
        <v>0.23848081108795169</v>
      </c>
      <c r="BH214" s="8">
        <v>4.1860508320138229E-5</v>
      </c>
      <c r="BI214" s="8">
        <v>8.4370729896870958E-2</v>
      </c>
      <c r="BJ214" s="8">
        <v>1.1731867383158063</v>
      </c>
      <c r="BK214" s="8">
        <v>0.61270882417951622</v>
      </c>
      <c r="BL214" s="8">
        <v>0.65733673149451621</v>
      </c>
    </row>
    <row r="215" spans="1:64" x14ac:dyDescent="0.3">
      <c r="A215" s="7">
        <v>325412</v>
      </c>
      <c r="B215" s="7" t="str">
        <f t="shared" si="57"/>
        <v>Pharmaceutical Preparation Manufacturing</v>
      </c>
      <c r="C215" s="8">
        <f t="shared" si="58"/>
        <v>3.0165503814299999E-2</v>
      </c>
      <c r="D215" s="8">
        <f t="shared" si="59"/>
        <v>3.9335323028100002E-3</v>
      </c>
      <c r="E215" s="8">
        <f t="shared" si="60"/>
        <v>0.180692232078</v>
      </c>
      <c r="F215" s="8">
        <f t="shared" si="61"/>
        <v>0.102404884975</v>
      </c>
      <c r="G215" s="8">
        <f t="shared" si="62"/>
        <v>1.4207166303899999E-2</v>
      </c>
      <c r="H215" s="8">
        <f t="shared" si="63"/>
        <v>0.19745305985600001</v>
      </c>
      <c r="I215" s="8">
        <f t="shared" si="64"/>
        <v>5.9440098788499998E-2</v>
      </c>
      <c r="J215" s="8">
        <f t="shared" si="65"/>
        <v>6.3119833219700003E-3</v>
      </c>
      <c r="K215" s="8">
        <f t="shared" si="66"/>
        <v>9.4255904546899999E-2</v>
      </c>
      <c r="L215" s="8">
        <f t="shared" si="67"/>
        <v>2.5280126674300001E-2</v>
      </c>
      <c r="M215" s="8">
        <f t="shared" si="68"/>
        <v>3.22893190292E-3</v>
      </c>
      <c r="N215" s="8">
        <f t="shared" si="69"/>
        <v>0.22370896883300001</v>
      </c>
      <c r="O215" s="8">
        <f t="shared" si="70"/>
        <v>0.62098674849799995</v>
      </c>
      <c r="P215" s="8">
        <f t="shared" si="71"/>
        <v>2.3570762315499998E-6</v>
      </c>
      <c r="Q215" s="8">
        <f t="shared" si="72"/>
        <v>0.19891975484999999</v>
      </c>
      <c r="R215" s="8">
        <f t="shared" si="73"/>
        <v>1.2147912681899999</v>
      </c>
      <c r="S215" s="8">
        <f t="shared" si="74"/>
        <v>1.3140651111299999</v>
      </c>
      <c r="T215" s="8">
        <f t="shared" si="75"/>
        <v>1.1600079866599999</v>
      </c>
      <c r="W215" s="7">
        <v>325412</v>
      </c>
      <c r="X215" s="7" t="s">
        <v>308</v>
      </c>
      <c r="Y215" s="8">
        <v>3.0165503814299999E-2</v>
      </c>
      <c r="Z215" s="8">
        <v>3.9335323028100002E-3</v>
      </c>
      <c r="AA215" s="8">
        <v>0.180692232078</v>
      </c>
      <c r="AB215" s="8">
        <v>0.102404884975</v>
      </c>
      <c r="AC215" s="8">
        <v>1.4207166303899999E-2</v>
      </c>
      <c r="AD215" s="8">
        <v>0.19745305985600001</v>
      </c>
      <c r="AE215" s="8">
        <v>5.9440098788499998E-2</v>
      </c>
      <c r="AF215" s="8">
        <v>6.3119833219700003E-3</v>
      </c>
      <c r="AG215" s="8">
        <v>9.4255904546899999E-2</v>
      </c>
      <c r="AH215" s="8">
        <v>2.5280126674300001E-2</v>
      </c>
      <c r="AI215" s="8">
        <v>3.22893190292E-3</v>
      </c>
      <c r="AJ215" s="8">
        <v>0.22370896883300001</v>
      </c>
      <c r="AK215" s="8">
        <v>0.62098674849799995</v>
      </c>
      <c r="AL215" s="8">
        <v>2.3570762315499998E-6</v>
      </c>
      <c r="AM215" s="8">
        <v>0.19891975484999999</v>
      </c>
      <c r="AN215" s="8">
        <v>1.2147912681899999</v>
      </c>
      <c r="AO215" s="8">
        <v>1.3140651111299999</v>
      </c>
      <c r="AP215" s="8">
        <v>1.1600079866599999</v>
      </c>
      <c r="AS215" s="7">
        <v>325412</v>
      </c>
      <c r="AT215" s="7" t="s">
        <v>308</v>
      </c>
      <c r="AU215" s="8">
        <v>5.6244160847911291E-2</v>
      </c>
      <c r="AV215" s="8">
        <v>1.280244988697677E-2</v>
      </c>
      <c r="AW215" s="8">
        <v>0.24011835622545155</v>
      </c>
      <c r="AX215" s="8">
        <v>0.14061006818265484</v>
      </c>
      <c r="AY215" s="8">
        <v>3.9952380990202589E-2</v>
      </c>
      <c r="AZ215" s="8">
        <v>0.35281730155574836</v>
      </c>
      <c r="BA215" s="8">
        <v>0.10490101356337903</v>
      </c>
      <c r="BB215" s="8">
        <v>2.3146750839563225E-2</v>
      </c>
      <c r="BC215" s="8">
        <v>0.23946366287516771</v>
      </c>
      <c r="BD215" s="8">
        <v>4.9352225367590312E-2</v>
      </c>
      <c r="BE215" s="8">
        <v>1.0873751985957096E-2</v>
      </c>
      <c r="BF215" s="8">
        <v>0.26574628109190324</v>
      </c>
      <c r="BG215" s="8">
        <v>0.53844766806549971</v>
      </c>
      <c r="BH215" s="8">
        <v>2.6276921032201291E-6</v>
      </c>
      <c r="BI215" s="8">
        <v>0.17102860023522587</v>
      </c>
      <c r="BJ215" s="8">
        <v>1.309164966960161</v>
      </c>
      <c r="BK215" s="8">
        <v>1.3882184604061292</v>
      </c>
      <c r="BL215" s="8">
        <v>1.2223501369561289</v>
      </c>
    </row>
    <row r="216" spans="1:64" x14ac:dyDescent="0.3">
      <c r="A216" s="7">
        <v>325413</v>
      </c>
      <c r="B216" s="7" t="str">
        <f t="shared" si="57"/>
        <v>In-Vitro Diagnostic Substance Manufacturing</v>
      </c>
      <c r="C216" s="8">
        <f t="shared" si="58"/>
        <v>2.0798911077053225E-2</v>
      </c>
      <c r="D216" s="8">
        <f t="shared" si="59"/>
        <v>5.7909876779887104E-3</v>
      </c>
      <c r="E216" s="8">
        <f t="shared" si="60"/>
        <v>5.1237835083338713E-2</v>
      </c>
      <c r="F216" s="8">
        <f t="shared" si="61"/>
        <v>4.5554842604241939E-2</v>
      </c>
      <c r="G216" s="8">
        <f t="shared" si="62"/>
        <v>1.6823606020787099E-2</v>
      </c>
      <c r="H216" s="8">
        <f t="shared" si="63"/>
        <v>9.9260149822435501E-2</v>
      </c>
      <c r="I216" s="8">
        <f t="shared" si="64"/>
        <v>3.7307498107048385E-2</v>
      </c>
      <c r="J216" s="8">
        <f t="shared" si="65"/>
        <v>1.1629632092580645E-2</v>
      </c>
      <c r="K216" s="8">
        <f t="shared" si="66"/>
        <v>6.6881229660370967E-2</v>
      </c>
      <c r="L216" s="8">
        <f t="shared" si="67"/>
        <v>2.0819785441130643E-2</v>
      </c>
      <c r="M216" s="8">
        <f t="shared" si="68"/>
        <v>5.3202923048193554E-3</v>
      </c>
      <c r="N216" s="8">
        <f t="shared" si="69"/>
        <v>5.8248851335354838E-2</v>
      </c>
      <c r="O216" s="8">
        <f t="shared" si="70"/>
        <v>7.622452669548388E-2</v>
      </c>
      <c r="P216" s="8">
        <f t="shared" si="71"/>
        <v>2.8592167355725804E-7</v>
      </c>
      <c r="Q216" s="8">
        <f t="shared" si="72"/>
        <v>2.3272296065290323E-2</v>
      </c>
      <c r="R216" s="8">
        <f t="shared" si="73"/>
        <v>1</v>
      </c>
      <c r="S216" s="8">
        <f t="shared" si="74"/>
        <v>0.29067085651193553</v>
      </c>
      <c r="T216" s="8">
        <f t="shared" si="75"/>
        <v>0.24485061792435484</v>
      </c>
      <c r="W216" s="7">
        <v>325413</v>
      </c>
      <c r="X216" s="7" t="s">
        <v>309</v>
      </c>
      <c r="Y216" s="8">
        <v>0</v>
      </c>
      <c r="Z216" s="8">
        <v>0</v>
      </c>
      <c r="AA216" s="8">
        <v>0</v>
      </c>
      <c r="AB216" s="8">
        <v>0</v>
      </c>
      <c r="AC216" s="8">
        <v>0</v>
      </c>
      <c r="AD216" s="8">
        <v>0</v>
      </c>
      <c r="AE216" s="8">
        <v>0</v>
      </c>
      <c r="AF216" s="8">
        <v>0</v>
      </c>
      <c r="AG216" s="8">
        <v>0</v>
      </c>
      <c r="AH216" s="8">
        <v>0</v>
      </c>
      <c r="AI216" s="8">
        <v>0</v>
      </c>
      <c r="AJ216" s="8">
        <v>0</v>
      </c>
      <c r="AK216" s="8">
        <v>0</v>
      </c>
      <c r="AL216" s="8">
        <v>0</v>
      </c>
      <c r="AM216" s="8">
        <v>0</v>
      </c>
      <c r="AN216" s="8">
        <v>1</v>
      </c>
      <c r="AO216" s="8">
        <v>0</v>
      </c>
      <c r="AP216" s="8">
        <v>0</v>
      </c>
      <c r="AS216" s="7">
        <v>325413</v>
      </c>
      <c r="AT216" s="7" t="s">
        <v>309</v>
      </c>
      <c r="AU216" s="8">
        <v>2.0798911077053225E-2</v>
      </c>
      <c r="AV216" s="8">
        <v>5.7909876779887104E-3</v>
      </c>
      <c r="AW216" s="8">
        <v>5.1237835083338713E-2</v>
      </c>
      <c r="AX216" s="8">
        <v>4.5554842604241939E-2</v>
      </c>
      <c r="AY216" s="8">
        <v>1.6823606020787099E-2</v>
      </c>
      <c r="AZ216" s="8">
        <v>9.9260149822435501E-2</v>
      </c>
      <c r="BA216" s="8">
        <v>3.7307498107048385E-2</v>
      </c>
      <c r="BB216" s="8">
        <v>1.1629632092580645E-2</v>
      </c>
      <c r="BC216" s="8">
        <v>6.6881229660370967E-2</v>
      </c>
      <c r="BD216" s="8">
        <v>2.0819785441130643E-2</v>
      </c>
      <c r="BE216" s="8">
        <v>5.3202923048193554E-3</v>
      </c>
      <c r="BF216" s="8">
        <v>5.8248851335354838E-2</v>
      </c>
      <c r="BG216" s="8">
        <v>7.622452669548388E-2</v>
      </c>
      <c r="BH216" s="8">
        <v>2.8592167355725804E-7</v>
      </c>
      <c r="BI216" s="8">
        <v>2.3272296065290323E-2</v>
      </c>
      <c r="BJ216" s="8">
        <v>1.0778277338383873</v>
      </c>
      <c r="BK216" s="8">
        <v>0.29067085651193553</v>
      </c>
      <c r="BL216" s="8">
        <v>0.24485061792435484</v>
      </c>
    </row>
    <row r="217" spans="1:64" x14ac:dyDescent="0.3">
      <c r="A217" s="7">
        <v>325414</v>
      </c>
      <c r="B217" s="7" t="str">
        <f t="shared" si="57"/>
        <v>Biological Product (except Diagnostic) Manufacturing</v>
      </c>
      <c r="C217" s="8">
        <f t="shared" si="58"/>
        <v>2.281550340335484E-2</v>
      </c>
      <c r="D217" s="8">
        <f t="shared" si="59"/>
        <v>5.9857443924804833E-3</v>
      </c>
      <c r="E217" s="8">
        <f t="shared" si="60"/>
        <v>9.2494028610661291E-2</v>
      </c>
      <c r="F217" s="8">
        <f t="shared" si="61"/>
        <v>8.182935789278227E-2</v>
      </c>
      <c r="G217" s="8">
        <f t="shared" si="62"/>
        <v>3.7218929679055657E-2</v>
      </c>
      <c r="H217" s="8">
        <f t="shared" si="63"/>
        <v>0.28690613437863394</v>
      </c>
      <c r="I217" s="8">
        <f t="shared" si="64"/>
        <v>5.1588709581843549E-2</v>
      </c>
      <c r="J217" s="8">
        <f t="shared" si="65"/>
        <v>1.828970114837097E-2</v>
      </c>
      <c r="K217" s="8">
        <f t="shared" si="66"/>
        <v>0.1548238135023387</v>
      </c>
      <c r="L217" s="8">
        <f t="shared" si="67"/>
        <v>1.9712498304890323E-2</v>
      </c>
      <c r="M217" s="8">
        <f t="shared" si="68"/>
        <v>4.7328013845327433E-3</v>
      </c>
      <c r="N217" s="8">
        <f t="shared" si="69"/>
        <v>9.3581452164064508E-2</v>
      </c>
      <c r="O217" s="8">
        <f t="shared" si="70"/>
        <v>0.1683657192931452</v>
      </c>
      <c r="P217" s="8">
        <f t="shared" si="71"/>
        <v>7.3601876578525811E-7</v>
      </c>
      <c r="Q217" s="8">
        <f t="shared" si="72"/>
        <v>2.8106859075967734E-2</v>
      </c>
      <c r="R217" s="8">
        <f t="shared" si="73"/>
        <v>1</v>
      </c>
      <c r="S217" s="8">
        <f t="shared" si="74"/>
        <v>0.64788990582177408</v>
      </c>
      <c r="T217" s="8">
        <f t="shared" si="75"/>
        <v>0.46663770810322575</v>
      </c>
      <c r="W217" s="7">
        <v>325414</v>
      </c>
      <c r="X217" s="7" t="s">
        <v>310</v>
      </c>
      <c r="Y217" s="8">
        <v>0</v>
      </c>
      <c r="Z217" s="8">
        <v>0</v>
      </c>
      <c r="AA217" s="8">
        <v>0</v>
      </c>
      <c r="AB217" s="8">
        <v>0</v>
      </c>
      <c r="AC217" s="8">
        <v>0</v>
      </c>
      <c r="AD217" s="8">
        <v>0</v>
      </c>
      <c r="AE217" s="8">
        <v>0</v>
      </c>
      <c r="AF217" s="8">
        <v>0</v>
      </c>
      <c r="AG217" s="8">
        <v>0</v>
      </c>
      <c r="AH217" s="8">
        <v>0</v>
      </c>
      <c r="AI217" s="8">
        <v>0</v>
      </c>
      <c r="AJ217" s="8">
        <v>0</v>
      </c>
      <c r="AK217" s="8">
        <v>0</v>
      </c>
      <c r="AL217" s="8">
        <v>0</v>
      </c>
      <c r="AM217" s="8">
        <v>0</v>
      </c>
      <c r="AN217" s="8">
        <v>1</v>
      </c>
      <c r="AO217" s="8">
        <v>0</v>
      </c>
      <c r="AP217" s="8">
        <v>0</v>
      </c>
      <c r="AS217" s="7">
        <v>325414</v>
      </c>
      <c r="AT217" s="7" t="s">
        <v>310</v>
      </c>
      <c r="AU217" s="8">
        <v>2.281550340335484E-2</v>
      </c>
      <c r="AV217" s="8">
        <v>5.9857443924804833E-3</v>
      </c>
      <c r="AW217" s="8">
        <v>9.2494028610661291E-2</v>
      </c>
      <c r="AX217" s="8">
        <v>8.182935789278227E-2</v>
      </c>
      <c r="AY217" s="8">
        <v>3.7218929679055657E-2</v>
      </c>
      <c r="AZ217" s="8">
        <v>0.28690613437863394</v>
      </c>
      <c r="BA217" s="8">
        <v>5.1588709581843549E-2</v>
      </c>
      <c r="BB217" s="8">
        <v>1.828970114837097E-2</v>
      </c>
      <c r="BC217" s="8">
        <v>0.1548238135023387</v>
      </c>
      <c r="BD217" s="8">
        <v>1.9712498304890323E-2</v>
      </c>
      <c r="BE217" s="8">
        <v>4.7328013845327433E-3</v>
      </c>
      <c r="BF217" s="8">
        <v>9.3581452164064508E-2</v>
      </c>
      <c r="BG217" s="8">
        <v>0.1683657192931452</v>
      </c>
      <c r="BH217" s="8">
        <v>7.3601876578525811E-7</v>
      </c>
      <c r="BI217" s="8">
        <v>2.8106859075967734E-2</v>
      </c>
      <c r="BJ217" s="8">
        <v>1.1212952764066126</v>
      </c>
      <c r="BK217" s="8">
        <v>0.64788990582177408</v>
      </c>
      <c r="BL217" s="8">
        <v>0.46663770810322575</v>
      </c>
    </row>
    <row r="218" spans="1:64" x14ac:dyDescent="0.3">
      <c r="A218" s="7">
        <v>325510</v>
      </c>
      <c r="B218" s="7" t="str">
        <f t="shared" si="57"/>
        <v>Paint and Coating Manufacturing</v>
      </c>
      <c r="C218" s="8">
        <f t="shared" si="58"/>
        <v>5.0226073697099999E-2</v>
      </c>
      <c r="D218" s="8">
        <f t="shared" si="59"/>
        <v>6.49877766348E-3</v>
      </c>
      <c r="E218" s="8">
        <f t="shared" si="60"/>
        <v>0.122911032346</v>
      </c>
      <c r="F218" s="8">
        <f t="shared" si="61"/>
        <v>0.17076715058899999</v>
      </c>
      <c r="G218" s="8">
        <f t="shared" si="62"/>
        <v>3.1835010605799997E-2</v>
      </c>
      <c r="H218" s="8">
        <f t="shared" si="63"/>
        <v>0.20642592678900001</v>
      </c>
      <c r="I218" s="8">
        <f t="shared" si="64"/>
        <v>0.101707898258</v>
      </c>
      <c r="J218" s="8">
        <f t="shared" si="65"/>
        <v>1.4443351869999999E-2</v>
      </c>
      <c r="K218" s="8">
        <f t="shared" si="66"/>
        <v>9.1624294108000007E-2</v>
      </c>
      <c r="L218" s="8">
        <f t="shared" si="67"/>
        <v>6.4385904603899993E-2</v>
      </c>
      <c r="M218" s="8">
        <f t="shared" si="68"/>
        <v>8.2111427856900003E-3</v>
      </c>
      <c r="N218" s="8">
        <f t="shared" si="69"/>
        <v>0.22898965170400001</v>
      </c>
      <c r="O218" s="8">
        <f t="shared" si="70"/>
        <v>0.41251061798499999</v>
      </c>
      <c r="P218" s="8">
        <f t="shared" si="71"/>
        <v>1.5565299033E-6</v>
      </c>
      <c r="Q218" s="8">
        <f t="shared" si="72"/>
        <v>0.13997120677300001</v>
      </c>
      <c r="R218" s="8">
        <f t="shared" si="73"/>
        <v>1.1796358837100001</v>
      </c>
      <c r="S218" s="8">
        <f t="shared" si="74"/>
        <v>1.4090280879799999</v>
      </c>
      <c r="T218" s="8">
        <f t="shared" si="75"/>
        <v>1.20777554424</v>
      </c>
      <c r="W218" s="7">
        <v>325510</v>
      </c>
      <c r="X218" s="7" t="s">
        <v>311</v>
      </c>
      <c r="Y218" s="8">
        <v>5.0226073697099999E-2</v>
      </c>
      <c r="Z218" s="8">
        <v>6.49877766348E-3</v>
      </c>
      <c r="AA218" s="8">
        <v>0.122911032346</v>
      </c>
      <c r="AB218" s="8">
        <v>0.17076715058899999</v>
      </c>
      <c r="AC218" s="8">
        <v>3.1835010605799997E-2</v>
      </c>
      <c r="AD218" s="8">
        <v>0.20642592678900001</v>
      </c>
      <c r="AE218" s="8">
        <v>0.101707898258</v>
      </c>
      <c r="AF218" s="8">
        <v>1.4443351869999999E-2</v>
      </c>
      <c r="AG218" s="8">
        <v>9.1624294108000007E-2</v>
      </c>
      <c r="AH218" s="8">
        <v>6.4385904603899993E-2</v>
      </c>
      <c r="AI218" s="8">
        <v>8.2111427856900003E-3</v>
      </c>
      <c r="AJ218" s="8">
        <v>0.22898965170400001</v>
      </c>
      <c r="AK218" s="8">
        <v>0.41251061798499999</v>
      </c>
      <c r="AL218" s="8">
        <v>1.5565299033E-6</v>
      </c>
      <c r="AM218" s="8">
        <v>0.13997120677300001</v>
      </c>
      <c r="AN218" s="8">
        <v>1.1796358837100001</v>
      </c>
      <c r="AO218" s="8">
        <v>1.4090280879799999</v>
      </c>
      <c r="AP218" s="8">
        <v>1.20777554424</v>
      </c>
      <c r="AS218" s="7">
        <v>325510</v>
      </c>
      <c r="AT218" s="7" t="s">
        <v>311</v>
      </c>
      <c r="AU218" s="8">
        <v>6.6577898004982275E-2</v>
      </c>
      <c r="AV218" s="8">
        <v>1.3516113661048223E-2</v>
      </c>
      <c r="AW218" s="8">
        <v>0.15162721490154515</v>
      </c>
      <c r="AX218" s="8">
        <v>0.11169777444803212</v>
      </c>
      <c r="AY218" s="8">
        <v>3.292265490057307E-2</v>
      </c>
      <c r="AZ218" s="8">
        <v>0.21709418673742101</v>
      </c>
      <c r="BA218" s="8">
        <v>0.1348978744685661</v>
      </c>
      <c r="BB218" s="8">
        <v>3.3141325981032567E-2</v>
      </c>
      <c r="BC218" s="8">
        <v>0.21716853209366777</v>
      </c>
      <c r="BD218" s="8">
        <v>8.1711469830077404E-2</v>
      </c>
      <c r="BE218" s="8">
        <v>1.6724878250491446E-2</v>
      </c>
      <c r="BF218" s="8">
        <v>0.24962153009041935</v>
      </c>
      <c r="BG218" s="8">
        <v>0.34108918054193571</v>
      </c>
      <c r="BH218" s="8">
        <v>4.1329571910201936E-6</v>
      </c>
      <c r="BI218" s="8">
        <v>0.1125284593403225</v>
      </c>
      <c r="BJ218" s="8">
        <v>1.2317212265672579</v>
      </c>
      <c r="BK218" s="8">
        <v>1.1681662289891932</v>
      </c>
      <c r="BL218" s="8">
        <v>1.1916593454467737</v>
      </c>
    </row>
    <row r="219" spans="1:64" x14ac:dyDescent="0.3">
      <c r="A219" s="7">
        <v>325520</v>
      </c>
      <c r="B219" s="7" t="str">
        <f t="shared" si="57"/>
        <v>Adhesive Manufacturing</v>
      </c>
      <c r="C219" s="8">
        <f t="shared" si="58"/>
        <v>4.8623240170196771E-2</v>
      </c>
      <c r="D219" s="8">
        <f t="shared" si="59"/>
        <v>1.1893823439203225E-2</v>
      </c>
      <c r="E219" s="8">
        <f t="shared" si="60"/>
        <v>9.1308282722999984E-2</v>
      </c>
      <c r="F219" s="8">
        <f t="shared" si="61"/>
        <v>6.7127814882404824E-2</v>
      </c>
      <c r="G219" s="8">
        <f t="shared" si="62"/>
        <v>2.3681322146922746E-2</v>
      </c>
      <c r="H219" s="8">
        <f t="shared" si="63"/>
        <v>0.11431135617917741</v>
      </c>
      <c r="I219" s="8">
        <f t="shared" si="64"/>
        <v>9.7947730230774174E-2</v>
      </c>
      <c r="J219" s="8">
        <f t="shared" si="65"/>
        <v>2.7753978633199998E-2</v>
      </c>
      <c r="K219" s="8">
        <f t="shared" si="66"/>
        <v>0.13893572368166129</v>
      </c>
      <c r="L219" s="8">
        <f t="shared" si="67"/>
        <v>5.9189300595108074E-2</v>
      </c>
      <c r="M219" s="8">
        <f t="shared" si="68"/>
        <v>1.4905567245403224E-2</v>
      </c>
      <c r="N219" s="8">
        <f t="shared" si="69"/>
        <v>0.1469648149335161</v>
      </c>
      <c r="O219" s="8">
        <f t="shared" si="70"/>
        <v>0.16969772048387097</v>
      </c>
      <c r="P219" s="8">
        <f t="shared" si="71"/>
        <v>2.8023848354333867E-6</v>
      </c>
      <c r="Q219" s="8">
        <f t="shared" si="72"/>
        <v>5.9472699844758031E-2</v>
      </c>
      <c r="R219" s="8">
        <f t="shared" si="73"/>
        <v>1</v>
      </c>
      <c r="S219" s="8">
        <f t="shared" si="74"/>
        <v>0.60834629966032261</v>
      </c>
      <c r="T219" s="8">
        <f t="shared" si="75"/>
        <v>0.6678632389974194</v>
      </c>
      <c r="W219" s="7">
        <v>325520</v>
      </c>
      <c r="X219" s="7" t="s">
        <v>312</v>
      </c>
      <c r="Y219" s="8">
        <v>0</v>
      </c>
      <c r="Z219" s="8">
        <v>0</v>
      </c>
      <c r="AA219" s="8">
        <v>0</v>
      </c>
      <c r="AB219" s="8">
        <v>0</v>
      </c>
      <c r="AC219" s="8">
        <v>0</v>
      </c>
      <c r="AD219" s="8">
        <v>0</v>
      </c>
      <c r="AE219" s="8">
        <v>0</v>
      </c>
      <c r="AF219" s="8">
        <v>0</v>
      </c>
      <c r="AG219" s="8">
        <v>0</v>
      </c>
      <c r="AH219" s="8">
        <v>0</v>
      </c>
      <c r="AI219" s="8">
        <v>0</v>
      </c>
      <c r="AJ219" s="8">
        <v>0</v>
      </c>
      <c r="AK219" s="8">
        <v>0</v>
      </c>
      <c r="AL219" s="8">
        <v>0</v>
      </c>
      <c r="AM219" s="8">
        <v>0</v>
      </c>
      <c r="AN219" s="8">
        <v>1</v>
      </c>
      <c r="AO219" s="8">
        <v>0</v>
      </c>
      <c r="AP219" s="8">
        <v>0</v>
      </c>
      <c r="AS219" s="7">
        <v>325520</v>
      </c>
      <c r="AT219" s="7" t="s">
        <v>312</v>
      </c>
      <c r="AU219" s="8">
        <v>4.8623240170196771E-2</v>
      </c>
      <c r="AV219" s="8">
        <v>1.1893823439203225E-2</v>
      </c>
      <c r="AW219" s="8">
        <v>9.1308282722999984E-2</v>
      </c>
      <c r="AX219" s="8">
        <v>6.7127814882404824E-2</v>
      </c>
      <c r="AY219" s="8">
        <v>2.3681322146922746E-2</v>
      </c>
      <c r="AZ219" s="8">
        <v>0.11431135617917741</v>
      </c>
      <c r="BA219" s="8">
        <v>9.7947730230774174E-2</v>
      </c>
      <c r="BB219" s="8">
        <v>2.7753978633199998E-2</v>
      </c>
      <c r="BC219" s="8">
        <v>0.13893572368166129</v>
      </c>
      <c r="BD219" s="8">
        <v>5.9189300595108074E-2</v>
      </c>
      <c r="BE219" s="8">
        <v>1.4905567245403224E-2</v>
      </c>
      <c r="BF219" s="8">
        <v>0.1469648149335161</v>
      </c>
      <c r="BG219" s="8">
        <v>0.16969772048387097</v>
      </c>
      <c r="BH219" s="8">
        <v>2.8023848354333867E-6</v>
      </c>
      <c r="BI219" s="8">
        <v>5.9472699844758031E-2</v>
      </c>
      <c r="BJ219" s="8">
        <v>1.1518253463324191</v>
      </c>
      <c r="BK219" s="8">
        <v>0.60834629966032261</v>
      </c>
      <c r="BL219" s="8">
        <v>0.6678632389974194</v>
      </c>
    </row>
    <row r="220" spans="1:64" x14ac:dyDescent="0.3">
      <c r="A220" s="7">
        <v>325611</v>
      </c>
      <c r="B220" s="7" t="str">
        <f t="shared" si="57"/>
        <v>Soap and Other Detergent Manufacturing</v>
      </c>
      <c r="C220" s="8">
        <f t="shared" si="58"/>
        <v>6.2086022964090319E-2</v>
      </c>
      <c r="D220" s="8">
        <f t="shared" si="59"/>
        <v>1.3012940514185329E-2</v>
      </c>
      <c r="E220" s="8">
        <f t="shared" si="60"/>
        <v>0.22562242478720973</v>
      </c>
      <c r="F220" s="8">
        <f t="shared" si="61"/>
        <v>0.12862599593281773</v>
      </c>
      <c r="G220" s="8">
        <f t="shared" si="62"/>
        <v>3.7200171714815156E-2</v>
      </c>
      <c r="H220" s="8">
        <f t="shared" si="63"/>
        <v>0.31326046109875966</v>
      </c>
      <c r="I220" s="8">
        <f t="shared" si="64"/>
        <v>0.17048066940485482</v>
      </c>
      <c r="J220" s="8">
        <f t="shared" si="65"/>
        <v>4.355131926019034E-2</v>
      </c>
      <c r="K220" s="8">
        <f t="shared" si="66"/>
        <v>0.3906651587760161</v>
      </c>
      <c r="L220" s="8">
        <f t="shared" si="67"/>
        <v>5.8650578413396784E-2</v>
      </c>
      <c r="M220" s="8">
        <f t="shared" si="68"/>
        <v>1.1868701880068706E-2</v>
      </c>
      <c r="N220" s="8">
        <f t="shared" si="69"/>
        <v>0.28584354988227417</v>
      </c>
      <c r="O220" s="8">
        <f t="shared" si="70"/>
        <v>0.46469279724967799</v>
      </c>
      <c r="P220" s="8">
        <f t="shared" si="71"/>
        <v>3.4229595315248559E-6</v>
      </c>
      <c r="Q220" s="8">
        <f t="shared" si="72"/>
        <v>8.4086437673419362E-2</v>
      </c>
      <c r="R220" s="8">
        <f t="shared" si="73"/>
        <v>1</v>
      </c>
      <c r="S220" s="8">
        <f t="shared" si="74"/>
        <v>1.3016672739079034</v>
      </c>
      <c r="T220" s="8">
        <f t="shared" si="75"/>
        <v>1.4272777926022586</v>
      </c>
      <c r="W220" s="7">
        <v>325611</v>
      </c>
      <c r="X220" s="7" t="s">
        <v>313</v>
      </c>
      <c r="Y220" s="8">
        <v>0</v>
      </c>
      <c r="Z220" s="8">
        <v>0</v>
      </c>
      <c r="AA220" s="8">
        <v>0</v>
      </c>
      <c r="AB220" s="8">
        <v>0</v>
      </c>
      <c r="AC220" s="8">
        <v>0</v>
      </c>
      <c r="AD220" s="8">
        <v>0</v>
      </c>
      <c r="AE220" s="8">
        <v>0</v>
      </c>
      <c r="AF220" s="8">
        <v>0</v>
      </c>
      <c r="AG220" s="8">
        <v>0</v>
      </c>
      <c r="AH220" s="8">
        <v>0</v>
      </c>
      <c r="AI220" s="8">
        <v>0</v>
      </c>
      <c r="AJ220" s="8">
        <v>0</v>
      </c>
      <c r="AK220" s="8">
        <v>0</v>
      </c>
      <c r="AL220" s="8">
        <v>0</v>
      </c>
      <c r="AM220" s="8">
        <v>0</v>
      </c>
      <c r="AN220" s="8">
        <v>1</v>
      </c>
      <c r="AO220" s="8">
        <v>0</v>
      </c>
      <c r="AP220" s="8">
        <v>0</v>
      </c>
      <c r="AS220" s="7">
        <v>325611</v>
      </c>
      <c r="AT220" s="7" t="s">
        <v>313</v>
      </c>
      <c r="AU220" s="8">
        <v>6.2086022964090319E-2</v>
      </c>
      <c r="AV220" s="8">
        <v>1.3012940514185329E-2</v>
      </c>
      <c r="AW220" s="8">
        <v>0.22562242478720973</v>
      </c>
      <c r="AX220" s="8">
        <v>0.12862599593281773</v>
      </c>
      <c r="AY220" s="8">
        <v>3.7200171714815156E-2</v>
      </c>
      <c r="AZ220" s="8">
        <v>0.31326046109875966</v>
      </c>
      <c r="BA220" s="8">
        <v>0.17048066940485482</v>
      </c>
      <c r="BB220" s="8">
        <v>4.355131926019034E-2</v>
      </c>
      <c r="BC220" s="8">
        <v>0.3906651587760161</v>
      </c>
      <c r="BD220" s="8">
        <v>5.8650578413396784E-2</v>
      </c>
      <c r="BE220" s="8">
        <v>1.1868701880068706E-2</v>
      </c>
      <c r="BF220" s="8">
        <v>0.28584354988227417</v>
      </c>
      <c r="BG220" s="8">
        <v>0.46469279724967799</v>
      </c>
      <c r="BH220" s="8">
        <v>3.4229595315248559E-6</v>
      </c>
      <c r="BI220" s="8">
        <v>8.4086437673419362E-2</v>
      </c>
      <c r="BJ220" s="8">
        <v>1.3007213882659681</v>
      </c>
      <c r="BK220" s="8">
        <v>1.3016672739079034</v>
      </c>
      <c r="BL220" s="8">
        <v>1.4272777926022586</v>
      </c>
    </row>
    <row r="221" spans="1:64" x14ac:dyDescent="0.3">
      <c r="A221" s="7">
        <v>325612</v>
      </c>
      <c r="B221" s="7" t="str">
        <f t="shared" si="57"/>
        <v>Polish and Other Sanitation Good Manufacturing</v>
      </c>
      <c r="C221" s="8">
        <f t="shared" si="58"/>
        <v>4.949761743536453E-2</v>
      </c>
      <c r="D221" s="8">
        <f t="shared" si="59"/>
        <v>1.0753731634319356E-2</v>
      </c>
      <c r="E221" s="8">
        <f t="shared" si="60"/>
        <v>0.17570825780367738</v>
      </c>
      <c r="F221" s="8">
        <f t="shared" si="61"/>
        <v>0.1175774852403484</v>
      </c>
      <c r="G221" s="8">
        <f t="shared" si="62"/>
        <v>3.3095878430918067E-2</v>
      </c>
      <c r="H221" s="8">
        <f t="shared" si="63"/>
        <v>0.2978651302886452</v>
      </c>
      <c r="I221" s="8">
        <f t="shared" si="64"/>
        <v>0.13563932068536616</v>
      </c>
      <c r="J221" s="8">
        <f t="shared" si="65"/>
        <v>3.6183833459546774E-2</v>
      </c>
      <c r="K221" s="8">
        <f t="shared" si="66"/>
        <v>0.31134874586025801</v>
      </c>
      <c r="L221" s="8">
        <f t="shared" si="67"/>
        <v>4.6689173473301621E-2</v>
      </c>
      <c r="M221" s="8">
        <f t="shared" si="68"/>
        <v>9.8495625506193566E-3</v>
      </c>
      <c r="N221" s="8">
        <f t="shared" si="69"/>
        <v>0.22137729322132257</v>
      </c>
      <c r="O221" s="8">
        <f t="shared" si="70"/>
        <v>0.34686351557354839</v>
      </c>
      <c r="P221" s="8">
        <f t="shared" si="71"/>
        <v>2.1023665833842251E-6</v>
      </c>
      <c r="Q221" s="8">
        <f t="shared" si="72"/>
        <v>6.2720748606774249E-2</v>
      </c>
      <c r="R221" s="8">
        <f t="shared" si="73"/>
        <v>1</v>
      </c>
      <c r="S221" s="8">
        <f t="shared" si="74"/>
        <v>1.0614417197667743</v>
      </c>
      <c r="T221" s="8">
        <f t="shared" si="75"/>
        <v>1.0960751258112904</v>
      </c>
      <c r="W221" s="7">
        <v>325612</v>
      </c>
      <c r="X221" s="7" t="s">
        <v>314</v>
      </c>
      <c r="Y221" s="8">
        <v>0</v>
      </c>
      <c r="Z221" s="8">
        <v>0</v>
      </c>
      <c r="AA221" s="8">
        <v>0</v>
      </c>
      <c r="AB221" s="8">
        <v>0</v>
      </c>
      <c r="AC221" s="8">
        <v>0</v>
      </c>
      <c r="AD221" s="8">
        <v>0</v>
      </c>
      <c r="AE221" s="8">
        <v>0</v>
      </c>
      <c r="AF221" s="8">
        <v>0</v>
      </c>
      <c r="AG221" s="8">
        <v>0</v>
      </c>
      <c r="AH221" s="8">
        <v>0</v>
      </c>
      <c r="AI221" s="8">
        <v>0</v>
      </c>
      <c r="AJ221" s="8">
        <v>0</v>
      </c>
      <c r="AK221" s="8">
        <v>0</v>
      </c>
      <c r="AL221" s="8">
        <v>0</v>
      </c>
      <c r="AM221" s="8">
        <v>0</v>
      </c>
      <c r="AN221" s="8">
        <v>1</v>
      </c>
      <c r="AO221" s="8">
        <v>0</v>
      </c>
      <c r="AP221" s="8">
        <v>0</v>
      </c>
      <c r="AS221" s="7">
        <v>325612</v>
      </c>
      <c r="AT221" s="7" t="s">
        <v>314</v>
      </c>
      <c r="AU221" s="8">
        <v>4.949761743536453E-2</v>
      </c>
      <c r="AV221" s="8">
        <v>1.0753731634319356E-2</v>
      </c>
      <c r="AW221" s="8">
        <v>0.17570825780367738</v>
      </c>
      <c r="AX221" s="8">
        <v>0.1175774852403484</v>
      </c>
      <c r="AY221" s="8">
        <v>3.3095878430918067E-2</v>
      </c>
      <c r="AZ221" s="8">
        <v>0.2978651302886452</v>
      </c>
      <c r="BA221" s="8">
        <v>0.13563932068536616</v>
      </c>
      <c r="BB221" s="8">
        <v>3.6183833459546774E-2</v>
      </c>
      <c r="BC221" s="8">
        <v>0.31134874586025801</v>
      </c>
      <c r="BD221" s="8">
        <v>4.6689173473301621E-2</v>
      </c>
      <c r="BE221" s="8">
        <v>9.8495625506193566E-3</v>
      </c>
      <c r="BF221" s="8">
        <v>0.22137729322132257</v>
      </c>
      <c r="BG221" s="8">
        <v>0.34686351557354839</v>
      </c>
      <c r="BH221" s="8">
        <v>2.1023665833842251E-6</v>
      </c>
      <c r="BI221" s="8">
        <v>6.2720748606774249E-2</v>
      </c>
      <c r="BJ221" s="8">
        <v>1.235959606873871</v>
      </c>
      <c r="BK221" s="8">
        <v>1.0614417197667743</v>
      </c>
      <c r="BL221" s="8">
        <v>1.0960751258112904</v>
      </c>
    </row>
    <row r="222" spans="1:64" x14ac:dyDescent="0.3">
      <c r="A222" s="7">
        <v>325613</v>
      </c>
      <c r="B222" s="7" t="str">
        <f t="shared" si="57"/>
        <v>Surface Active Agent Manufacturing</v>
      </c>
      <c r="C222" s="8">
        <f t="shared" si="58"/>
        <v>1.9182360342238712E-2</v>
      </c>
      <c r="D222" s="8">
        <f t="shared" si="59"/>
        <v>5.2737233293756441E-3</v>
      </c>
      <c r="E222" s="8">
        <f t="shared" si="60"/>
        <v>5.7647538993435485E-2</v>
      </c>
      <c r="F222" s="8">
        <f t="shared" si="61"/>
        <v>4.8135663328545165E-2</v>
      </c>
      <c r="G222" s="8">
        <f t="shared" si="62"/>
        <v>2.0296233994501617E-2</v>
      </c>
      <c r="H222" s="8">
        <f t="shared" si="63"/>
        <v>0.12290848734172581</v>
      </c>
      <c r="I222" s="8">
        <f t="shared" si="64"/>
        <v>5.1853324039032263E-2</v>
      </c>
      <c r="J222" s="8">
        <f t="shared" si="65"/>
        <v>1.8095456233093551E-2</v>
      </c>
      <c r="K222" s="8">
        <f t="shared" si="66"/>
        <v>0.11911800166320968</v>
      </c>
      <c r="L222" s="8">
        <f t="shared" si="67"/>
        <v>1.8064510253279036E-2</v>
      </c>
      <c r="M222" s="8">
        <f t="shared" si="68"/>
        <v>4.9136042361140322E-3</v>
      </c>
      <c r="N222" s="8">
        <f t="shared" si="69"/>
        <v>7.0016258274629026E-2</v>
      </c>
      <c r="O222" s="8">
        <f t="shared" si="70"/>
        <v>9.1224854548548395E-2</v>
      </c>
      <c r="P222" s="8">
        <f t="shared" si="71"/>
        <v>3.7053946513517746E-7</v>
      </c>
      <c r="Q222" s="8">
        <f t="shared" si="72"/>
        <v>1.6488357430645161E-2</v>
      </c>
      <c r="R222" s="8">
        <f t="shared" si="73"/>
        <v>1</v>
      </c>
      <c r="S222" s="8">
        <f t="shared" si="74"/>
        <v>0.35263070724548384</v>
      </c>
      <c r="T222" s="8">
        <f t="shared" si="75"/>
        <v>0.35035710451596774</v>
      </c>
      <c r="W222" s="7">
        <v>325613</v>
      </c>
      <c r="X222" s="7" t="s">
        <v>315</v>
      </c>
      <c r="Y222" s="8">
        <v>0</v>
      </c>
      <c r="Z222" s="8">
        <v>0</v>
      </c>
      <c r="AA222" s="8">
        <v>0</v>
      </c>
      <c r="AB222" s="8">
        <v>0</v>
      </c>
      <c r="AC222" s="8">
        <v>0</v>
      </c>
      <c r="AD222" s="8">
        <v>0</v>
      </c>
      <c r="AE222" s="8">
        <v>0</v>
      </c>
      <c r="AF222" s="8">
        <v>0</v>
      </c>
      <c r="AG222" s="8">
        <v>0</v>
      </c>
      <c r="AH222" s="8">
        <v>0</v>
      </c>
      <c r="AI222" s="8">
        <v>0</v>
      </c>
      <c r="AJ222" s="8">
        <v>0</v>
      </c>
      <c r="AK222" s="8">
        <v>0</v>
      </c>
      <c r="AL222" s="8">
        <v>0</v>
      </c>
      <c r="AM222" s="8">
        <v>0</v>
      </c>
      <c r="AN222" s="8">
        <v>1</v>
      </c>
      <c r="AO222" s="8">
        <v>0</v>
      </c>
      <c r="AP222" s="8">
        <v>0</v>
      </c>
      <c r="AS222" s="7">
        <v>325613</v>
      </c>
      <c r="AT222" s="7" t="s">
        <v>315</v>
      </c>
      <c r="AU222" s="8">
        <v>1.9182360342238712E-2</v>
      </c>
      <c r="AV222" s="8">
        <v>5.2737233293756441E-3</v>
      </c>
      <c r="AW222" s="8">
        <v>5.7647538993435485E-2</v>
      </c>
      <c r="AX222" s="8">
        <v>4.8135663328545165E-2</v>
      </c>
      <c r="AY222" s="8">
        <v>2.0296233994501617E-2</v>
      </c>
      <c r="AZ222" s="8">
        <v>0.12290848734172581</v>
      </c>
      <c r="BA222" s="8">
        <v>5.1853324039032263E-2</v>
      </c>
      <c r="BB222" s="8">
        <v>1.8095456233093551E-2</v>
      </c>
      <c r="BC222" s="8">
        <v>0.11911800166320968</v>
      </c>
      <c r="BD222" s="8">
        <v>1.8064510253279036E-2</v>
      </c>
      <c r="BE222" s="8">
        <v>4.9136042361140322E-3</v>
      </c>
      <c r="BF222" s="8">
        <v>7.0016258274629026E-2</v>
      </c>
      <c r="BG222" s="8">
        <v>9.1224854548548395E-2</v>
      </c>
      <c r="BH222" s="8">
        <v>3.7053946513517746E-7</v>
      </c>
      <c r="BI222" s="8">
        <v>1.6488357430645161E-2</v>
      </c>
      <c r="BJ222" s="8">
        <v>1.0821036226648386</v>
      </c>
      <c r="BK222" s="8">
        <v>0.35263070724548384</v>
      </c>
      <c r="BL222" s="8">
        <v>0.35035710451596774</v>
      </c>
    </row>
    <row r="223" spans="1:64" x14ac:dyDescent="0.3">
      <c r="A223" s="7">
        <v>325620</v>
      </c>
      <c r="B223" s="7" t="str">
        <f t="shared" si="57"/>
        <v>Toilet Preparation Manufacturing</v>
      </c>
      <c r="C223" s="8">
        <f t="shared" si="58"/>
        <v>4.2028834748899999E-2</v>
      </c>
      <c r="D223" s="8">
        <f t="shared" si="59"/>
        <v>5.9359421066699997E-3</v>
      </c>
      <c r="E223" s="8">
        <f t="shared" si="60"/>
        <v>0.19208483671000001</v>
      </c>
      <c r="F223" s="8">
        <f t="shared" si="61"/>
        <v>0.27626337836800002</v>
      </c>
      <c r="G223" s="8">
        <f t="shared" si="62"/>
        <v>4.2208109328600002E-2</v>
      </c>
      <c r="H223" s="8">
        <f t="shared" si="63"/>
        <v>0.36932184764199999</v>
      </c>
      <c r="I223" s="8">
        <f t="shared" si="64"/>
        <v>0.13897687969700001</v>
      </c>
      <c r="J223" s="8">
        <f t="shared" si="65"/>
        <v>1.7726270655300001E-2</v>
      </c>
      <c r="K223" s="8">
        <f t="shared" si="66"/>
        <v>0.15482915931399999</v>
      </c>
      <c r="L223" s="8">
        <f t="shared" si="67"/>
        <v>3.84744091845E-2</v>
      </c>
      <c r="M223" s="8">
        <f t="shared" si="68"/>
        <v>5.1922275715899999E-3</v>
      </c>
      <c r="N223" s="8">
        <f t="shared" si="69"/>
        <v>0.26788188157100001</v>
      </c>
      <c r="O223" s="8">
        <f t="shared" si="70"/>
        <v>0.56395379993299999</v>
      </c>
      <c r="P223" s="8">
        <f t="shared" si="71"/>
        <v>1.04859732704E-6</v>
      </c>
      <c r="Q223" s="8">
        <f t="shared" si="72"/>
        <v>0.102443944647</v>
      </c>
      <c r="R223" s="8">
        <f t="shared" si="73"/>
        <v>1.2400496135700001</v>
      </c>
      <c r="S223" s="8">
        <f t="shared" si="74"/>
        <v>1.6877933353400001</v>
      </c>
      <c r="T223" s="8">
        <f t="shared" si="75"/>
        <v>1.31153230967</v>
      </c>
      <c r="W223" s="7">
        <v>325620</v>
      </c>
      <c r="X223" s="7" t="s">
        <v>316</v>
      </c>
      <c r="Y223" s="8">
        <v>4.2028834748899999E-2</v>
      </c>
      <c r="Z223" s="8">
        <v>5.9359421066699997E-3</v>
      </c>
      <c r="AA223" s="8">
        <v>0.19208483671000001</v>
      </c>
      <c r="AB223" s="8">
        <v>0.27626337836800002</v>
      </c>
      <c r="AC223" s="8">
        <v>4.2208109328600002E-2</v>
      </c>
      <c r="AD223" s="8">
        <v>0.36932184764199999</v>
      </c>
      <c r="AE223" s="8">
        <v>0.13897687969700001</v>
      </c>
      <c r="AF223" s="8">
        <v>1.7726270655300001E-2</v>
      </c>
      <c r="AG223" s="8">
        <v>0.15482915931399999</v>
      </c>
      <c r="AH223" s="8">
        <v>3.84744091845E-2</v>
      </c>
      <c r="AI223" s="8">
        <v>5.1922275715899999E-3</v>
      </c>
      <c r="AJ223" s="8">
        <v>0.26788188157100001</v>
      </c>
      <c r="AK223" s="8">
        <v>0.56395379993299999</v>
      </c>
      <c r="AL223" s="8">
        <v>1.04859732704E-6</v>
      </c>
      <c r="AM223" s="8">
        <v>0.102443944647</v>
      </c>
      <c r="AN223" s="8">
        <v>1.2400496135700001</v>
      </c>
      <c r="AO223" s="8">
        <v>1.6877933353400001</v>
      </c>
      <c r="AP223" s="8">
        <v>1.31153230967</v>
      </c>
      <c r="AS223" s="7">
        <v>325620</v>
      </c>
      <c r="AT223" s="7" t="s">
        <v>316</v>
      </c>
      <c r="AU223" s="8">
        <v>6.8388300681406444E-2</v>
      </c>
      <c r="AV223" s="8">
        <v>1.5577400646957095E-2</v>
      </c>
      <c r="AW223" s="8">
        <v>0.26187105393025806</v>
      </c>
      <c r="AX223" s="8">
        <v>0.1955187051508307</v>
      </c>
      <c r="AY223" s="8">
        <v>5.595042177498951E-2</v>
      </c>
      <c r="AZ223" s="8">
        <v>0.43340502718704199</v>
      </c>
      <c r="BA223" s="8">
        <v>0.23064192254885976</v>
      </c>
      <c r="BB223" s="8">
        <v>5.2542233615729052E-2</v>
      </c>
      <c r="BC223" s="8">
        <v>0.43661914768572579</v>
      </c>
      <c r="BD223" s="8">
        <v>6.4192724743403234E-2</v>
      </c>
      <c r="BE223" s="8">
        <v>1.3964829386206934E-2</v>
      </c>
      <c r="BF223" s="8">
        <v>0.32740537522682261</v>
      </c>
      <c r="BG223" s="8">
        <v>0.54826361052627415</v>
      </c>
      <c r="BH223" s="8">
        <v>3.7308662212487752E-6</v>
      </c>
      <c r="BI223" s="8">
        <v>9.7827055705241958E-2</v>
      </c>
      <c r="BJ223" s="8">
        <v>1.3458367552588706</v>
      </c>
      <c r="BK223" s="8">
        <v>1.6364870573390318</v>
      </c>
      <c r="BL223" s="8">
        <v>1.6714162070758067</v>
      </c>
    </row>
    <row r="224" spans="1:64" x14ac:dyDescent="0.3">
      <c r="A224" s="7">
        <v>325910</v>
      </c>
      <c r="B224" s="7" t="str">
        <f t="shared" si="57"/>
        <v>Printing Ink Manufacturing</v>
      </c>
      <c r="C224" s="8">
        <f t="shared" si="58"/>
        <v>4.9226553257619349E-2</v>
      </c>
      <c r="D224" s="8">
        <f t="shared" si="59"/>
        <v>1.4730636619317741E-2</v>
      </c>
      <c r="E224" s="8">
        <f t="shared" si="60"/>
        <v>6.4765395951387097E-2</v>
      </c>
      <c r="F224" s="8">
        <f t="shared" si="61"/>
        <v>0.13480090879514356</v>
      </c>
      <c r="G224" s="8">
        <f t="shared" si="62"/>
        <v>6.1545702501816131E-2</v>
      </c>
      <c r="H224" s="8">
        <f t="shared" si="63"/>
        <v>0.19412543074653224</v>
      </c>
      <c r="I224" s="8">
        <f t="shared" si="64"/>
        <v>9.4171300024048388E-2</v>
      </c>
      <c r="J224" s="8">
        <f t="shared" si="65"/>
        <v>3.1528973130200005E-2</v>
      </c>
      <c r="K224" s="8">
        <f t="shared" si="66"/>
        <v>0.1039568636669516</v>
      </c>
      <c r="L224" s="8">
        <f t="shared" si="67"/>
        <v>7.7995728095177408E-2</v>
      </c>
      <c r="M224" s="8">
        <f t="shared" si="68"/>
        <v>2.1994449833693547E-2</v>
      </c>
      <c r="N224" s="8">
        <f t="shared" si="69"/>
        <v>0.12199279234043547</v>
      </c>
      <c r="O224" s="8">
        <f t="shared" si="70"/>
        <v>0.10580646875925803</v>
      </c>
      <c r="P224" s="8">
        <f t="shared" si="71"/>
        <v>7.6020916366566142E-7</v>
      </c>
      <c r="Q224" s="8">
        <f t="shared" si="72"/>
        <v>4.9200687928999981E-2</v>
      </c>
      <c r="R224" s="8">
        <f t="shared" si="73"/>
        <v>1</v>
      </c>
      <c r="S224" s="8">
        <f t="shared" si="74"/>
        <v>0.69692365494693531</v>
      </c>
      <c r="T224" s="8">
        <f t="shared" si="75"/>
        <v>0.53610874972435485</v>
      </c>
      <c r="W224" s="7">
        <v>325910</v>
      </c>
      <c r="X224" s="7" t="s">
        <v>317</v>
      </c>
      <c r="Y224" s="8">
        <v>0</v>
      </c>
      <c r="Z224" s="8">
        <v>0</v>
      </c>
      <c r="AA224" s="8">
        <v>0</v>
      </c>
      <c r="AB224" s="8">
        <v>0</v>
      </c>
      <c r="AC224" s="8">
        <v>0</v>
      </c>
      <c r="AD224" s="8">
        <v>0</v>
      </c>
      <c r="AE224" s="8">
        <v>0</v>
      </c>
      <c r="AF224" s="8">
        <v>0</v>
      </c>
      <c r="AG224" s="8">
        <v>0</v>
      </c>
      <c r="AH224" s="8">
        <v>0</v>
      </c>
      <c r="AI224" s="8">
        <v>0</v>
      </c>
      <c r="AJ224" s="8">
        <v>0</v>
      </c>
      <c r="AK224" s="8">
        <v>0</v>
      </c>
      <c r="AL224" s="8">
        <v>0</v>
      </c>
      <c r="AM224" s="8">
        <v>0</v>
      </c>
      <c r="AN224" s="8">
        <v>1</v>
      </c>
      <c r="AO224" s="8">
        <v>0</v>
      </c>
      <c r="AP224" s="8">
        <v>0</v>
      </c>
      <c r="AS224" s="7">
        <v>325910</v>
      </c>
      <c r="AT224" s="7" t="s">
        <v>317</v>
      </c>
      <c r="AU224" s="8">
        <v>4.9226553257619349E-2</v>
      </c>
      <c r="AV224" s="8">
        <v>1.4730636619317741E-2</v>
      </c>
      <c r="AW224" s="8">
        <v>6.4765395951387097E-2</v>
      </c>
      <c r="AX224" s="8">
        <v>0.13480090879514356</v>
      </c>
      <c r="AY224" s="8">
        <v>6.1545702501816131E-2</v>
      </c>
      <c r="AZ224" s="8">
        <v>0.19412543074653224</v>
      </c>
      <c r="BA224" s="8">
        <v>9.4171300024048388E-2</v>
      </c>
      <c r="BB224" s="8">
        <v>3.1528973130200005E-2</v>
      </c>
      <c r="BC224" s="8">
        <v>0.1039568636669516</v>
      </c>
      <c r="BD224" s="8">
        <v>7.7995728095177408E-2</v>
      </c>
      <c r="BE224" s="8">
        <v>2.1994449833693547E-2</v>
      </c>
      <c r="BF224" s="8">
        <v>0.12199279234043547</v>
      </c>
      <c r="BG224" s="8">
        <v>0.10580646875925803</v>
      </c>
      <c r="BH224" s="8">
        <v>7.6020916366566142E-7</v>
      </c>
      <c r="BI224" s="8">
        <v>4.9200687928999981E-2</v>
      </c>
      <c r="BJ224" s="8">
        <v>1.1287225858283874</v>
      </c>
      <c r="BK224" s="8">
        <v>0.69692365494693531</v>
      </c>
      <c r="BL224" s="8">
        <v>0.53610874972435485</v>
      </c>
    </row>
    <row r="225" spans="1:64" x14ac:dyDescent="0.3">
      <c r="A225" s="7">
        <v>325920</v>
      </c>
      <c r="B225" s="7" t="str">
        <f t="shared" si="57"/>
        <v>Explosives Manufacturing</v>
      </c>
      <c r="C225" s="8">
        <f t="shared" si="58"/>
        <v>2.6035252809061288E-2</v>
      </c>
      <c r="D225" s="8">
        <f t="shared" si="59"/>
        <v>6.652222302559678E-3</v>
      </c>
      <c r="E225" s="8">
        <f t="shared" si="60"/>
        <v>4.8813716764693545E-2</v>
      </c>
      <c r="F225" s="8">
        <f t="shared" si="61"/>
        <v>2.5293820091906456E-2</v>
      </c>
      <c r="G225" s="8">
        <f t="shared" si="62"/>
        <v>6.8766269366114536E-3</v>
      </c>
      <c r="H225" s="8">
        <f t="shared" si="63"/>
        <v>3.9246085762983871E-2</v>
      </c>
      <c r="I225" s="8">
        <f t="shared" si="64"/>
        <v>5.2589226294096778E-2</v>
      </c>
      <c r="J225" s="8">
        <f t="shared" si="65"/>
        <v>1.5128829227712904E-2</v>
      </c>
      <c r="K225" s="8">
        <f t="shared" si="66"/>
        <v>7.1729184137677426E-2</v>
      </c>
      <c r="L225" s="8">
        <f t="shared" si="67"/>
        <v>3.4157417340117749E-2</v>
      </c>
      <c r="M225" s="8">
        <f t="shared" si="68"/>
        <v>8.4498717350080643E-3</v>
      </c>
      <c r="N225" s="8">
        <f t="shared" si="69"/>
        <v>7.926349082454838E-2</v>
      </c>
      <c r="O225" s="8">
        <f t="shared" si="70"/>
        <v>8.7172020633225808E-2</v>
      </c>
      <c r="P225" s="8">
        <f t="shared" si="71"/>
        <v>2.8756842597509684E-6</v>
      </c>
      <c r="Q225" s="8">
        <f t="shared" si="72"/>
        <v>3.2435682939064528E-2</v>
      </c>
      <c r="R225" s="8">
        <f t="shared" si="73"/>
        <v>1</v>
      </c>
      <c r="S225" s="8">
        <f t="shared" si="74"/>
        <v>0.28109395214645155</v>
      </c>
      <c r="T225" s="8">
        <f t="shared" si="75"/>
        <v>0.34912465901419354</v>
      </c>
      <c r="W225" s="7">
        <v>325920</v>
      </c>
      <c r="X225" s="7" t="s">
        <v>318</v>
      </c>
      <c r="Y225" s="8">
        <v>0</v>
      </c>
      <c r="Z225" s="8">
        <v>0</v>
      </c>
      <c r="AA225" s="8">
        <v>0</v>
      </c>
      <c r="AB225" s="8">
        <v>0</v>
      </c>
      <c r="AC225" s="8">
        <v>0</v>
      </c>
      <c r="AD225" s="8">
        <v>0</v>
      </c>
      <c r="AE225" s="8">
        <v>0</v>
      </c>
      <c r="AF225" s="8">
        <v>0</v>
      </c>
      <c r="AG225" s="8">
        <v>0</v>
      </c>
      <c r="AH225" s="8">
        <v>0</v>
      </c>
      <c r="AI225" s="8">
        <v>0</v>
      </c>
      <c r="AJ225" s="8">
        <v>0</v>
      </c>
      <c r="AK225" s="8">
        <v>0</v>
      </c>
      <c r="AL225" s="8">
        <v>0</v>
      </c>
      <c r="AM225" s="8">
        <v>0</v>
      </c>
      <c r="AN225" s="8">
        <v>1</v>
      </c>
      <c r="AO225" s="8">
        <v>0</v>
      </c>
      <c r="AP225" s="8">
        <v>0</v>
      </c>
      <c r="AS225" s="7">
        <v>325920</v>
      </c>
      <c r="AT225" s="7" t="s">
        <v>318</v>
      </c>
      <c r="AU225" s="8">
        <v>2.6035252809061288E-2</v>
      </c>
      <c r="AV225" s="8">
        <v>6.652222302559678E-3</v>
      </c>
      <c r="AW225" s="8">
        <v>4.8813716764693545E-2</v>
      </c>
      <c r="AX225" s="8">
        <v>2.5293820091906456E-2</v>
      </c>
      <c r="AY225" s="8">
        <v>6.8766269366114536E-3</v>
      </c>
      <c r="AZ225" s="8">
        <v>3.9246085762983871E-2</v>
      </c>
      <c r="BA225" s="8">
        <v>5.2589226294096778E-2</v>
      </c>
      <c r="BB225" s="8">
        <v>1.5128829227712904E-2</v>
      </c>
      <c r="BC225" s="8">
        <v>7.1729184137677426E-2</v>
      </c>
      <c r="BD225" s="8">
        <v>3.4157417340117749E-2</v>
      </c>
      <c r="BE225" s="8">
        <v>8.4498717350080643E-3</v>
      </c>
      <c r="BF225" s="8">
        <v>7.926349082454838E-2</v>
      </c>
      <c r="BG225" s="8">
        <v>8.7172020633225808E-2</v>
      </c>
      <c r="BH225" s="8">
        <v>2.8756842597509684E-6</v>
      </c>
      <c r="BI225" s="8">
        <v>3.2435682939064528E-2</v>
      </c>
      <c r="BJ225" s="8">
        <v>1.0815011918764517</v>
      </c>
      <c r="BK225" s="8">
        <v>0.28109395214645155</v>
      </c>
      <c r="BL225" s="8">
        <v>0.34912465901419354</v>
      </c>
    </row>
    <row r="226" spans="1:64" x14ac:dyDescent="0.3">
      <c r="A226" s="7">
        <v>325991</v>
      </c>
      <c r="B226" s="7" t="str">
        <f t="shared" si="57"/>
        <v>Custom Compounding of Purchased Resins</v>
      </c>
      <c r="C226" s="8">
        <f t="shared" si="58"/>
        <v>2.7534891301748389E-2</v>
      </c>
      <c r="D226" s="8">
        <f t="shared" si="59"/>
        <v>7.7151358503193546E-3</v>
      </c>
      <c r="E226" s="8">
        <f t="shared" si="60"/>
        <v>4.9938225082129035E-2</v>
      </c>
      <c r="F226" s="8">
        <f t="shared" si="61"/>
        <v>8.4873722845179064E-2</v>
      </c>
      <c r="G226" s="8">
        <f t="shared" si="62"/>
        <v>3.4895271014348389E-2</v>
      </c>
      <c r="H226" s="8">
        <f t="shared" si="63"/>
        <v>0.14875067339932257</v>
      </c>
      <c r="I226" s="8">
        <f t="shared" si="64"/>
        <v>5.6089508235693558E-2</v>
      </c>
      <c r="J226" s="8">
        <f t="shared" si="65"/>
        <v>1.7541000076956453E-2</v>
      </c>
      <c r="K226" s="8">
        <f t="shared" si="66"/>
        <v>7.8459077876854841E-2</v>
      </c>
      <c r="L226" s="8">
        <f t="shared" si="67"/>
        <v>3.6365425541596781E-2</v>
      </c>
      <c r="M226" s="8">
        <f t="shared" si="68"/>
        <v>9.8364731828758066E-3</v>
      </c>
      <c r="N226" s="8">
        <f t="shared" si="69"/>
        <v>7.9458623311048401E-2</v>
      </c>
      <c r="O226" s="8">
        <f t="shared" si="70"/>
        <v>8.0500630532129039E-2</v>
      </c>
      <c r="P226" s="8">
        <f t="shared" si="71"/>
        <v>4.8610304456091943E-7</v>
      </c>
      <c r="Q226" s="8">
        <f t="shared" si="72"/>
        <v>3.0026723059548389E-2</v>
      </c>
      <c r="R226" s="8">
        <f t="shared" si="73"/>
        <v>1</v>
      </c>
      <c r="S226" s="8">
        <f t="shared" si="74"/>
        <v>0.46206805435548393</v>
      </c>
      <c r="T226" s="8">
        <f t="shared" si="75"/>
        <v>0.345637973286129</v>
      </c>
      <c r="W226" s="7">
        <v>325991</v>
      </c>
      <c r="X226" s="7" t="s">
        <v>319</v>
      </c>
      <c r="Y226" s="8">
        <v>0</v>
      </c>
      <c r="Z226" s="8">
        <v>0</v>
      </c>
      <c r="AA226" s="8">
        <v>0</v>
      </c>
      <c r="AB226" s="8">
        <v>0</v>
      </c>
      <c r="AC226" s="8">
        <v>0</v>
      </c>
      <c r="AD226" s="8">
        <v>0</v>
      </c>
      <c r="AE226" s="8">
        <v>0</v>
      </c>
      <c r="AF226" s="8">
        <v>0</v>
      </c>
      <c r="AG226" s="8">
        <v>0</v>
      </c>
      <c r="AH226" s="8">
        <v>0</v>
      </c>
      <c r="AI226" s="8">
        <v>0</v>
      </c>
      <c r="AJ226" s="8">
        <v>0</v>
      </c>
      <c r="AK226" s="8">
        <v>0</v>
      </c>
      <c r="AL226" s="8">
        <v>0</v>
      </c>
      <c r="AM226" s="8">
        <v>0</v>
      </c>
      <c r="AN226" s="8">
        <v>1</v>
      </c>
      <c r="AO226" s="8">
        <v>0</v>
      </c>
      <c r="AP226" s="8">
        <v>0</v>
      </c>
      <c r="AS226" s="7">
        <v>325991</v>
      </c>
      <c r="AT226" s="7" t="s">
        <v>319</v>
      </c>
      <c r="AU226" s="8">
        <v>2.7534891301748389E-2</v>
      </c>
      <c r="AV226" s="8">
        <v>7.7151358503193546E-3</v>
      </c>
      <c r="AW226" s="8">
        <v>4.9938225082129035E-2</v>
      </c>
      <c r="AX226" s="8">
        <v>8.4873722845179064E-2</v>
      </c>
      <c r="AY226" s="8">
        <v>3.4895271014348389E-2</v>
      </c>
      <c r="AZ226" s="8">
        <v>0.14875067339932257</v>
      </c>
      <c r="BA226" s="8">
        <v>5.6089508235693558E-2</v>
      </c>
      <c r="BB226" s="8">
        <v>1.7541000076956453E-2</v>
      </c>
      <c r="BC226" s="8">
        <v>7.8459077876854841E-2</v>
      </c>
      <c r="BD226" s="8">
        <v>3.6365425541596781E-2</v>
      </c>
      <c r="BE226" s="8">
        <v>9.8364731828758066E-3</v>
      </c>
      <c r="BF226" s="8">
        <v>7.9458623311048401E-2</v>
      </c>
      <c r="BG226" s="8">
        <v>8.0500630532129039E-2</v>
      </c>
      <c r="BH226" s="8">
        <v>4.8610304456091943E-7</v>
      </c>
      <c r="BI226" s="8">
        <v>3.0026723059548389E-2</v>
      </c>
      <c r="BJ226" s="8">
        <v>1.0851882522341938</v>
      </c>
      <c r="BK226" s="8">
        <v>0.46206805435548393</v>
      </c>
      <c r="BL226" s="8">
        <v>0.345637973286129</v>
      </c>
    </row>
    <row r="227" spans="1:64" x14ac:dyDescent="0.3">
      <c r="A227" s="7">
        <v>325992</v>
      </c>
      <c r="B227" s="7" t="str">
        <f t="shared" si="57"/>
        <v>Photographic Film, Paper, Plate, and Chemical Manufacturing</v>
      </c>
      <c r="C227" s="8">
        <f t="shared" si="58"/>
        <v>4.2059049479829032E-2</v>
      </c>
      <c r="D227" s="8">
        <f t="shared" si="59"/>
        <v>1.1134635701972579E-2</v>
      </c>
      <c r="E227" s="8">
        <f t="shared" si="60"/>
        <v>7.2234139530898397E-2</v>
      </c>
      <c r="F227" s="8">
        <f t="shared" si="61"/>
        <v>9.5845873324893555E-2</v>
      </c>
      <c r="G227" s="8">
        <f t="shared" si="62"/>
        <v>3.7746136372873378E-2</v>
      </c>
      <c r="H227" s="8">
        <f t="shared" si="63"/>
        <v>0.16695109893322743</v>
      </c>
      <c r="I227" s="8">
        <f t="shared" si="64"/>
        <v>7.9745239480854824E-2</v>
      </c>
      <c r="J227" s="8">
        <f t="shared" si="65"/>
        <v>2.3926067903980646E-2</v>
      </c>
      <c r="K227" s="8">
        <f t="shared" si="66"/>
        <v>0.10859707130514515</v>
      </c>
      <c r="L227" s="8">
        <f t="shared" si="67"/>
        <v>5.4156830849385482E-2</v>
      </c>
      <c r="M227" s="8">
        <f t="shared" si="68"/>
        <v>1.4013678580066127E-2</v>
      </c>
      <c r="N227" s="8">
        <f t="shared" si="69"/>
        <v>0.11453538886396776</v>
      </c>
      <c r="O227" s="8">
        <f t="shared" si="70"/>
        <v>0.12800940982130651</v>
      </c>
      <c r="P227" s="8">
        <f t="shared" si="71"/>
        <v>1.0162432256687097E-6</v>
      </c>
      <c r="Q227" s="8">
        <f t="shared" si="72"/>
        <v>4.9768667940629029E-2</v>
      </c>
      <c r="R227" s="8">
        <f t="shared" si="73"/>
        <v>1</v>
      </c>
      <c r="S227" s="8">
        <f t="shared" si="74"/>
        <v>0.60699472153403222</v>
      </c>
      <c r="T227" s="8">
        <f t="shared" si="75"/>
        <v>0.51871999159322579</v>
      </c>
      <c r="W227" s="7">
        <v>325992</v>
      </c>
      <c r="X227" s="7" t="s">
        <v>320</v>
      </c>
      <c r="Y227" s="8">
        <v>0</v>
      </c>
      <c r="Z227" s="8">
        <v>0</v>
      </c>
      <c r="AA227" s="8">
        <v>0</v>
      </c>
      <c r="AB227" s="8">
        <v>0</v>
      </c>
      <c r="AC227" s="8">
        <v>0</v>
      </c>
      <c r="AD227" s="8">
        <v>0</v>
      </c>
      <c r="AE227" s="8">
        <v>0</v>
      </c>
      <c r="AF227" s="8">
        <v>0</v>
      </c>
      <c r="AG227" s="8">
        <v>0</v>
      </c>
      <c r="AH227" s="8">
        <v>0</v>
      </c>
      <c r="AI227" s="8">
        <v>0</v>
      </c>
      <c r="AJ227" s="8">
        <v>0</v>
      </c>
      <c r="AK227" s="8">
        <v>0</v>
      </c>
      <c r="AL227" s="8">
        <v>0</v>
      </c>
      <c r="AM227" s="8">
        <v>0</v>
      </c>
      <c r="AN227" s="8">
        <v>1</v>
      </c>
      <c r="AO227" s="8">
        <v>0</v>
      </c>
      <c r="AP227" s="8">
        <v>0</v>
      </c>
      <c r="AS227" s="7">
        <v>325992</v>
      </c>
      <c r="AT227" s="7" t="s">
        <v>320</v>
      </c>
      <c r="AU227" s="8">
        <v>4.2059049479829032E-2</v>
      </c>
      <c r="AV227" s="8">
        <v>1.1134635701972579E-2</v>
      </c>
      <c r="AW227" s="8">
        <v>7.2234139530898397E-2</v>
      </c>
      <c r="AX227" s="8">
        <v>9.5845873324893555E-2</v>
      </c>
      <c r="AY227" s="8">
        <v>3.7746136372873378E-2</v>
      </c>
      <c r="AZ227" s="8">
        <v>0.16695109893322743</v>
      </c>
      <c r="BA227" s="8">
        <v>7.9745239480854824E-2</v>
      </c>
      <c r="BB227" s="8">
        <v>2.3926067903980646E-2</v>
      </c>
      <c r="BC227" s="8">
        <v>0.10859707130514515</v>
      </c>
      <c r="BD227" s="8">
        <v>5.4156830849385482E-2</v>
      </c>
      <c r="BE227" s="8">
        <v>1.4013678580066127E-2</v>
      </c>
      <c r="BF227" s="8">
        <v>0.11453538886396776</v>
      </c>
      <c r="BG227" s="8">
        <v>0.12800940982130651</v>
      </c>
      <c r="BH227" s="8">
        <v>1.0162432256687097E-6</v>
      </c>
      <c r="BI227" s="8">
        <v>4.9768667940629029E-2</v>
      </c>
      <c r="BJ227" s="8">
        <v>1.1254278247129028</v>
      </c>
      <c r="BK227" s="8">
        <v>0.60699472153403222</v>
      </c>
      <c r="BL227" s="8">
        <v>0.51871999159322579</v>
      </c>
    </row>
    <row r="228" spans="1:64" x14ac:dyDescent="0.3">
      <c r="A228" s="7">
        <v>325998</v>
      </c>
      <c r="B228" s="7" t="str">
        <f t="shared" si="57"/>
        <v>All Other Miscellaneous Chemical Product and Preparation Manufacturing</v>
      </c>
      <c r="C228" s="8">
        <f t="shared" si="58"/>
        <v>7.0466957466900002E-2</v>
      </c>
      <c r="D228" s="8">
        <f t="shared" si="59"/>
        <v>1.6156998232493711E-2</v>
      </c>
      <c r="E228" s="8">
        <f t="shared" si="60"/>
        <v>0.13243161337573714</v>
      </c>
      <c r="F228" s="8">
        <f t="shared" si="61"/>
        <v>0.24588495936006449</v>
      </c>
      <c r="G228" s="8">
        <f t="shared" si="62"/>
        <v>7.3191599815627423E-2</v>
      </c>
      <c r="H228" s="8">
        <f t="shared" si="63"/>
        <v>0.40725669507045165</v>
      </c>
      <c r="I228" s="8">
        <f t="shared" si="64"/>
        <v>0.1364711584403194</v>
      </c>
      <c r="J228" s="8">
        <f t="shared" si="65"/>
        <v>3.5874554638187096E-2</v>
      </c>
      <c r="K228" s="8">
        <f t="shared" si="66"/>
        <v>0.18967434285664833</v>
      </c>
      <c r="L228" s="8">
        <f t="shared" si="67"/>
        <v>9.0948733601640311E-2</v>
      </c>
      <c r="M228" s="8">
        <f t="shared" si="68"/>
        <v>2.0242213367524194E-2</v>
      </c>
      <c r="N228" s="8">
        <f t="shared" si="69"/>
        <v>0.21651649206903226</v>
      </c>
      <c r="O228" s="8">
        <f t="shared" si="70"/>
        <v>0.2750117322719518</v>
      </c>
      <c r="P228" s="8">
        <f t="shared" si="71"/>
        <v>9.9244884366087105E-7</v>
      </c>
      <c r="Q228" s="8">
        <f t="shared" si="72"/>
        <v>0.10223229277682262</v>
      </c>
      <c r="R228" s="8">
        <f t="shared" si="73"/>
        <v>1</v>
      </c>
      <c r="S228" s="8">
        <f t="shared" si="74"/>
        <v>1.3876235768262906</v>
      </c>
      <c r="T228" s="8">
        <f t="shared" si="75"/>
        <v>1.0233103785156452</v>
      </c>
      <c r="W228" s="7">
        <v>325998</v>
      </c>
      <c r="X228" s="7" t="s">
        <v>321</v>
      </c>
      <c r="Y228" s="8">
        <v>0</v>
      </c>
      <c r="Z228" s="8">
        <v>0</v>
      </c>
      <c r="AA228" s="8">
        <v>0</v>
      </c>
      <c r="AB228" s="8">
        <v>0</v>
      </c>
      <c r="AC228" s="8">
        <v>0</v>
      </c>
      <c r="AD228" s="8">
        <v>0</v>
      </c>
      <c r="AE228" s="8">
        <v>0</v>
      </c>
      <c r="AF228" s="8">
        <v>0</v>
      </c>
      <c r="AG228" s="8">
        <v>0</v>
      </c>
      <c r="AH228" s="8">
        <v>0</v>
      </c>
      <c r="AI228" s="8">
        <v>0</v>
      </c>
      <c r="AJ228" s="8">
        <v>0</v>
      </c>
      <c r="AK228" s="8">
        <v>0</v>
      </c>
      <c r="AL228" s="8">
        <v>0</v>
      </c>
      <c r="AM228" s="8">
        <v>0</v>
      </c>
      <c r="AN228" s="8">
        <v>1</v>
      </c>
      <c r="AO228" s="8">
        <v>0</v>
      </c>
      <c r="AP228" s="8">
        <v>0</v>
      </c>
      <c r="AS228" s="7">
        <v>325998</v>
      </c>
      <c r="AT228" s="7" t="s">
        <v>321</v>
      </c>
      <c r="AU228" s="8">
        <v>7.0466957466900002E-2</v>
      </c>
      <c r="AV228" s="8">
        <v>1.6156998232493711E-2</v>
      </c>
      <c r="AW228" s="8">
        <v>0.13243161337573714</v>
      </c>
      <c r="AX228" s="8">
        <v>0.24588495936006449</v>
      </c>
      <c r="AY228" s="8">
        <v>7.3191599815627423E-2</v>
      </c>
      <c r="AZ228" s="8">
        <v>0.40725669507045165</v>
      </c>
      <c r="BA228" s="8">
        <v>0.1364711584403194</v>
      </c>
      <c r="BB228" s="8">
        <v>3.5874554638187096E-2</v>
      </c>
      <c r="BC228" s="8">
        <v>0.18967434285664833</v>
      </c>
      <c r="BD228" s="8">
        <v>9.0948733601640311E-2</v>
      </c>
      <c r="BE228" s="8">
        <v>2.0242213367524194E-2</v>
      </c>
      <c r="BF228" s="8">
        <v>0.21651649206903226</v>
      </c>
      <c r="BG228" s="8">
        <v>0.2750117322719518</v>
      </c>
      <c r="BH228" s="8">
        <v>9.9244884366087105E-7</v>
      </c>
      <c r="BI228" s="8">
        <v>0.10223229277682262</v>
      </c>
      <c r="BJ228" s="8">
        <v>1.2190555690746776</v>
      </c>
      <c r="BK228" s="8">
        <v>1.3876235768262906</v>
      </c>
      <c r="BL228" s="8">
        <v>1.0233103785156452</v>
      </c>
    </row>
    <row r="229" spans="1:64" x14ac:dyDescent="0.3">
      <c r="A229" s="7">
        <v>326111</v>
      </c>
      <c r="B229" s="7" t="str">
        <f t="shared" si="57"/>
        <v>Plastics Bag and Pouch Manufacturing</v>
      </c>
      <c r="C229" s="8">
        <f t="shared" si="58"/>
        <v>4.3043695550606456E-2</v>
      </c>
      <c r="D229" s="8">
        <f t="shared" si="59"/>
        <v>1.1031895188020967E-2</v>
      </c>
      <c r="E229" s="8">
        <f t="shared" si="60"/>
        <v>5.5101818480951609E-2</v>
      </c>
      <c r="F229" s="8">
        <f t="shared" si="61"/>
        <v>7.9753114488001597E-2</v>
      </c>
      <c r="G229" s="8">
        <f t="shared" si="62"/>
        <v>2.8123579678867743E-2</v>
      </c>
      <c r="H229" s="8">
        <f t="shared" si="63"/>
        <v>9.4056792689090341E-2</v>
      </c>
      <c r="I229" s="8">
        <f t="shared" si="64"/>
        <v>9.0707291181790314E-2</v>
      </c>
      <c r="J229" s="8">
        <f t="shared" si="65"/>
        <v>2.7789710606708064E-2</v>
      </c>
      <c r="K229" s="8">
        <f t="shared" si="66"/>
        <v>9.9462465886080639E-2</v>
      </c>
      <c r="L229" s="8">
        <f t="shared" si="67"/>
        <v>7.2225783325854831E-2</v>
      </c>
      <c r="M229" s="8">
        <f t="shared" si="68"/>
        <v>1.9039443170853224E-2</v>
      </c>
      <c r="N229" s="8">
        <f t="shared" si="69"/>
        <v>0.12001470885338711</v>
      </c>
      <c r="O229" s="8">
        <f t="shared" si="70"/>
        <v>9.276055320161293E-2</v>
      </c>
      <c r="P229" s="8">
        <f t="shared" si="71"/>
        <v>1.2446825335701611E-6</v>
      </c>
      <c r="Q229" s="8">
        <f t="shared" si="72"/>
        <v>4.2246060744822574E-2</v>
      </c>
      <c r="R229" s="8">
        <f t="shared" si="73"/>
        <v>1</v>
      </c>
      <c r="S229" s="8">
        <f t="shared" si="74"/>
        <v>0.50838509975919344</v>
      </c>
      <c r="T229" s="8">
        <f t="shared" si="75"/>
        <v>0.52441108057806463</v>
      </c>
      <c r="W229" s="7">
        <v>326111</v>
      </c>
      <c r="X229" s="7" t="s">
        <v>322</v>
      </c>
      <c r="Y229" s="8">
        <v>0</v>
      </c>
      <c r="Z229" s="8">
        <v>0</v>
      </c>
      <c r="AA229" s="8">
        <v>0</v>
      </c>
      <c r="AB229" s="8">
        <v>0</v>
      </c>
      <c r="AC229" s="8">
        <v>0</v>
      </c>
      <c r="AD229" s="8">
        <v>0</v>
      </c>
      <c r="AE229" s="8">
        <v>0</v>
      </c>
      <c r="AF229" s="8">
        <v>0</v>
      </c>
      <c r="AG229" s="8">
        <v>0</v>
      </c>
      <c r="AH229" s="8">
        <v>0</v>
      </c>
      <c r="AI229" s="8">
        <v>0</v>
      </c>
      <c r="AJ229" s="8">
        <v>0</v>
      </c>
      <c r="AK229" s="8">
        <v>0</v>
      </c>
      <c r="AL229" s="8">
        <v>0</v>
      </c>
      <c r="AM229" s="8">
        <v>0</v>
      </c>
      <c r="AN229" s="8">
        <v>1</v>
      </c>
      <c r="AO229" s="8">
        <v>0</v>
      </c>
      <c r="AP229" s="8">
        <v>0</v>
      </c>
      <c r="AS229" s="7">
        <v>326111</v>
      </c>
      <c r="AT229" s="7" t="s">
        <v>322</v>
      </c>
      <c r="AU229" s="8">
        <v>4.3043695550606456E-2</v>
      </c>
      <c r="AV229" s="8">
        <v>1.1031895188020967E-2</v>
      </c>
      <c r="AW229" s="8">
        <v>5.5101818480951609E-2</v>
      </c>
      <c r="AX229" s="8">
        <v>7.9753114488001597E-2</v>
      </c>
      <c r="AY229" s="8">
        <v>2.8123579678867743E-2</v>
      </c>
      <c r="AZ229" s="8">
        <v>9.4056792689090341E-2</v>
      </c>
      <c r="BA229" s="8">
        <v>9.0707291181790314E-2</v>
      </c>
      <c r="BB229" s="8">
        <v>2.7789710606708064E-2</v>
      </c>
      <c r="BC229" s="8">
        <v>9.9462465886080639E-2</v>
      </c>
      <c r="BD229" s="8">
        <v>7.2225783325854831E-2</v>
      </c>
      <c r="BE229" s="8">
        <v>1.9039443170853224E-2</v>
      </c>
      <c r="BF229" s="8">
        <v>0.12001470885338711</v>
      </c>
      <c r="BG229" s="8">
        <v>9.276055320161293E-2</v>
      </c>
      <c r="BH229" s="8">
        <v>1.2446825335701611E-6</v>
      </c>
      <c r="BI229" s="8">
        <v>4.2246060744822574E-2</v>
      </c>
      <c r="BJ229" s="8">
        <v>1.1091774092195164</v>
      </c>
      <c r="BK229" s="8">
        <v>0.50838509975919344</v>
      </c>
      <c r="BL229" s="8">
        <v>0.52441108057806463</v>
      </c>
    </row>
    <row r="230" spans="1:64" x14ac:dyDescent="0.3">
      <c r="A230" s="7">
        <v>326112</v>
      </c>
      <c r="B230" s="7" t="str">
        <f t="shared" si="57"/>
        <v>Plastics Packaging Film and Sheet (including Laminated) Manufacturing</v>
      </c>
      <c r="C230" s="8">
        <f t="shared" si="58"/>
        <v>3.3842336522985482E-2</v>
      </c>
      <c r="D230" s="8">
        <f t="shared" si="59"/>
        <v>8.6844436048430628E-3</v>
      </c>
      <c r="E230" s="8">
        <f t="shared" si="60"/>
        <v>4.3917849583916126E-2</v>
      </c>
      <c r="F230" s="8">
        <f t="shared" si="61"/>
        <v>6.5117009851580657E-2</v>
      </c>
      <c r="G230" s="8">
        <f t="shared" si="62"/>
        <v>2.1901556044599993E-2</v>
      </c>
      <c r="H230" s="8">
        <f t="shared" si="63"/>
        <v>7.6954078968693537E-2</v>
      </c>
      <c r="I230" s="8">
        <f t="shared" si="64"/>
        <v>7.0039955305903207E-2</v>
      </c>
      <c r="J230" s="8">
        <f t="shared" si="65"/>
        <v>2.184280403594516E-2</v>
      </c>
      <c r="K230" s="8">
        <f t="shared" si="66"/>
        <v>7.9225760133532247E-2</v>
      </c>
      <c r="L230" s="8">
        <f t="shared" si="67"/>
        <v>5.6237590506483873E-2</v>
      </c>
      <c r="M230" s="8">
        <f t="shared" si="68"/>
        <v>1.4917766761579031E-2</v>
      </c>
      <c r="N230" s="8">
        <f t="shared" si="69"/>
        <v>9.5669676454306463E-2</v>
      </c>
      <c r="O230" s="8">
        <f t="shared" si="70"/>
        <v>7.3222843940564497E-2</v>
      </c>
      <c r="P230" s="8">
        <f t="shared" si="71"/>
        <v>6.6637536311064503E-7</v>
      </c>
      <c r="Q230" s="8">
        <f t="shared" si="72"/>
        <v>3.331870726935484E-2</v>
      </c>
      <c r="R230" s="8">
        <f t="shared" si="73"/>
        <v>1</v>
      </c>
      <c r="S230" s="8">
        <f t="shared" si="74"/>
        <v>0.40590812873596777</v>
      </c>
      <c r="T230" s="8">
        <f t="shared" si="75"/>
        <v>0.41304400334629032</v>
      </c>
      <c r="W230" s="7">
        <v>326112</v>
      </c>
      <c r="X230" s="7" t="s">
        <v>323</v>
      </c>
      <c r="Y230" s="8">
        <v>0</v>
      </c>
      <c r="Z230" s="8">
        <v>0</v>
      </c>
      <c r="AA230" s="8">
        <v>0</v>
      </c>
      <c r="AB230" s="8">
        <v>0</v>
      </c>
      <c r="AC230" s="8">
        <v>0</v>
      </c>
      <c r="AD230" s="8">
        <v>0</v>
      </c>
      <c r="AE230" s="8">
        <v>0</v>
      </c>
      <c r="AF230" s="8">
        <v>0</v>
      </c>
      <c r="AG230" s="8">
        <v>0</v>
      </c>
      <c r="AH230" s="8">
        <v>0</v>
      </c>
      <c r="AI230" s="8">
        <v>0</v>
      </c>
      <c r="AJ230" s="8">
        <v>0</v>
      </c>
      <c r="AK230" s="8">
        <v>0</v>
      </c>
      <c r="AL230" s="8">
        <v>0</v>
      </c>
      <c r="AM230" s="8">
        <v>0</v>
      </c>
      <c r="AN230" s="8">
        <v>1</v>
      </c>
      <c r="AO230" s="8">
        <v>0</v>
      </c>
      <c r="AP230" s="8">
        <v>0</v>
      </c>
      <c r="AS230" s="7">
        <v>326112</v>
      </c>
      <c r="AT230" s="7" t="s">
        <v>323</v>
      </c>
      <c r="AU230" s="8">
        <v>3.3842336522985482E-2</v>
      </c>
      <c r="AV230" s="8">
        <v>8.6844436048430628E-3</v>
      </c>
      <c r="AW230" s="8">
        <v>4.3917849583916126E-2</v>
      </c>
      <c r="AX230" s="8">
        <v>6.5117009851580657E-2</v>
      </c>
      <c r="AY230" s="8">
        <v>2.1901556044599993E-2</v>
      </c>
      <c r="AZ230" s="8">
        <v>7.6954078968693537E-2</v>
      </c>
      <c r="BA230" s="8">
        <v>7.0039955305903207E-2</v>
      </c>
      <c r="BB230" s="8">
        <v>2.184280403594516E-2</v>
      </c>
      <c r="BC230" s="8">
        <v>7.9225760133532247E-2</v>
      </c>
      <c r="BD230" s="8">
        <v>5.6237590506483873E-2</v>
      </c>
      <c r="BE230" s="8">
        <v>1.4917766761579031E-2</v>
      </c>
      <c r="BF230" s="8">
        <v>9.5669676454306463E-2</v>
      </c>
      <c r="BG230" s="8">
        <v>7.3222843940564497E-2</v>
      </c>
      <c r="BH230" s="8">
        <v>6.6637536311064503E-7</v>
      </c>
      <c r="BI230" s="8">
        <v>3.331870726935484E-2</v>
      </c>
      <c r="BJ230" s="8">
        <v>1.0864446297116128</v>
      </c>
      <c r="BK230" s="8">
        <v>0.40590812873596777</v>
      </c>
      <c r="BL230" s="8">
        <v>0.41304400334629032</v>
      </c>
    </row>
    <row r="231" spans="1:64" x14ac:dyDescent="0.3">
      <c r="A231" s="7">
        <v>326113</v>
      </c>
      <c r="B231" s="7" t="str">
        <f t="shared" si="57"/>
        <v>Unlaminated Plastics Film and Sheet (except Packaging) Manufacturing</v>
      </c>
      <c r="C231" s="8">
        <f t="shared" si="58"/>
        <v>5.6322451678599998E-2</v>
      </c>
      <c r="D231" s="8">
        <f t="shared" si="59"/>
        <v>7.0409827767999996E-3</v>
      </c>
      <c r="E231" s="8">
        <f t="shared" si="60"/>
        <v>7.82067261682E-2</v>
      </c>
      <c r="F231" s="8">
        <f t="shared" si="61"/>
        <v>0.176752523036</v>
      </c>
      <c r="G231" s="8">
        <f t="shared" si="62"/>
        <v>2.5035250012799999E-2</v>
      </c>
      <c r="H231" s="8">
        <f t="shared" si="63"/>
        <v>0.10888072013900001</v>
      </c>
      <c r="I231" s="8">
        <f t="shared" si="64"/>
        <v>0.13079055944000001</v>
      </c>
      <c r="J231" s="8">
        <f t="shared" si="65"/>
        <v>1.5990208717E-2</v>
      </c>
      <c r="K231" s="8">
        <f t="shared" si="66"/>
        <v>6.8378346713200006E-2</v>
      </c>
      <c r="L231" s="8">
        <f t="shared" si="67"/>
        <v>9.8709601748000003E-2</v>
      </c>
      <c r="M231" s="8">
        <f t="shared" si="68"/>
        <v>1.20399417992E-2</v>
      </c>
      <c r="N231" s="8">
        <f t="shared" si="69"/>
        <v>0.19917873105700001</v>
      </c>
      <c r="O231" s="8">
        <f t="shared" si="70"/>
        <v>0.29655854350600003</v>
      </c>
      <c r="P231" s="8">
        <f t="shared" si="71"/>
        <v>2.2364848805399999E-6</v>
      </c>
      <c r="Q231" s="8">
        <f t="shared" si="72"/>
        <v>0.13847259199600001</v>
      </c>
      <c r="R231" s="8">
        <f t="shared" si="73"/>
        <v>1.1415701606199999</v>
      </c>
      <c r="S231" s="8">
        <f t="shared" si="74"/>
        <v>1.3106684931899999</v>
      </c>
      <c r="T231" s="8">
        <f t="shared" si="75"/>
        <v>1.2151591148700001</v>
      </c>
      <c r="W231" s="7">
        <v>326113</v>
      </c>
      <c r="X231" s="7" t="s">
        <v>324</v>
      </c>
      <c r="Y231" s="8">
        <v>5.6322451678599998E-2</v>
      </c>
      <c r="Z231" s="8">
        <v>7.0409827767999996E-3</v>
      </c>
      <c r="AA231" s="8">
        <v>7.82067261682E-2</v>
      </c>
      <c r="AB231" s="8">
        <v>0.176752523036</v>
      </c>
      <c r="AC231" s="8">
        <v>2.5035250012799999E-2</v>
      </c>
      <c r="AD231" s="8">
        <v>0.10888072013900001</v>
      </c>
      <c r="AE231" s="8">
        <v>0.13079055944000001</v>
      </c>
      <c r="AF231" s="8">
        <v>1.5990208717E-2</v>
      </c>
      <c r="AG231" s="8">
        <v>6.8378346713200006E-2</v>
      </c>
      <c r="AH231" s="8">
        <v>9.8709601748000003E-2</v>
      </c>
      <c r="AI231" s="8">
        <v>1.20399417992E-2</v>
      </c>
      <c r="AJ231" s="8">
        <v>0.19917873105700001</v>
      </c>
      <c r="AK231" s="8">
        <v>0.29655854350600003</v>
      </c>
      <c r="AL231" s="8">
        <v>2.2364848805399999E-6</v>
      </c>
      <c r="AM231" s="8">
        <v>0.13847259199600001</v>
      </c>
      <c r="AN231" s="8">
        <v>1.1415701606199999</v>
      </c>
      <c r="AO231" s="8">
        <v>1.3106684931899999</v>
      </c>
      <c r="AP231" s="8">
        <v>1.2151591148700001</v>
      </c>
      <c r="AS231" s="7">
        <v>326113</v>
      </c>
      <c r="AT231" s="7" t="s">
        <v>324</v>
      </c>
      <c r="AU231" s="8">
        <v>7.1711941677308058E-2</v>
      </c>
      <c r="AV231" s="8">
        <v>1.5556497767458547E-2</v>
      </c>
      <c r="AW231" s="8">
        <v>8.2282677771672585E-2</v>
      </c>
      <c r="AX231" s="8">
        <v>0.10084541095178226</v>
      </c>
      <c r="AY231" s="8">
        <v>2.9068561837046938E-2</v>
      </c>
      <c r="AZ231" s="8">
        <v>0.10793587644784841</v>
      </c>
      <c r="BA231" s="8">
        <v>0.1406920546423871</v>
      </c>
      <c r="BB231" s="8">
        <v>3.7579186945827417E-2</v>
      </c>
      <c r="BC231" s="8">
        <v>0.1397767927508306</v>
      </c>
      <c r="BD231" s="8">
        <v>0.11545991393558064</v>
      </c>
      <c r="BE231" s="8">
        <v>2.6444277172612895E-2</v>
      </c>
      <c r="BF231" s="8">
        <v>0.18246816036045158</v>
      </c>
      <c r="BG231" s="8">
        <v>0.17085859924846777</v>
      </c>
      <c r="BH231" s="8">
        <v>2.6920408719732256E-6</v>
      </c>
      <c r="BI231" s="8">
        <v>7.813928567346777E-2</v>
      </c>
      <c r="BJ231" s="8">
        <v>1.1695511172166126</v>
      </c>
      <c r="BK231" s="8">
        <v>0.80236597826951594</v>
      </c>
      <c r="BL231" s="8">
        <v>0.88256416337161281</v>
      </c>
    </row>
    <row r="232" spans="1:64" x14ac:dyDescent="0.3">
      <c r="A232" s="7">
        <v>326121</v>
      </c>
      <c r="B232" s="7" t="str">
        <f t="shared" si="57"/>
        <v>Unlaminated Plastics Profile Shape Manufacturing</v>
      </c>
      <c r="C232" s="8">
        <f t="shared" si="58"/>
        <v>3.641838555453708E-2</v>
      </c>
      <c r="D232" s="8">
        <f t="shared" si="59"/>
        <v>9.3061288756030643E-3</v>
      </c>
      <c r="E232" s="8">
        <f t="shared" si="60"/>
        <v>6.3216735464651605E-2</v>
      </c>
      <c r="F232" s="8">
        <f t="shared" si="61"/>
        <v>5.2485077908608069E-2</v>
      </c>
      <c r="G232" s="8">
        <f t="shared" si="62"/>
        <v>1.7737930895548225E-2</v>
      </c>
      <c r="H232" s="8">
        <f t="shared" si="63"/>
        <v>9.1875097393035482E-2</v>
      </c>
      <c r="I232" s="8">
        <f t="shared" si="64"/>
        <v>4.9733263046822573E-2</v>
      </c>
      <c r="J232" s="8">
        <f t="shared" si="65"/>
        <v>1.497511025229032E-2</v>
      </c>
      <c r="K232" s="8">
        <f t="shared" si="66"/>
        <v>7.6510304927530651E-2</v>
      </c>
      <c r="L232" s="8">
        <f t="shared" si="67"/>
        <v>4.9212431469416139E-2</v>
      </c>
      <c r="M232" s="8">
        <f t="shared" si="68"/>
        <v>1.2827371287970965E-2</v>
      </c>
      <c r="N232" s="8">
        <f t="shared" si="69"/>
        <v>0.11043990753433872</v>
      </c>
      <c r="O232" s="8">
        <f t="shared" si="70"/>
        <v>0.12675012848975803</v>
      </c>
      <c r="P232" s="8">
        <f t="shared" si="71"/>
        <v>1.9842089774024193E-6</v>
      </c>
      <c r="Q232" s="8">
        <f t="shared" si="72"/>
        <v>7.2231718659145183E-2</v>
      </c>
      <c r="R232" s="8">
        <f t="shared" si="73"/>
        <v>1</v>
      </c>
      <c r="S232" s="8">
        <f t="shared" si="74"/>
        <v>0.50080778361693545</v>
      </c>
      <c r="T232" s="8">
        <f t="shared" si="75"/>
        <v>0.47992835564580649</v>
      </c>
      <c r="W232" s="7">
        <v>326121</v>
      </c>
      <c r="X232" s="7" t="s">
        <v>325</v>
      </c>
      <c r="Y232" s="8">
        <v>0</v>
      </c>
      <c r="Z232" s="8">
        <v>0</v>
      </c>
      <c r="AA232" s="8">
        <v>0</v>
      </c>
      <c r="AB232" s="8">
        <v>0</v>
      </c>
      <c r="AC232" s="8">
        <v>0</v>
      </c>
      <c r="AD232" s="8">
        <v>0</v>
      </c>
      <c r="AE232" s="8">
        <v>0</v>
      </c>
      <c r="AF232" s="8">
        <v>0</v>
      </c>
      <c r="AG232" s="8">
        <v>0</v>
      </c>
      <c r="AH232" s="8">
        <v>0</v>
      </c>
      <c r="AI232" s="8">
        <v>0</v>
      </c>
      <c r="AJ232" s="8">
        <v>0</v>
      </c>
      <c r="AK232" s="8">
        <v>0</v>
      </c>
      <c r="AL232" s="8">
        <v>0</v>
      </c>
      <c r="AM232" s="8">
        <v>0</v>
      </c>
      <c r="AN232" s="8">
        <v>1</v>
      </c>
      <c r="AO232" s="8">
        <v>0</v>
      </c>
      <c r="AP232" s="8">
        <v>0</v>
      </c>
      <c r="AS232" s="7">
        <v>326121</v>
      </c>
      <c r="AT232" s="7" t="s">
        <v>325</v>
      </c>
      <c r="AU232" s="8">
        <v>3.641838555453708E-2</v>
      </c>
      <c r="AV232" s="8">
        <v>9.3061288756030643E-3</v>
      </c>
      <c r="AW232" s="8">
        <v>6.3216735464651605E-2</v>
      </c>
      <c r="AX232" s="8">
        <v>5.2485077908608069E-2</v>
      </c>
      <c r="AY232" s="8">
        <v>1.7737930895548225E-2</v>
      </c>
      <c r="AZ232" s="8">
        <v>9.1875097393035482E-2</v>
      </c>
      <c r="BA232" s="8">
        <v>4.9733263046822573E-2</v>
      </c>
      <c r="BB232" s="8">
        <v>1.497511025229032E-2</v>
      </c>
      <c r="BC232" s="8">
        <v>7.6510304927530651E-2</v>
      </c>
      <c r="BD232" s="8">
        <v>4.9212431469416139E-2</v>
      </c>
      <c r="BE232" s="8">
        <v>1.2827371287970965E-2</v>
      </c>
      <c r="BF232" s="8">
        <v>0.11043990753433872</v>
      </c>
      <c r="BG232" s="8">
        <v>0.12675012848975803</v>
      </c>
      <c r="BH232" s="8">
        <v>1.9842089774024193E-6</v>
      </c>
      <c r="BI232" s="8">
        <v>7.2231718659145183E-2</v>
      </c>
      <c r="BJ232" s="8">
        <v>1.1089412498948388</v>
      </c>
      <c r="BK232" s="8">
        <v>0.50080778361693545</v>
      </c>
      <c r="BL232" s="8">
        <v>0.47992835564580649</v>
      </c>
    </row>
    <row r="233" spans="1:64" x14ac:dyDescent="0.3">
      <c r="A233" s="7">
        <v>326122</v>
      </c>
      <c r="B233" s="7" t="str">
        <f t="shared" si="57"/>
        <v>Plastics Pipe and Pipe Fitting Manufacturing</v>
      </c>
      <c r="C233" s="8">
        <f t="shared" si="58"/>
        <v>1.0936100743358063E-2</v>
      </c>
      <c r="D233" s="8">
        <f t="shared" si="59"/>
        <v>2.85616690898E-3</v>
      </c>
      <c r="E233" s="8">
        <f t="shared" si="60"/>
        <v>1.9826555494730648E-2</v>
      </c>
      <c r="F233" s="8">
        <f t="shared" si="61"/>
        <v>3.8088754864108058E-2</v>
      </c>
      <c r="G233" s="8">
        <f t="shared" si="62"/>
        <v>1.3854471050175805E-2</v>
      </c>
      <c r="H233" s="8">
        <f t="shared" si="63"/>
        <v>8.005816023987096E-2</v>
      </c>
      <c r="I233" s="8">
        <f t="shared" si="64"/>
        <v>1.4942653058983872E-2</v>
      </c>
      <c r="J233" s="8">
        <f t="shared" si="65"/>
        <v>4.6140252483677421E-3</v>
      </c>
      <c r="K233" s="8">
        <f t="shared" si="66"/>
        <v>2.5977972696511292E-2</v>
      </c>
      <c r="L233" s="8">
        <f t="shared" si="67"/>
        <v>1.4854822536009678E-2</v>
      </c>
      <c r="M233" s="8">
        <f t="shared" si="68"/>
        <v>3.9821209581161286E-3</v>
      </c>
      <c r="N233" s="8">
        <f t="shared" si="69"/>
        <v>3.3794373089516126E-2</v>
      </c>
      <c r="O233" s="8">
        <f t="shared" si="70"/>
        <v>3.6220154265290322E-2</v>
      </c>
      <c r="P233" s="8">
        <f t="shared" si="71"/>
        <v>2.2533718221117744E-7</v>
      </c>
      <c r="Q233" s="8">
        <f t="shared" si="72"/>
        <v>2.0496870860322581E-2</v>
      </c>
      <c r="R233" s="8">
        <f t="shared" si="73"/>
        <v>1</v>
      </c>
      <c r="S233" s="8">
        <f t="shared" si="74"/>
        <v>0.22877557970241935</v>
      </c>
      <c r="T233" s="8">
        <f t="shared" si="75"/>
        <v>0.14230884455241932</v>
      </c>
      <c r="W233" s="7">
        <v>326122</v>
      </c>
      <c r="X233" s="7" t="s">
        <v>326</v>
      </c>
      <c r="Y233" s="8">
        <v>0</v>
      </c>
      <c r="Z233" s="8">
        <v>0</v>
      </c>
      <c r="AA233" s="8">
        <v>0</v>
      </c>
      <c r="AB233" s="8">
        <v>0</v>
      </c>
      <c r="AC233" s="8">
        <v>0</v>
      </c>
      <c r="AD233" s="8">
        <v>0</v>
      </c>
      <c r="AE233" s="8">
        <v>0</v>
      </c>
      <c r="AF233" s="8">
        <v>0</v>
      </c>
      <c r="AG233" s="8">
        <v>0</v>
      </c>
      <c r="AH233" s="8">
        <v>0</v>
      </c>
      <c r="AI233" s="8">
        <v>0</v>
      </c>
      <c r="AJ233" s="8">
        <v>0</v>
      </c>
      <c r="AK233" s="8">
        <v>0</v>
      </c>
      <c r="AL233" s="8">
        <v>0</v>
      </c>
      <c r="AM233" s="8">
        <v>0</v>
      </c>
      <c r="AN233" s="8">
        <v>1</v>
      </c>
      <c r="AO233" s="8">
        <v>0</v>
      </c>
      <c r="AP233" s="8">
        <v>0</v>
      </c>
      <c r="AS233" s="7">
        <v>326122</v>
      </c>
      <c r="AT233" s="7" t="s">
        <v>326</v>
      </c>
      <c r="AU233" s="8">
        <v>1.0936100743358063E-2</v>
      </c>
      <c r="AV233" s="8">
        <v>2.85616690898E-3</v>
      </c>
      <c r="AW233" s="8">
        <v>1.9826555494730648E-2</v>
      </c>
      <c r="AX233" s="8">
        <v>3.8088754864108058E-2</v>
      </c>
      <c r="AY233" s="8">
        <v>1.3854471050175805E-2</v>
      </c>
      <c r="AZ233" s="8">
        <v>8.005816023987096E-2</v>
      </c>
      <c r="BA233" s="8">
        <v>1.4942653058983872E-2</v>
      </c>
      <c r="BB233" s="8">
        <v>4.6140252483677421E-3</v>
      </c>
      <c r="BC233" s="8">
        <v>2.5977972696511292E-2</v>
      </c>
      <c r="BD233" s="8">
        <v>1.4854822536009678E-2</v>
      </c>
      <c r="BE233" s="8">
        <v>3.9821209581161286E-3</v>
      </c>
      <c r="BF233" s="8">
        <v>3.3794373089516126E-2</v>
      </c>
      <c r="BG233" s="8">
        <v>3.6220154265290322E-2</v>
      </c>
      <c r="BH233" s="8">
        <v>2.2533718221117744E-7</v>
      </c>
      <c r="BI233" s="8">
        <v>2.0496870860322581E-2</v>
      </c>
      <c r="BJ233" s="8">
        <v>1.0336188231470966</v>
      </c>
      <c r="BK233" s="8">
        <v>0.22877557970241935</v>
      </c>
      <c r="BL233" s="8">
        <v>0.14230884455241932</v>
      </c>
    </row>
    <row r="234" spans="1:64" x14ac:dyDescent="0.3">
      <c r="A234" s="7">
        <v>326130</v>
      </c>
      <c r="B234" s="7" t="str">
        <f t="shared" si="57"/>
        <v>Laminated Plastics Plate, Sheet (except Packaging), and Shape Manufacturing</v>
      </c>
      <c r="C234" s="8">
        <f t="shared" si="58"/>
        <v>1.1737558627475808E-2</v>
      </c>
      <c r="D234" s="8">
        <f t="shared" si="59"/>
        <v>3.0455065213580647E-3</v>
      </c>
      <c r="E234" s="8">
        <f t="shared" si="60"/>
        <v>1.929504748271774E-2</v>
      </c>
      <c r="F234" s="8">
        <f t="shared" si="61"/>
        <v>9.5207030111241937E-3</v>
      </c>
      <c r="G234" s="8">
        <f t="shared" si="62"/>
        <v>3.4711841976103226E-3</v>
      </c>
      <c r="H234" s="8">
        <f t="shared" si="63"/>
        <v>1.9415458405370969E-2</v>
      </c>
      <c r="I234" s="8">
        <f t="shared" si="64"/>
        <v>1.0060501396164516E-2</v>
      </c>
      <c r="J234" s="8">
        <f t="shared" si="65"/>
        <v>3.2670291795532254E-3</v>
      </c>
      <c r="K234" s="8">
        <f t="shared" si="66"/>
        <v>1.8488918333196772E-2</v>
      </c>
      <c r="L234" s="8">
        <f t="shared" si="67"/>
        <v>1.2215192114359676E-2</v>
      </c>
      <c r="M234" s="8">
        <f t="shared" si="68"/>
        <v>3.4691241355274192E-3</v>
      </c>
      <c r="N234" s="8">
        <f t="shared" si="69"/>
        <v>2.7403843767870965E-2</v>
      </c>
      <c r="O234" s="8">
        <f t="shared" si="70"/>
        <v>4.2867633064645159E-2</v>
      </c>
      <c r="P234" s="8">
        <f t="shared" si="71"/>
        <v>6.3074301226032257E-7</v>
      </c>
      <c r="Q234" s="8">
        <f t="shared" si="72"/>
        <v>2.9416854841838716E-2</v>
      </c>
      <c r="R234" s="8">
        <f t="shared" si="73"/>
        <v>1</v>
      </c>
      <c r="S234" s="8">
        <f t="shared" si="74"/>
        <v>0.12918153916241937</v>
      </c>
      <c r="T234" s="8">
        <f t="shared" si="75"/>
        <v>0.12859064245725807</v>
      </c>
      <c r="W234" s="7">
        <v>326130</v>
      </c>
      <c r="X234" s="7" t="s">
        <v>327</v>
      </c>
      <c r="Y234" s="8">
        <v>0</v>
      </c>
      <c r="Z234" s="8">
        <v>0</v>
      </c>
      <c r="AA234" s="8">
        <v>0</v>
      </c>
      <c r="AB234" s="8">
        <v>0</v>
      </c>
      <c r="AC234" s="8">
        <v>0</v>
      </c>
      <c r="AD234" s="8">
        <v>0</v>
      </c>
      <c r="AE234" s="8">
        <v>0</v>
      </c>
      <c r="AF234" s="8">
        <v>0</v>
      </c>
      <c r="AG234" s="8">
        <v>0</v>
      </c>
      <c r="AH234" s="8">
        <v>0</v>
      </c>
      <c r="AI234" s="8">
        <v>0</v>
      </c>
      <c r="AJ234" s="8">
        <v>0</v>
      </c>
      <c r="AK234" s="8">
        <v>0</v>
      </c>
      <c r="AL234" s="8">
        <v>0</v>
      </c>
      <c r="AM234" s="8">
        <v>0</v>
      </c>
      <c r="AN234" s="8">
        <v>1</v>
      </c>
      <c r="AO234" s="8">
        <v>0</v>
      </c>
      <c r="AP234" s="8">
        <v>0</v>
      </c>
      <c r="AS234" s="7">
        <v>326130</v>
      </c>
      <c r="AT234" s="7" t="s">
        <v>327</v>
      </c>
      <c r="AU234" s="8">
        <v>1.1737558627475808E-2</v>
      </c>
      <c r="AV234" s="8">
        <v>3.0455065213580647E-3</v>
      </c>
      <c r="AW234" s="8">
        <v>1.929504748271774E-2</v>
      </c>
      <c r="AX234" s="8">
        <v>9.5207030111241937E-3</v>
      </c>
      <c r="AY234" s="8">
        <v>3.4711841976103226E-3</v>
      </c>
      <c r="AZ234" s="8">
        <v>1.9415458405370969E-2</v>
      </c>
      <c r="BA234" s="8">
        <v>1.0060501396164516E-2</v>
      </c>
      <c r="BB234" s="8">
        <v>3.2670291795532254E-3</v>
      </c>
      <c r="BC234" s="8">
        <v>1.8488918333196772E-2</v>
      </c>
      <c r="BD234" s="8">
        <v>1.2215192114359676E-2</v>
      </c>
      <c r="BE234" s="8">
        <v>3.4691241355274192E-3</v>
      </c>
      <c r="BF234" s="8">
        <v>2.7403843767870965E-2</v>
      </c>
      <c r="BG234" s="8">
        <v>4.2867633064645159E-2</v>
      </c>
      <c r="BH234" s="8">
        <v>6.3074301226032257E-7</v>
      </c>
      <c r="BI234" s="8">
        <v>2.9416854841838716E-2</v>
      </c>
      <c r="BJ234" s="8">
        <v>1.034078112631452</v>
      </c>
      <c r="BK234" s="8">
        <v>0.12918153916241937</v>
      </c>
      <c r="BL234" s="8">
        <v>0.12859064245725807</v>
      </c>
    </row>
    <row r="235" spans="1:64" x14ac:dyDescent="0.3">
      <c r="A235" s="7">
        <v>326140</v>
      </c>
      <c r="B235" s="7" t="str">
        <f t="shared" si="57"/>
        <v>Polystyrene Foam Product Manufacturing</v>
      </c>
      <c r="C235" s="8">
        <f t="shared" si="58"/>
        <v>4.4069974192453232E-2</v>
      </c>
      <c r="D235" s="8">
        <f t="shared" si="59"/>
        <v>1.2042786043285483E-2</v>
      </c>
      <c r="E235" s="8">
        <f t="shared" si="60"/>
        <v>4.7801788198306452E-2</v>
      </c>
      <c r="F235" s="8">
        <f t="shared" si="61"/>
        <v>0.10161872568896774</v>
      </c>
      <c r="G235" s="8">
        <f t="shared" si="62"/>
        <v>3.0642217057067739E-2</v>
      </c>
      <c r="H235" s="8">
        <f t="shared" si="63"/>
        <v>9.3957672083643543E-2</v>
      </c>
      <c r="I235" s="8">
        <f t="shared" si="64"/>
        <v>8.1935112743838717E-2</v>
      </c>
      <c r="J235" s="8">
        <f t="shared" si="65"/>
        <v>2.4753573580498383E-2</v>
      </c>
      <c r="K235" s="8">
        <f t="shared" si="66"/>
        <v>7.5542300303870977E-2</v>
      </c>
      <c r="L235" s="8">
        <f t="shared" si="67"/>
        <v>7.0563401202048376E-2</v>
      </c>
      <c r="M235" s="8">
        <f t="shared" si="68"/>
        <v>1.9753827463464515E-2</v>
      </c>
      <c r="N235" s="8">
        <f t="shared" si="69"/>
        <v>9.7682242692177429E-2</v>
      </c>
      <c r="O235" s="8">
        <f t="shared" si="70"/>
        <v>8.1318962945806456E-2</v>
      </c>
      <c r="P235" s="8">
        <f t="shared" si="71"/>
        <v>6.9491626802693559E-7</v>
      </c>
      <c r="Q235" s="8">
        <f t="shared" si="72"/>
        <v>4.3843370689806468E-2</v>
      </c>
      <c r="R235" s="8">
        <f t="shared" si="73"/>
        <v>1</v>
      </c>
      <c r="S235" s="8">
        <f t="shared" si="74"/>
        <v>0.48428313095822578</v>
      </c>
      <c r="T235" s="8">
        <f t="shared" si="75"/>
        <v>0.44029550275758073</v>
      </c>
      <c r="W235" s="7">
        <v>326140</v>
      </c>
      <c r="X235" s="7" t="s">
        <v>328</v>
      </c>
      <c r="Y235" s="8">
        <v>0</v>
      </c>
      <c r="Z235" s="8">
        <v>0</v>
      </c>
      <c r="AA235" s="8">
        <v>0</v>
      </c>
      <c r="AB235" s="8">
        <v>0</v>
      </c>
      <c r="AC235" s="8">
        <v>0</v>
      </c>
      <c r="AD235" s="8">
        <v>0</v>
      </c>
      <c r="AE235" s="8">
        <v>0</v>
      </c>
      <c r="AF235" s="8">
        <v>0</v>
      </c>
      <c r="AG235" s="8">
        <v>0</v>
      </c>
      <c r="AH235" s="8">
        <v>0</v>
      </c>
      <c r="AI235" s="8">
        <v>0</v>
      </c>
      <c r="AJ235" s="8">
        <v>0</v>
      </c>
      <c r="AK235" s="8">
        <v>0</v>
      </c>
      <c r="AL235" s="8">
        <v>0</v>
      </c>
      <c r="AM235" s="8">
        <v>0</v>
      </c>
      <c r="AN235" s="8">
        <v>1</v>
      </c>
      <c r="AO235" s="8">
        <v>0</v>
      </c>
      <c r="AP235" s="8">
        <v>0</v>
      </c>
      <c r="AS235" s="7">
        <v>326140</v>
      </c>
      <c r="AT235" s="7" t="s">
        <v>328</v>
      </c>
      <c r="AU235" s="8">
        <v>4.4069974192453232E-2</v>
      </c>
      <c r="AV235" s="8">
        <v>1.2042786043285483E-2</v>
      </c>
      <c r="AW235" s="8">
        <v>4.7801788198306452E-2</v>
      </c>
      <c r="AX235" s="8">
        <v>0.10161872568896774</v>
      </c>
      <c r="AY235" s="8">
        <v>3.0642217057067739E-2</v>
      </c>
      <c r="AZ235" s="8">
        <v>9.3957672083643543E-2</v>
      </c>
      <c r="BA235" s="8">
        <v>8.1935112743838717E-2</v>
      </c>
      <c r="BB235" s="8">
        <v>2.4753573580498383E-2</v>
      </c>
      <c r="BC235" s="8">
        <v>7.5542300303870977E-2</v>
      </c>
      <c r="BD235" s="8">
        <v>7.0563401202048376E-2</v>
      </c>
      <c r="BE235" s="8">
        <v>1.9753827463464515E-2</v>
      </c>
      <c r="BF235" s="8">
        <v>9.7682242692177429E-2</v>
      </c>
      <c r="BG235" s="8">
        <v>8.1318962945806456E-2</v>
      </c>
      <c r="BH235" s="8">
        <v>6.9491626802693559E-7</v>
      </c>
      <c r="BI235" s="8">
        <v>4.3843370689806468E-2</v>
      </c>
      <c r="BJ235" s="8">
        <v>1.1039145484340325</v>
      </c>
      <c r="BK235" s="8">
        <v>0.48428313095822578</v>
      </c>
      <c r="BL235" s="8">
        <v>0.44029550275758073</v>
      </c>
    </row>
    <row r="236" spans="1:64" x14ac:dyDescent="0.3">
      <c r="A236" s="7">
        <v>326150</v>
      </c>
      <c r="B236" s="7" t="str">
        <f t="shared" si="57"/>
        <v>Urethane and Other Foam Product (except Polystyrene) Manufacturing</v>
      </c>
      <c r="C236" s="8">
        <f t="shared" si="58"/>
        <v>6.0839580516199997E-2</v>
      </c>
      <c r="D236" s="8">
        <f t="shared" si="59"/>
        <v>8.0670040134799992E-3</v>
      </c>
      <c r="E236" s="8">
        <f t="shared" si="60"/>
        <v>6.3359767346500007E-2</v>
      </c>
      <c r="F236" s="8">
        <f t="shared" si="61"/>
        <v>0.1206932762</v>
      </c>
      <c r="G236" s="8">
        <f t="shared" si="62"/>
        <v>1.77765696502E-2</v>
      </c>
      <c r="H236" s="8">
        <f t="shared" si="63"/>
        <v>7.5804795307400002E-2</v>
      </c>
      <c r="I236" s="8">
        <f t="shared" si="64"/>
        <v>0.10114017490299999</v>
      </c>
      <c r="J236" s="8">
        <f t="shared" si="65"/>
        <v>1.3158906049399999E-2</v>
      </c>
      <c r="K236" s="8">
        <f t="shared" si="66"/>
        <v>5.3122786883799997E-2</v>
      </c>
      <c r="L236" s="8">
        <f t="shared" si="67"/>
        <v>0.10579950931900001</v>
      </c>
      <c r="M236" s="8">
        <f t="shared" si="68"/>
        <v>1.3674370145600001E-2</v>
      </c>
      <c r="N236" s="8">
        <f t="shared" si="69"/>
        <v>0.15374425740100001</v>
      </c>
      <c r="O236" s="8">
        <f t="shared" si="70"/>
        <v>0.29792125289100002</v>
      </c>
      <c r="P236" s="8">
        <f t="shared" si="71"/>
        <v>3.5969200866200002E-6</v>
      </c>
      <c r="Q236" s="8">
        <f t="shared" si="72"/>
        <v>0.19266983981499999</v>
      </c>
      <c r="R236" s="8">
        <f t="shared" si="73"/>
        <v>1.13226635188</v>
      </c>
      <c r="S236" s="8">
        <f t="shared" si="74"/>
        <v>1.2142746411600001</v>
      </c>
      <c r="T236" s="8">
        <f t="shared" si="75"/>
        <v>1.1674218678399999</v>
      </c>
      <c r="W236" s="7">
        <v>326150</v>
      </c>
      <c r="X236" s="7" t="s">
        <v>329</v>
      </c>
      <c r="Y236" s="8">
        <v>6.0839580516199997E-2</v>
      </c>
      <c r="Z236" s="8">
        <v>8.0670040134799992E-3</v>
      </c>
      <c r="AA236" s="8">
        <v>6.3359767346500007E-2</v>
      </c>
      <c r="AB236" s="8">
        <v>0.1206932762</v>
      </c>
      <c r="AC236" s="8">
        <v>1.77765696502E-2</v>
      </c>
      <c r="AD236" s="8">
        <v>7.5804795307400002E-2</v>
      </c>
      <c r="AE236" s="8">
        <v>0.10114017490299999</v>
      </c>
      <c r="AF236" s="8">
        <v>1.3158906049399999E-2</v>
      </c>
      <c r="AG236" s="8">
        <v>5.3122786883799997E-2</v>
      </c>
      <c r="AH236" s="8">
        <v>0.10579950931900001</v>
      </c>
      <c r="AI236" s="8">
        <v>1.3674370145600001E-2</v>
      </c>
      <c r="AJ236" s="8">
        <v>0.15374425740100001</v>
      </c>
      <c r="AK236" s="8">
        <v>0.29792125289100002</v>
      </c>
      <c r="AL236" s="8">
        <v>3.5969200866200002E-6</v>
      </c>
      <c r="AM236" s="8">
        <v>0.19266983981499999</v>
      </c>
      <c r="AN236" s="8">
        <v>1.13226635188</v>
      </c>
      <c r="AO236" s="8">
        <v>1.2142746411600001</v>
      </c>
      <c r="AP236" s="8">
        <v>1.1674218678399999</v>
      </c>
      <c r="AS236" s="7">
        <v>326150</v>
      </c>
      <c r="AT236" s="7" t="s">
        <v>329</v>
      </c>
      <c r="AU236" s="8">
        <v>4.1972775590672591E-2</v>
      </c>
      <c r="AV236" s="8">
        <v>1.0637986889486774E-2</v>
      </c>
      <c r="AW236" s="8">
        <v>4.6891937910029033E-2</v>
      </c>
      <c r="AX236" s="8">
        <v>6.9018051322820961E-2</v>
      </c>
      <c r="AY236" s="8">
        <v>2.0630215355862905E-2</v>
      </c>
      <c r="AZ236" s="8">
        <v>7.2169251292270961E-2</v>
      </c>
      <c r="BA236" s="8">
        <v>6.6692899986241921E-2</v>
      </c>
      <c r="BB236" s="8">
        <v>1.930014928593549E-2</v>
      </c>
      <c r="BC236" s="8">
        <v>6.6196649125561294E-2</v>
      </c>
      <c r="BD236" s="8">
        <v>7.1759571900225819E-2</v>
      </c>
      <c r="BE236" s="8">
        <v>1.8315749965720968E-2</v>
      </c>
      <c r="BF236" s="8">
        <v>9.9492247864499991E-2</v>
      </c>
      <c r="BG236" s="8">
        <v>9.2494898517112886E-2</v>
      </c>
      <c r="BH236" s="8">
        <v>1.1155871177743547E-6</v>
      </c>
      <c r="BI236" s="8">
        <v>5.8994813129177391E-2</v>
      </c>
      <c r="BJ236" s="8">
        <v>1.0995027003898388</v>
      </c>
      <c r="BK236" s="8">
        <v>0.46826913087419347</v>
      </c>
      <c r="BL236" s="8">
        <v>0.45864131130096758</v>
      </c>
    </row>
    <row r="237" spans="1:64" x14ac:dyDescent="0.3">
      <c r="A237" s="7">
        <v>326160</v>
      </c>
      <c r="B237" s="7" t="str">
        <f t="shared" si="57"/>
        <v>Plastics Bottle Manufacturing</v>
      </c>
      <c r="C237" s="8">
        <f t="shared" si="58"/>
        <v>3.2360969427470965E-2</v>
      </c>
      <c r="D237" s="8">
        <f t="shared" si="59"/>
        <v>8.508907163720646E-3</v>
      </c>
      <c r="E237" s="8">
        <f t="shared" si="60"/>
        <v>4.3137554798932262E-2</v>
      </c>
      <c r="F237" s="8">
        <f t="shared" si="61"/>
        <v>6.7241431276770958E-2</v>
      </c>
      <c r="G237" s="8">
        <f t="shared" si="62"/>
        <v>2.4658060893298386E-2</v>
      </c>
      <c r="H237" s="8">
        <f t="shared" si="63"/>
        <v>9.2282372344082264E-2</v>
      </c>
      <c r="I237" s="8">
        <f t="shared" si="64"/>
        <v>5.5697028205338707E-2</v>
      </c>
      <c r="J237" s="8">
        <f t="shared" si="65"/>
        <v>1.9132086867700002E-2</v>
      </c>
      <c r="K237" s="8">
        <f t="shared" si="66"/>
        <v>7.3198387486209701E-2</v>
      </c>
      <c r="L237" s="8">
        <f t="shared" si="67"/>
        <v>5.0479678091730651E-2</v>
      </c>
      <c r="M237" s="8">
        <f t="shared" si="68"/>
        <v>1.4909799252653226E-2</v>
      </c>
      <c r="N237" s="8">
        <f t="shared" si="69"/>
        <v>9.4414222510516121E-2</v>
      </c>
      <c r="O237" s="8">
        <f t="shared" si="70"/>
        <v>7.6776538192774205E-2</v>
      </c>
      <c r="P237" s="8">
        <f t="shared" si="71"/>
        <v>7.1001864491319358E-7</v>
      </c>
      <c r="Q237" s="8">
        <f t="shared" si="72"/>
        <v>3.9301337739096776E-2</v>
      </c>
      <c r="R237" s="8">
        <f t="shared" si="73"/>
        <v>1</v>
      </c>
      <c r="S237" s="8">
        <f t="shared" si="74"/>
        <v>0.4422463806432258</v>
      </c>
      <c r="T237" s="8">
        <f t="shared" si="75"/>
        <v>0.40609201868822575</v>
      </c>
      <c r="W237" s="7">
        <v>326160</v>
      </c>
      <c r="X237" s="7" t="s">
        <v>330</v>
      </c>
      <c r="Y237" s="8">
        <v>0</v>
      </c>
      <c r="Z237" s="8">
        <v>0</v>
      </c>
      <c r="AA237" s="8">
        <v>0</v>
      </c>
      <c r="AB237" s="8">
        <v>0</v>
      </c>
      <c r="AC237" s="8">
        <v>0</v>
      </c>
      <c r="AD237" s="8">
        <v>0</v>
      </c>
      <c r="AE237" s="8">
        <v>0</v>
      </c>
      <c r="AF237" s="8">
        <v>0</v>
      </c>
      <c r="AG237" s="8">
        <v>0</v>
      </c>
      <c r="AH237" s="8">
        <v>0</v>
      </c>
      <c r="AI237" s="8">
        <v>0</v>
      </c>
      <c r="AJ237" s="8">
        <v>0</v>
      </c>
      <c r="AK237" s="8">
        <v>0</v>
      </c>
      <c r="AL237" s="8">
        <v>0</v>
      </c>
      <c r="AM237" s="8">
        <v>0</v>
      </c>
      <c r="AN237" s="8">
        <v>1</v>
      </c>
      <c r="AO237" s="8">
        <v>0</v>
      </c>
      <c r="AP237" s="8">
        <v>0</v>
      </c>
      <c r="AS237" s="7">
        <v>326160</v>
      </c>
      <c r="AT237" s="7" t="s">
        <v>330</v>
      </c>
      <c r="AU237" s="8">
        <v>3.2360969427470965E-2</v>
      </c>
      <c r="AV237" s="8">
        <v>8.508907163720646E-3</v>
      </c>
      <c r="AW237" s="8">
        <v>4.3137554798932262E-2</v>
      </c>
      <c r="AX237" s="8">
        <v>6.7241431276770958E-2</v>
      </c>
      <c r="AY237" s="8">
        <v>2.4658060893298386E-2</v>
      </c>
      <c r="AZ237" s="8">
        <v>9.2282372344082264E-2</v>
      </c>
      <c r="BA237" s="8">
        <v>5.5697028205338707E-2</v>
      </c>
      <c r="BB237" s="8">
        <v>1.9132086867700002E-2</v>
      </c>
      <c r="BC237" s="8">
        <v>7.3198387486209701E-2</v>
      </c>
      <c r="BD237" s="8">
        <v>5.0479678091730651E-2</v>
      </c>
      <c r="BE237" s="8">
        <v>1.4909799252653226E-2</v>
      </c>
      <c r="BF237" s="8">
        <v>9.4414222510516121E-2</v>
      </c>
      <c r="BG237" s="8">
        <v>7.6776538192774205E-2</v>
      </c>
      <c r="BH237" s="8">
        <v>7.1001864491319358E-7</v>
      </c>
      <c r="BI237" s="8">
        <v>3.9301337739096776E-2</v>
      </c>
      <c r="BJ237" s="8">
        <v>1.0840074313903227</v>
      </c>
      <c r="BK237" s="8">
        <v>0.4422463806432258</v>
      </c>
      <c r="BL237" s="8">
        <v>0.40609201868822575</v>
      </c>
    </row>
    <row r="238" spans="1:64" x14ac:dyDescent="0.3">
      <c r="A238" s="7">
        <v>326191</v>
      </c>
      <c r="B238" s="7" t="str">
        <f t="shared" si="57"/>
        <v>Plastics Plumbing Fixture Manufacturing</v>
      </c>
      <c r="C238" s="8">
        <f t="shared" si="58"/>
        <v>1.0807334538967744E-2</v>
      </c>
      <c r="D238" s="8">
        <f t="shared" si="59"/>
        <v>3.0642405523790325E-3</v>
      </c>
      <c r="E238" s="8">
        <f t="shared" si="60"/>
        <v>1.3782012596193549E-2</v>
      </c>
      <c r="F238" s="8">
        <f t="shared" si="61"/>
        <v>1.4379171380806452E-2</v>
      </c>
      <c r="G238" s="8">
        <f t="shared" si="62"/>
        <v>5.023243988116129E-3</v>
      </c>
      <c r="H238" s="8">
        <f t="shared" si="63"/>
        <v>1.8195916061838711E-2</v>
      </c>
      <c r="I238" s="8">
        <f t="shared" si="64"/>
        <v>1.5623529618387099E-2</v>
      </c>
      <c r="J238" s="8">
        <f t="shared" si="65"/>
        <v>5.3668986330032255E-3</v>
      </c>
      <c r="K238" s="8">
        <f t="shared" si="66"/>
        <v>1.9675861578370969E-2</v>
      </c>
      <c r="L238" s="8">
        <f t="shared" si="67"/>
        <v>1.4466407221516129E-2</v>
      </c>
      <c r="M238" s="8">
        <f t="shared" si="68"/>
        <v>4.4186961048838713E-3</v>
      </c>
      <c r="N238" s="8">
        <f t="shared" si="69"/>
        <v>2.4386142009693551E-2</v>
      </c>
      <c r="O238" s="8">
        <f t="shared" si="70"/>
        <v>1.7421695390758066E-2</v>
      </c>
      <c r="P238" s="8">
        <f t="shared" si="71"/>
        <v>1.9655966863274192E-7</v>
      </c>
      <c r="Q238" s="8">
        <f t="shared" si="72"/>
        <v>9.4574444519032255E-3</v>
      </c>
      <c r="R238" s="8">
        <f t="shared" si="73"/>
        <v>1</v>
      </c>
      <c r="S238" s="8">
        <f t="shared" si="74"/>
        <v>8.5985428205000006E-2</v>
      </c>
      <c r="T238" s="8">
        <f t="shared" si="75"/>
        <v>8.9053386603870965E-2</v>
      </c>
      <c r="W238" s="7">
        <v>326191</v>
      </c>
      <c r="X238" s="7" t="s">
        <v>331</v>
      </c>
      <c r="Y238" s="8">
        <v>0</v>
      </c>
      <c r="Z238" s="8">
        <v>0</v>
      </c>
      <c r="AA238" s="8">
        <v>0</v>
      </c>
      <c r="AB238" s="8">
        <v>0</v>
      </c>
      <c r="AC238" s="8">
        <v>0</v>
      </c>
      <c r="AD238" s="8">
        <v>0</v>
      </c>
      <c r="AE238" s="8">
        <v>0</v>
      </c>
      <c r="AF238" s="8">
        <v>0</v>
      </c>
      <c r="AG238" s="8">
        <v>0</v>
      </c>
      <c r="AH238" s="8">
        <v>0</v>
      </c>
      <c r="AI238" s="8">
        <v>0</v>
      </c>
      <c r="AJ238" s="8">
        <v>0</v>
      </c>
      <c r="AK238" s="8">
        <v>0</v>
      </c>
      <c r="AL238" s="8">
        <v>0</v>
      </c>
      <c r="AM238" s="8">
        <v>0</v>
      </c>
      <c r="AN238" s="8">
        <v>1</v>
      </c>
      <c r="AO238" s="8">
        <v>0</v>
      </c>
      <c r="AP238" s="8">
        <v>0</v>
      </c>
      <c r="AS238" s="7">
        <v>326191</v>
      </c>
      <c r="AT238" s="7" t="s">
        <v>331</v>
      </c>
      <c r="AU238" s="8">
        <v>1.0807334538967744E-2</v>
      </c>
      <c r="AV238" s="8">
        <v>3.0642405523790325E-3</v>
      </c>
      <c r="AW238" s="8">
        <v>1.3782012596193549E-2</v>
      </c>
      <c r="AX238" s="8">
        <v>1.4379171380806452E-2</v>
      </c>
      <c r="AY238" s="8">
        <v>5.023243988116129E-3</v>
      </c>
      <c r="AZ238" s="8">
        <v>1.8195916061838711E-2</v>
      </c>
      <c r="BA238" s="8">
        <v>1.5623529618387099E-2</v>
      </c>
      <c r="BB238" s="8">
        <v>5.3668986330032255E-3</v>
      </c>
      <c r="BC238" s="8">
        <v>1.9675861578370969E-2</v>
      </c>
      <c r="BD238" s="8">
        <v>1.4466407221516129E-2</v>
      </c>
      <c r="BE238" s="8">
        <v>4.4186961048838713E-3</v>
      </c>
      <c r="BF238" s="8">
        <v>2.4386142009693551E-2</v>
      </c>
      <c r="BG238" s="8">
        <v>1.7421695390758066E-2</v>
      </c>
      <c r="BH238" s="8">
        <v>1.9655966863274192E-7</v>
      </c>
      <c r="BI238" s="8">
        <v>9.4574444519032255E-3</v>
      </c>
      <c r="BJ238" s="8">
        <v>1.0276535876875807</v>
      </c>
      <c r="BK238" s="8">
        <v>8.5985428205000006E-2</v>
      </c>
      <c r="BL238" s="8">
        <v>8.9053386603870965E-2</v>
      </c>
    </row>
    <row r="239" spans="1:64" x14ac:dyDescent="0.3">
      <c r="A239" s="7">
        <v>326199</v>
      </c>
      <c r="B239" s="7" t="str">
        <f t="shared" si="57"/>
        <v>All Other Plastics Product Manufacturing</v>
      </c>
      <c r="C239" s="8">
        <f t="shared" si="58"/>
        <v>6.9400988450099996E-2</v>
      </c>
      <c r="D239" s="8">
        <f t="shared" si="59"/>
        <v>8.6870943300700002E-3</v>
      </c>
      <c r="E239" s="8">
        <f t="shared" si="60"/>
        <v>8.5057926404300002E-2</v>
      </c>
      <c r="F239" s="8">
        <f t="shared" si="61"/>
        <v>0.140981917323</v>
      </c>
      <c r="G239" s="8">
        <f t="shared" si="62"/>
        <v>1.9390616096900001E-2</v>
      </c>
      <c r="H239" s="8">
        <f t="shared" si="63"/>
        <v>8.3616899181599993E-2</v>
      </c>
      <c r="I239" s="8">
        <f t="shared" si="64"/>
        <v>0.113852029806</v>
      </c>
      <c r="J239" s="8">
        <f t="shared" si="65"/>
        <v>1.3868443529099999E-2</v>
      </c>
      <c r="K239" s="8">
        <f t="shared" si="66"/>
        <v>5.8647361294799999E-2</v>
      </c>
      <c r="L239" s="8">
        <f t="shared" si="67"/>
        <v>0.100079256114</v>
      </c>
      <c r="M239" s="8">
        <f t="shared" si="68"/>
        <v>1.2164606657300001E-2</v>
      </c>
      <c r="N239" s="8">
        <f t="shared" si="69"/>
        <v>0.17869934331500001</v>
      </c>
      <c r="O239" s="8">
        <f t="shared" si="70"/>
        <v>0.35435872555100001</v>
      </c>
      <c r="P239" s="8">
        <f t="shared" si="71"/>
        <v>3.62697003888E-6</v>
      </c>
      <c r="Q239" s="8">
        <f t="shared" si="72"/>
        <v>0.196037984119</v>
      </c>
      <c r="R239" s="8">
        <f t="shared" si="73"/>
        <v>1.1631460091800001</v>
      </c>
      <c r="S239" s="8">
        <f t="shared" si="74"/>
        <v>1.2439894326000001</v>
      </c>
      <c r="T239" s="8">
        <f t="shared" si="75"/>
        <v>1.18636783463</v>
      </c>
      <c r="W239" s="7">
        <v>326199</v>
      </c>
      <c r="X239" s="7" t="s">
        <v>332</v>
      </c>
      <c r="Y239" s="8">
        <v>6.9400988450099996E-2</v>
      </c>
      <c r="Z239" s="8">
        <v>8.6870943300700002E-3</v>
      </c>
      <c r="AA239" s="8">
        <v>8.5057926404300002E-2</v>
      </c>
      <c r="AB239" s="8">
        <v>0.140981917323</v>
      </c>
      <c r="AC239" s="8">
        <v>1.9390616096900001E-2</v>
      </c>
      <c r="AD239" s="8">
        <v>8.3616899181599993E-2</v>
      </c>
      <c r="AE239" s="8">
        <v>0.113852029806</v>
      </c>
      <c r="AF239" s="8">
        <v>1.3868443529099999E-2</v>
      </c>
      <c r="AG239" s="8">
        <v>5.8647361294799999E-2</v>
      </c>
      <c r="AH239" s="8">
        <v>0.100079256114</v>
      </c>
      <c r="AI239" s="8">
        <v>1.2164606657300001E-2</v>
      </c>
      <c r="AJ239" s="8">
        <v>0.17869934331500001</v>
      </c>
      <c r="AK239" s="8">
        <v>0.35435872555100001</v>
      </c>
      <c r="AL239" s="8">
        <v>3.62697003888E-6</v>
      </c>
      <c r="AM239" s="8">
        <v>0.196037984119</v>
      </c>
      <c r="AN239" s="8">
        <v>1.1631460091800001</v>
      </c>
      <c r="AO239" s="8">
        <v>1.2439894326000001</v>
      </c>
      <c r="AP239" s="8">
        <v>1.18636783463</v>
      </c>
      <c r="AS239" s="7">
        <v>326199</v>
      </c>
      <c r="AT239" s="7" t="s">
        <v>332</v>
      </c>
      <c r="AU239" s="8">
        <v>0.11560096696313062</v>
      </c>
      <c r="AV239" s="8">
        <v>2.3337778912309998E-2</v>
      </c>
      <c r="AW239" s="8">
        <v>0.14979061375571293</v>
      </c>
      <c r="AX239" s="8">
        <v>0.20572840482127583</v>
      </c>
      <c r="AY239" s="8">
        <v>4.9679489622630323E-2</v>
      </c>
      <c r="AZ239" s="8">
        <v>0.21042744716069192</v>
      </c>
      <c r="BA239" s="8">
        <v>0.18424019852663873</v>
      </c>
      <c r="BB239" s="8">
        <v>4.0957997343140332E-2</v>
      </c>
      <c r="BC239" s="8">
        <v>0.18203836477985161</v>
      </c>
      <c r="BD239" s="8">
        <v>0.16357592241513716</v>
      </c>
      <c r="BE239" s="8">
        <v>3.3238164709967578E-2</v>
      </c>
      <c r="BF239" s="8">
        <v>0.27875538345524198</v>
      </c>
      <c r="BG239" s="8">
        <v>0.35418688696179013</v>
      </c>
      <c r="BH239" s="8">
        <v>4.4634627934630667E-6</v>
      </c>
      <c r="BI239" s="8">
        <v>0.19246527886796802</v>
      </c>
      <c r="BJ239" s="8">
        <v>1.2887293596306453</v>
      </c>
      <c r="BK239" s="8">
        <v>1.4497063093461293</v>
      </c>
      <c r="BL239" s="8">
        <v>1.3911075283911289</v>
      </c>
    </row>
    <row r="240" spans="1:64" x14ac:dyDescent="0.3">
      <c r="A240" s="7">
        <v>326211</v>
      </c>
      <c r="B240" s="7" t="str">
        <f t="shared" si="57"/>
        <v>Tire Manufacturing (except Retreading)</v>
      </c>
      <c r="C240" s="8">
        <f t="shared" si="58"/>
        <v>2.8148955299766128E-2</v>
      </c>
      <c r="D240" s="8">
        <f t="shared" si="59"/>
        <v>7.4831680293403237E-3</v>
      </c>
      <c r="E240" s="8">
        <f t="shared" si="60"/>
        <v>3.3105813472016125E-2</v>
      </c>
      <c r="F240" s="8">
        <f t="shared" si="61"/>
        <v>3.1407198225893544E-2</v>
      </c>
      <c r="G240" s="8">
        <f t="shared" si="62"/>
        <v>1.1136902287938712E-2</v>
      </c>
      <c r="H240" s="8">
        <f t="shared" si="63"/>
        <v>3.8528585810169352E-2</v>
      </c>
      <c r="I240" s="8">
        <f t="shared" si="64"/>
        <v>4.5184721139274193E-2</v>
      </c>
      <c r="J240" s="8">
        <f t="shared" si="65"/>
        <v>1.4356128284329032E-2</v>
      </c>
      <c r="K240" s="8">
        <f t="shared" si="66"/>
        <v>5.1366801305838719E-2</v>
      </c>
      <c r="L240" s="8">
        <f t="shared" si="67"/>
        <v>5.0052218750016128E-2</v>
      </c>
      <c r="M240" s="8">
        <f t="shared" si="68"/>
        <v>1.3547597748490323E-2</v>
      </c>
      <c r="N240" s="8">
        <f t="shared" si="69"/>
        <v>7.0847395597887081E-2</v>
      </c>
      <c r="O240" s="8">
        <f t="shared" si="70"/>
        <v>5.6147749165935498E-2</v>
      </c>
      <c r="P240" s="8">
        <f t="shared" si="71"/>
        <v>1.4898317518503226E-6</v>
      </c>
      <c r="Q240" s="8">
        <f t="shared" si="72"/>
        <v>3.6559274341354836E-2</v>
      </c>
      <c r="R240" s="8">
        <f t="shared" si="73"/>
        <v>1</v>
      </c>
      <c r="S240" s="8">
        <f t="shared" si="74"/>
        <v>0.27462107342064518</v>
      </c>
      <c r="T240" s="8">
        <f t="shared" si="75"/>
        <v>0.30445603782596775</v>
      </c>
      <c r="W240" s="7">
        <v>326211</v>
      </c>
      <c r="X240" s="7" t="s">
        <v>333</v>
      </c>
      <c r="Y240" s="8">
        <v>0</v>
      </c>
      <c r="Z240" s="8">
        <v>0</v>
      </c>
      <c r="AA240" s="8">
        <v>0</v>
      </c>
      <c r="AB240" s="8">
        <v>0</v>
      </c>
      <c r="AC240" s="8">
        <v>0</v>
      </c>
      <c r="AD240" s="8">
        <v>0</v>
      </c>
      <c r="AE240" s="8">
        <v>0</v>
      </c>
      <c r="AF240" s="8">
        <v>0</v>
      </c>
      <c r="AG240" s="8">
        <v>0</v>
      </c>
      <c r="AH240" s="8">
        <v>0</v>
      </c>
      <c r="AI240" s="8">
        <v>0</v>
      </c>
      <c r="AJ240" s="8">
        <v>0</v>
      </c>
      <c r="AK240" s="8">
        <v>0</v>
      </c>
      <c r="AL240" s="8">
        <v>0</v>
      </c>
      <c r="AM240" s="8">
        <v>0</v>
      </c>
      <c r="AN240" s="8">
        <v>1</v>
      </c>
      <c r="AO240" s="8">
        <v>0</v>
      </c>
      <c r="AP240" s="8">
        <v>0</v>
      </c>
      <c r="AS240" s="7">
        <v>326211</v>
      </c>
      <c r="AT240" s="7" t="s">
        <v>333</v>
      </c>
      <c r="AU240" s="8">
        <v>2.8148955299766128E-2</v>
      </c>
      <c r="AV240" s="8">
        <v>7.4831680293403237E-3</v>
      </c>
      <c r="AW240" s="8">
        <v>3.3105813472016125E-2</v>
      </c>
      <c r="AX240" s="8">
        <v>3.1407198225893544E-2</v>
      </c>
      <c r="AY240" s="8">
        <v>1.1136902287938712E-2</v>
      </c>
      <c r="AZ240" s="8">
        <v>3.8528585810169352E-2</v>
      </c>
      <c r="BA240" s="8">
        <v>4.5184721139274193E-2</v>
      </c>
      <c r="BB240" s="8">
        <v>1.4356128284329032E-2</v>
      </c>
      <c r="BC240" s="8">
        <v>5.1366801305838719E-2</v>
      </c>
      <c r="BD240" s="8">
        <v>5.0052218750016128E-2</v>
      </c>
      <c r="BE240" s="8">
        <v>1.3547597748490323E-2</v>
      </c>
      <c r="BF240" s="8">
        <v>7.0847395597887081E-2</v>
      </c>
      <c r="BG240" s="8">
        <v>5.6147749165935498E-2</v>
      </c>
      <c r="BH240" s="8">
        <v>1.4898317518503226E-6</v>
      </c>
      <c r="BI240" s="8">
        <v>3.6559274341354836E-2</v>
      </c>
      <c r="BJ240" s="8">
        <v>1.0687379368011292</v>
      </c>
      <c r="BK240" s="8">
        <v>0.27462107342064518</v>
      </c>
      <c r="BL240" s="8">
        <v>0.30445603782596775</v>
      </c>
    </row>
    <row r="241" spans="1:64" x14ac:dyDescent="0.3">
      <c r="A241" s="7">
        <v>326212</v>
      </c>
      <c r="B241" s="7" t="str">
        <f t="shared" si="57"/>
        <v>Tire Retreading</v>
      </c>
      <c r="C241" s="8">
        <f t="shared" si="58"/>
        <v>2.5584792127724194E-2</v>
      </c>
      <c r="D241" s="8">
        <f t="shared" si="59"/>
        <v>6.8737027919177421E-3</v>
      </c>
      <c r="E241" s="8">
        <f t="shared" si="60"/>
        <v>3.0586554105343548E-2</v>
      </c>
      <c r="F241" s="8">
        <f t="shared" si="61"/>
        <v>2.8667978898388707E-2</v>
      </c>
      <c r="G241" s="8">
        <f t="shared" si="62"/>
        <v>9.7918071830988707E-3</v>
      </c>
      <c r="H241" s="8">
        <f t="shared" si="63"/>
        <v>3.1744482622235476E-2</v>
      </c>
      <c r="I241" s="8">
        <f t="shared" si="64"/>
        <v>4.2906976085483869E-2</v>
      </c>
      <c r="J241" s="8">
        <f t="shared" si="65"/>
        <v>1.3529175214043549E-2</v>
      </c>
      <c r="K241" s="8">
        <f t="shared" si="66"/>
        <v>4.6896768106419358E-2</v>
      </c>
      <c r="L241" s="8">
        <f t="shared" si="67"/>
        <v>4.6489553382919352E-2</v>
      </c>
      <c r="M241" s="8">
        <f t="shared" si="68"/>
        <v>1.2549120320133869E-2</v>
      </c>
      <c r="N241" s="8">
        <f t="shared" si="69"/>
        <v>6.576298845954838E-2</v>
      </c>
      <c r="O241" s="8">
        <f t="shared" si="70"/>
        <v>5.6145749799483863E-2</v>
      </c>
      <c r="P241" s="8">
        <f t="shared" si="71"/>
        <v>1.7428160619504836E-6</v>
      </c>
      <c r="Q241" s="8">
        <f t="shared" si="72"/>
        <v>3.6704126540322575E-2</v>
      </c>
      <c r="R241" s="8">
        <f t="shared" si="73"/>
        <v>1</v>
      </c>
      <c r="S241" s="8">
        <f t="shared" si="74"/>
        <v>0.26375265580032259</v>
      </c>
      <c r="T241" s="8">
        <f t="shared" si="75"/>
        <v>0.29688130650274192</v>
      </c>
      <c r="W241" s="7">
        <v>326212</v>
      </c>
      <c r="X241" s="7" t="s">
        <v>334</v>
      </c>
      <c r="Y241" s="8">
        <v>0</v>
      </c>
      <c r="Z241" s="8">
        <v>0</v>
      </c>
      <c r="AA241" s="8">
        <v>0</v>
      </c>
      <c r="AB241" s="8">
        <v>0</v>
      </c>
      <c r="AC241" s="8">
        <v>0</v>
      </c>
      <c r="AD241" s="8">
        <v>0</v>
      </c>
      <c r="AE241" s="8">
        <v>0</v>
      </c>
      <c r="AF241" s="8">
        <v>0</v>
      </c>
      <c r="AG241" s="8">
        <v>0</v>
      </c>
      <c r="AH241" s="8">
        <v>0</v>
      </c>
      <c r="AI241" s="8">
        <v>0</v>
      </c>
      <c r="AJ241" s="8">
        <v>0</v>
      </c>
      <c r="AK241" s="8">
        <v>0</v>
      </c>
      <c r="AL241" s="8">
        <v>0</v>
      </c>
      <c r="AM241" s="8">
        <v>0</v>
      </c>
      <c r="AN241" s="8">
        <v>1</v>
      </c>
      <c r="AO241" s="8">
        <v>0</v>
      </c>
      <c r="AP241" s="8">
        <v>0</v>
      </c>
      <c r="AS241" s="7">
        <v>326212</v>
      </c>
      <c r="AT241" s="7" t="s">
        <v>334</v>
      </c>
      <c r="AU241" s="8">
        <v>2.5584792127724194E-2</v>
      </c>
      <c r="AV241" s="8">
        <v>6.8737027919177421E-3</v>
      </c>
      <c r="AW241" s="8">
        <v>3.0586554105343548E-2</v>
      </c>
      <c r="AX241" s="8">
        <v>2.8667978898388707E-2</v>
      </c>
      <c r="AY241" s="8">
        <v>9.7918071830988707E-3</v>
      </c>
      <c r="AZ241" s="8">
        <v>3.1744482622235476E-2</v>
      </c>
      <c r="BA241" s="8">
        <v>4.2906976085483869E-2</v>
      </c>
      <c r="BB241" s="8">
        <v>1.3529175214043549E-2</v>
      </c>
      <c r="BC241" s="8">
        <v>4.6896768106419358E-2</v>
      </c>
      <c r="BD241" s="8">
        <v>4.6489553382919352E-2</v>
      </c>
      <c r="BE241" s="8">
        <v>1.2549120320133869E-2</v>
      </c>
      <c r="BF241" s="8">
        <v>6.576298845954838E-2</v>
      </c>
      <c r="BG241" s="8">
        <v>5.6145749799483863E-2</v>
      </c>
      <c r="BH241" s="8">
        <v>1.7428160619504836E-6</v>
      </c>
      <c r="BI241" s="8">
        <v>3.6704126540322575E-2</v>
      </c>
      <c r="BJ241" s="8">
        <v>1.0630450490250001</v>
      </c>
      <c r="BK241" s="8">
        <v>0.26375265580032259</v>
      </c>
      <c r="BL241" s="8">
        <v>0.29688130650274192</v>
      </c>
    </row>
    <row r="242" spans="1:64" x14ac:dyDescent="0.3">
      <c r="A242" s="7">
        <v>326220</v>
      </c>
      <c r="B242" s="7" t="str">
        <f t="shared" si="57"/>
        <v>Rubber and Plastics Hoses and Belting Manufacturing</v>
      </c>
      <c r="C242" s="8">
        <f t="shared" si="58"/>
        <v>1.619482671614516E-2</v>
      </c>
      <c r="D242" s="8">
        <f t="shared" si="59"/>
        <v>4.7844779242306448E-3</v>
      </c>
      <c r="E242" s="8">
        <f t="shared" si="60"/>
        <v>2.363690665369355E-2</v>
      </c>
      <c r="F242" s="8">
        <f t="shared" si="61"/>
        <v>2.2154688584499996E-2</v>
      </c>
      <c r="G242" s="8">
        <f t="shared" si="62"/>
        <v>7.8449808600483863E-3</v>
      </c>
      <c r="H242" s="8">
        <f t="shared" si="63"/>
        <v>3.411934156438709E-2</v>
      </c>
      <c r="I242" s="8">
        <f t="shared" si="64"/>
        <v>1.7520340177903229E-2</v>
      </c>
      <c r="J242" s="8">
        <f t="shared" si="65"/>
        <v>5.8984275043032254E-3</v>
      </c>
      <c r="K242" s="8">
        <f t="shared" si="66"/>
        <v>2.5489944512806458E-2</v>
      </c>
      <c r="L242" s="8">
        <f t="shared" si="67"/>
        <v>2.2144361319935482E-2</v>
      </c>
      <c r="M242" s="8">
        <f t="shared" si="68"/>
        <v>6.5502663012354835E-3</v>
      </c>
      <c r="N242" s="8">
        <f t="shared" si="69"/>
        <v>3.7924792840774199E-2</v>
      </c>
      <c r="O242" s="8">
        <f t="shared" si="70"/>
        <v>3.6904210779870966E-2</v>
      </c>
      <c r="P242" s="8">
        <f t="shared" si="71"/>
        <v>3.960388218241935E-7</v>
      </c>
      <c r="Q242" s="8">
        <f t="shared" si="72"/>
        <v>2.8307531125838704E-2</v>
      </c>
      <c r="R242" s="8">
        <f t="shared" si="73"/>
        <v>1</v>
      </c>
      <c r="S242" s="8">
        <f t="shared" si="74"/>
        <v>0.16089320455725806</v>
      </c>
      <c r="T242" s="8">
        <f t="shared" si="75"/>
        <v>0.14568290574354839</v>
      </c>
      <c r="W242" s="7">
        <v>326220</v>
      </c>
      <c r="X242" s="7" t="s">
        <v>335</v>
      </c>
      <c r="Y242" s="8">
        <v>0</v>
      </c>
      <c r="Z242" s="8">
        <v>0</v>
      </c>
      <c r="AA242" s="8">
        <v>0</v>
      </c>
      <c r="AB242" s="8">
        <v>0</v>
      </c>
      <c r="AC242" s="8">
        <v>0</v>
      </c>
      <c r="AD242" s="8">
        <v>0</v>
      </c>
      <c r="AE242" s="8">
        <v>0</v>
      </c>
      <c r="AF242" s="8">
        <v>0</v>
      </c>
      <c r="AG242" s="8">
        <v>0</v>
      </c>
      <c r="AH242" s="8">
        <v>0</v>
      </c>
      <c r="AI242" s="8">
        <v>0</v>
      </c>
      <c r="AJ242" s="8">
        <v>0</v>
      </c>
      <c r="AK242" s="8">
        <v>0</v>
      </c>
      <c r="AL242" s="8">
        <v>0</v>
      </c>
      <c r="AM242" s="8">
        <v>0</v>
      </c>
      <c r="AN242" s="8">
        <v>1</v>
      </c>
      <c r="AO242" s="8">
        <v>0</v>
      </c>
      <c r="AP242" s="8">
        <v>0</v>
      </c>
      <c r="AS242" s="7">
        <v>326220</v>
      </c>
      <c r="AT242" s="7" t="s">
        <v>335</v>
      </c>
      <c r="AU242" s="8">
        <v>1.619482671614516E-2</v>
      </c>
      <c r="AV242" s="8">
        <v>4.7844779242306448E-3</v>
      </c>
      <c r="AW242" s="8">
        <v>2.363690665369355E-2</v>
      </c>
      <c r="AX242" s="8">
        <v>2.2154688584499996E-2</v>
      </c>
      <c r="AY242" s="8">
        <v>7.8449808600483863E-3</v>
      </c>
      <c r="AZ242" s="8">
        <v>3.411934156438709E-2</v>
      </c>
      <c r="BA242" s="8">
        <v>1.7520340177903229E-2</v>
      </c>
      <c r="BB242" s="8">
        <v>5.8984275043032254E-3</v>
      </c>
      <c r="BC242" s="8">
        <v>2.5489944512806458E-2</v>
      </c>
      <c r="BD242" s="8">
        <v>2.2144361319935482E-2</v>
      </c>
      <c r="BE242" s="8">
        <v>6.5502663012354835E-3</v>
      </c>
      <c r="BF242" s="8">
        <v>3.7924792840774199E-2</v>
      </c>
      <c r="BG242" s="8">
        <v>3.6904210779870966E-2</v>
      </c>
      <c r="BH242" s="8">
        <v>3.960388218241935E-7</v>
      </c>
      <c r="BI242" s="8">
        <v>2.8307531125838704E-2</v>
      </c>
      <c r="BJ242" s="8">
        <v>1.0446162112940323</v>
      </c>
      <c r="BK242" s="8">
        <v>0.16089320455725806</v>
      </c>
      <c r="BL242" s="8">
        <v>0.14568290574354839</v>
      </c>
    </row>
    <row r="243" spans="1:64" x14ac:dyDescent="0.3">
      <c r="A243" s="7">
        <v>326291</v>
      </c>
      <c r="B243" s="7" t="str">
        <f t="shared" si="57"/>
        <v>Rubber Product Manufacturing for Mechanical Use</v>
      </c>
      <c r="C243" s="8">
        <f t="shared" si="58"/>
        <v>2.5482653335403227E-2</v>
      </c>
      <c r="D243" s="8">
        <f t="shared" si="59"/>
        <v>7.0188353633580652E-3</v>
      </c>
      <c r="E243" s="8">
        <f t="shared" si="60"/>
        <v>3.3355667233583873E-2</v>
      </c>
      <c r="F243" s="8">
        <f t="shared" si="61"/>
        <v>3.9982441513348385E-2</v>
      </c>
      <c r="G243" s="8">
        <f t="shared" si="62"/>
        <v>1.3546806775314515E-2</v>
      </c>
      <c r="H243" s="8">
        <f t="shared" si="63"/>
        <v>4.818839863799193E-2</v>
      </c>
      <c r="I243" s="8">
        <f t="shared" si="64"/>
        <v>4.4023510236919354E-2</v>
      </c>
      <c r="J243" s="8">
        <f t="shared" si="65"/>
        <v>1.3913546545175806E-2</v>
      </c>
      <c r="K243" s="8">
        <f t="shared" si="66"/>
        <v>4.9817825227887101E-2</v>
      </c>
      <c r="L243" s="8">
        <f t="shared" si="67"/>
        <v>3.9016841569112906E-2</v>
      </c>
      <c r="M243" s="8">
        <f t="shared" si="68"/>
        <v>1.0860419652414516E-2</v>
      </c>
      <c r="N243" s="8">
        <f t="shared" si="69"/>
        <v>6.3010923341967742E-2</v>
      </c>
      <c r="O243" s="8">
        <f t="shared" si="70"/>
        <v>5.4632810888064501E-2</v>
      </c>
      <c r="P243" s="8">
        <f t="shared" si="71"/>
        <v>6.4360280429709667E-7</v>
      </c>
      <c r="Q243" s="8">
        <f t="shared" si="72"/>
        <v>2.9122353889032261E-2</v>
      </c>
      <c r="R243" s="8">
        <f t="shared" si="73"/>
        <v>1</v>
      </c>
      <c r="S243" s="8">
        <f t="shared" si="74"/>
        <v>0.26300796950709676</v>
      </c>
      <c r="T243" s="8">
        <f t="shared" si="75"/>
        <v>0.26904520459048387</v>
      </c>
      <c r="W243" s="7">
        <v>326291</v>
      </c>
      <c r="X243" s="7" t="s">
        <v>336</v>
      </c>
      <c r="Y243" s="8">
        <v>0</v>
      </c>
      <c r="Z243" s="8">
        <v>0</v>
      </c>
      <c r="AA243" s="8">
        <v>0</v>
      </c>
      <c r="AB243" s="8">
        <v>0</v>
      </c>
      <c r="AC243" s="8">
        <v>0</v>
      </c>
      <c r="AD243" s="8">
        <v>0</v>
      </c>
      <c r="AE243" s="8">
        <v>0</v>
      </c>
      <c r="AF243" s="8">
        <v>0</v>
      </c>
      <c r="AG243" s="8">
        <v>0</v>
      </c>
      <c r="AH243" s="8">
        <v>0</v>
      </c>
      <c r="AI243" s="8">
        <v>0</v>
      </c>
      <c r="AJ243" s="8">
        <v>0</v>
      </c>
      <c r="AK243" s="8">
        <v>0</v>
      </c>
      <c r="AL243" s="8">
        <v>0</v>
      </c>
      <c r="AM243" s="8">
        <v>0</v>
      </c>
      <c r="AN243" s="8">
        <v>1</v>
      </c>
      <c r="AO243" s="8">
        <v>0</v>
      </c>
      <c r="AP243" s="8">
        <v>0</v>
      </c>
      <c r="AS243" s="7">
        <v>326291</v>
      </c>
      <c r="AT243" s="7" t="s">
        <v>336</v>
      </c>
      <c r="AU243" s="8">
        <v>2.5482653335403227E-2</v>
      </c>
      <c r="AV243" s="8">
        <v>7.0188353633580652E-3</v>
      </c>
      <c r="AW243" s="8">
        <v>3.3355667233583873E-2</v>
      </c>
      <c r="AX243" s="8">
        <v>3.9982441513348385E-2</v>
      </c>
      <c r="AY243" s="8">
        <v>1.3546806775314515E-2</v>
      </c>
      <c r="AZ243" s="8">
        <v>4.818839863799193E-2</v>
      </c>
      <c r="BA243" s="8">
        <v>4.4023510236919354E-2</v>
      </c>
      <c r="BB243" s="8">
        <v>1.3913546545175806E-2</v>
      </c>
      <c r="BC243" s="8">
        <v>4.9817825227887101E-2</v>
      </c>
      <c r="BD243" s="8">
        <v>3.9016841569112906E-2</v>
      </c>
      <c r="BE243" s="8">
        <v>1.0860419652414516E-2</v>
      </c>
      <c r="BF243" s="8">
        <v>6.3010923341967742E-2</v>
      </c>
      <c r="BG243" s="8">
        <v>5.4632810888064501E-2</v>
      </c>
      <c r="BH243" s="8">
        <v>6.4360280429709667E-7</v>
      </c>
      <c r="BI243" s="8">
        <v>2.9122353889032261E-2</v>
      </c>
      <c r="BJ243" s="8">
        <v>1.0658571559325809</v>
      </c>
      <c r="BK243" s="8">
        <v>0.26300796950709676</v>
      </c>
      <c r="BL243" s="8">
        <v>0.26904520459048387</v>
      </c>
    </row>
    <row r="244" spans="1:64" x14ac:dyDescent="0.3">
      <c r="A244" s="7">
        <v>326299</v>
      </c>
      <c r="B244" s="7" t="str">
        <f t="shared" si="57"/>
        <v>All Other Rubber Product Manufacturing</v>
      </c>
      <c r="C244" s="8">
        <f t="shared" si="58"/>
        <v>7.0581583469099998E-2</v>
      </c>
      <c r="D244" s="8">
        <f t="shared" si="59"/>
        <v>9.1468374678999997E-3</v>
      </c>
      <c r="E244" s="8">
        <f t="shared" si="60"/>
        <v>8.13767651009E-2</v>
      </c>
      <c r="F244" s="8">
        <f t="shared" si="61"/>
        <v>0.13939832088699999</v>
      </c>
      <c r="G244" s="8">
        <f t="shared" si="62"/>
        <v>2.5623021011700001E-2</v>
      </c>
      <c r="H244" s="8">
        <f t="shared" si="63"/>
        <v>8.6715767082000003E-2</v>
      </c>
      <c r="I244" s="8">
        <f t="shared" si="64"/>
        <v>0.124459440612</v>
      </c>
      <c r="J244" s="8">
        <f t="shared" si="65"/>
        <v>1.9304915832800001E-2</v>
      </c>
      <c r="K244" s="8">
        <f t="shared" si="66"/>
        <v>6.3307527326899996E-2</v>
      </c>
      <c r="L244" s="8">
        <f t="shared" si="67"/>
        <v>0.105453773754</v>
      </c>
      <c r="M244" s="8">
        <f t="shared" si="68"/>
        <v>1.5134134091299999E-2</v>
      </c>
      <c r="N244" s="8">
        <f t="shared" si="69"/>
        <v>0.18078376613700001</v>
      </c>
      <c r="O244" s="8">
        <f t="shared" si="70"/>
        <v>0.33266003822899998</v>
      </c>
      <c r="P244" s="8">
        <f t="shared" si="71"/>
        <v>3.5085133307500001E-6</v>
      </c>
      <c r="Q244" s="8">
        <f t="shared" si="72"/>
        <v>0.182444487062</v>
      </c>
      <c r="R244" s="8">
        <f t="shared" si="73"/>
        <v>1.1611051860399999</v>
      </c>
      <c r="S244" s="8">
        <f t="shared" si="74"/>
        <v>1.25173710898</v>
      </c>
      <c r="T244" s="8">
        <f t="shared" si="75"/>
        <v>1.2070718837700001</v>
      </c>
      <c r="W244" s="7">
        <v>326299</v>
      </c>
      <c r="X244" s="7" t="s">
        <v>337</v>
      </c>
      <c r="Y244" s="8">
        <v>7.0581583469099998E-2</v>
      </c>
      <c r="Z244" s="8">
        <v>9.1468374678999997E-3</v>
      </c>
      <c r="AA244" s="8">
        <v>8.13767651009E-2</v>
      </c>
      <c r="AB244" s="8">
        <v>0.13939832088699999</v>
      </c>
      <c r="AC244" s="8">
        <v>2.5623021011700001E-2</v>
      </c>
      <c r="AD244" s="8">
        <v>8.6715767082000003E-2</v>
      </c>
      <c r="AE244" s="8">
        <v>0.124459440612</v>
      </c>
      <c r="AF244" s="8">
        <v>1.9304915832800001E-2</v>
      </c>
      <c r="AG244" s="8">
        <v>6.3307527326899996E-2</v>
      </c>
      <c r="AH244" s="8">
        <v>0.105453773754</v>
      </c>
      <c r="AI244" s="8">
        <v>1.5134134091299999E-2</v>
      </c>
      <c r="AJ244" s="8">
        <v>0.18078376613700001</v>
      </c>
      <c r="AK244" s="8">
        <v>0.33266003822899998</v>
      </c>
      <c r="AL244" s="8">
        <v>3.5085133307500001E-6</v>
      </c>
      <c r="AM244" s="8">
        <v>0.182444487062</v>
      </c>
      <c r="AN244" s="8">
        <v>1.1611051860399999</v>
      </c>
      <c r="AO244" s="8">
        <v>1.25173710898</v>
      </c>
      <c r="AP244" s="8">
        <v>1.2070718837700001</v>
      </c>
      <c r="AS244" s="7">
        <v>326299</v>
      </c>
      <c r="AT244" s="7" t="s">
        <v>337</v>
      </c>
      <c r="AU244" s="8">
        <v>5.9660680877116117E-2</v>
      </c>
      <c r="AV244" s="8">
        <v>1.4380047312807257E-2</v>
      </c>
      <c r="AW244" s="8">
        <v>7.5605511487219348E-2</v>
      </c>
      <c r="AX244" s="8">
        <v>7.7733917607856431E-2</v>
      </c>
      <c r="AY244" s="8">
        <v>2.5022485955874196E-2</v>
      </c>
      <c r="AZ244" s="8">
        <v>8.6774235685967774E-2</v>
      </c>
      <c r="BA244" s="8">
        <v>0.10516553378822577</v>
      </c>
      <c r="BB244" s="8">
        <v>2.8675560724725806E-2</v>
      </c>
      <c r="BC244" s="8">
        <v>0.10573486378725966</v>
      </c>
      <c r="BD244" s="8">
        <v>9.2113544839661263E-2</v>
      </c>
      <c r="BE244" s="8">
        <v>2.2294276116354837E-2</v>
      </c>
      <c r="BF244" s="8">
        <v>0.14666581482820967</v>
      </c>
      <c r="BG244" s="8">
        <v>0.15295880251129024</v>
      </c>
      <c r="BH244" s="8">
        <v>4.7482631033587096E-6</v>
      </c>
      <c r="BI244" s="8">
        <v>8.2334907980838687E-2</v>
      </c>
      <c r="BJ244" s="8">
        <v>1.1496462396772582</v>
      </c>
      <c r="BK244" s="8">
        <v>0.64114354247580641</v>
      </c>
      <c r="BL244" s="8">
        <v>0.6911888615258065</v>
      </c>
    </row>
    <row r="245" spans="1:64" x14ac:dyDescent="0.3">
      <c r="A245" s="7">
        <v>327110</v>
      </c>
      <c r="B245" s="7" t="str">
        <f t="shared" si="57"/>
        <v>Pottery, Ceramics, and Plumbing Fixture Manufacturing</v>
      </c>
      <c r="C245" s="8">
        <f t="shared" si="58"/>
        <v>9.9346166183599996E-2</v>
      </c>
      <c r="D245" s="8">
        <f t="shared" si="59"/>
        <v>2.2737930046199999E-2</v>
      </c>
      <c r="E245" s="8">
        <f t="shared" si="60"/>
        <v>0.14024011368299999</v>
      </c>
      <c r="F245" s="8">
        <f t="shared" si="61"/>
        <v>2.2462057194899999E-2</v>
      </c>
      <c r="G245" s="8">
        <f t="shared" si="62"/>
        <v>5.0752892019899996E-3</v>
      </c>
      <c r="H245" s="8">
        <f t="shared" si="63"/>
        <v>2.0395482489599999E-2</v>
      </c>
      <c r="I245" s="8">
        <f t="shared" si="64"/>
        <v>0.10233167743799999</v>
      </c>
      <c r="J245" s="8">
        <f t="shared" si="65"/>
        <v>2.2642852278899998E-2</v>
      </c>
      <c r="K245" s="8">
        <f t="shared" si="66"/>
        <v>7.7058018621800006E-2</v>
      </c>
      <c r="L245" s="8">
        <f t="shared" si="67"/>
        <v>9.54744697255E-2</v>
      </c>
      <c r="M245" s="8">
        <f t="shared" si="68"/>
        <v>2.0930369086499999E-2</v>
      </c>
      <c r="N245" s="8">
        <f t="shared" si="69"/>
        <v>0.19537438823299999</v>
      </c>
      <c r="O245" s="8">
        <f t="shared" si="70"/>
        <v>0.51951370768000005</v>
      </c>
      <c r="P245" s="8">
        <f t="shared" si="71"/>
        <v>3.0320188519800002E-5</v>
      </c>
      <c r="Q245" s="8">
        <f t="shared" si="72"/>
        <v>0.29610636647999999</v>
      </c>
      <c r="R245" s="8">
        <f t="shared" si="73"/>
        <v>1.2623242099100001</v>
      </c>
      <c r="S245" s="8">
        <f t="shared" si="74"/>
        <v>1.0479328288900001</v>
      </c>
      <c r="T245" s="8">
        <f t="shared" si="75"/>
        <v>1.2020325483400001</v>
      </c>
      <c r="W245" s="7">
        <v>327110</v>
      </c>
      <c r="X245" s="7" t="s">
        <v>338</v>
      </c>
      <c r="Y245" s="8">
        <v>9.9346166183599996E-2</v>
      </c>
      <c r="Z245" s="8">
        <v>2.2737930046199999E-2</v>
      </c>
      <c r="AA245" s="8">
        <v>0.14024011368299999</v>
      </c>
      <c r="AB245" s="8">
        <v>2.2462057194899999E-2</v>
      </c>
      <c r="AC245" s="8">
        <v>5.0752892019899996E-3</v>
      </c>
      <c r="AD245" s="8">
        <v>2.0395482489599999E-2</v>
      </c>
      <c r="AE245" s="8">
        <v>0.10233167743799999</v>
      </c>
      <c r="AF245" s="8">
        <v>2.2642852278899998E-2</v>
      </c>
      <c r="AG245" s="8">
        <v>7.7058018621800006E-2</v>
      </c>
      <c r="AH245" s="8">
        <v>9.54744697255E-2</v>
      </c>
      <c r="AI245" s="8">
        <v>2.0930369086499999E-2</v>
      </c>
      <c r="AJ245" s="8">
        <v>0.19537438823299999</v>
      </c>
      <c r="AK245" s="8">
        <v>0.51951370768000005</v>
      </c>
      <c r="AL245" s="8">
        <v>3.0320188519800002E-5</v>
      </c>
      <c r="AM245" s="8">
        <v>0.29610636647999999</v>
      </c>
      <c r="AN245" s="8">
        <v>1.2623242099100001</v>
      </c>
      <c r="AO245" s="8">
        <v>1.0479328288900001</v>
      </c>
      <c r="AP245" s="8">
        <v>1.2020325483400001</v>
      </c>
      <c r="AS245" s="7">
        <v>327110</v>
      </c>
      <c r="AT245" s="7" t="s">
        <v>338</v>
      </c>
      <c r="AU245" s="8">
        <v>0.10702127269385646</v>
      </c>
      <c r="AV245" s="8">
        <v>2.9542818265131464E-2</v>
      </c>
      <c r="AW245" s="8">
        <v>0.17975045291814515</v>
      </c>
      <c r="AX245" s="8">
        <v>7.4852689449620965E-2</v>
      </c>
      <c r="AY245" s="8">
        <v>2.3322135320453068E-2</v>
      </c>
      <c r="AZ245" s="8">
        <v>0.10586250962878666</v>
      </c>
      <c r="BA245" s="8">
        <v>0.11468547643689035</v>
      </c>
      <c r="BB245" s="8">
        <v>3.2464579079596122E-2</v>
      </c>
      <c r="BC245" s="8">
        <v>0.14843620013581454</v>
      </c>
      <c r="BD245" s="8">
        <v>0.10572492317733227</v>
      </c>
      <c r="BE245" s="8">
        <v>2.8050059687913062E-2</v>
      </c>
      <c r="BF245" s="8">
        <v>0.22764594184830647</v>
      </c>
      <c r="BG245" s="8">
        <v>0.42436179064032292</v>
      </c>
      <c r="BH245" s="8">
        <v>1.4462023097726937E-5</v>
      </c>
      <c r="BI245" s="8">
        <v>0.23860838762500011</v>
      </c>
      <c r="BJ245" s="8">
        <v>1.3163145438772585</v>
      </c>
      <c r="BK245" s="8">
        <v>1.0104889473022582</v>
      </c>
      <c r="BL245" s="8">
        <v>1.1020378685558065</v>
      </c>
    </row>
    <row r="246" spans="1:64" x14ac:dyDescent="0.3">
      <c r="A246" s="7">
        <v>327120</v>
      </c>
      <c r="B246" s="7" t="str">
        <f t="shared" si="57"/>
        <v>Clay Building Material and Refractories Manufacturing</v>
      </c>
      <c r="C246" s="8">
        <f t="shared" si="58"/>
        <v>9.8551612735400002E-2</v>
      </c>
      <c r="D246" s="8">
        <f t="shared" si="59"/>
        <v>2.2534402960700001E-2</v>
      </c>
      <c r="E246" s="8">
        <f t="shared" si="60"/>
        <v>0.13490037628900001</v>
      </c>
      <c r="F246" s="8">
        <f t="shared" si="61"/>
        <v>2.9612495011600001E-2</v>
      </c>
      <c r="G246" s="8">
        <f t="shared" si="62"/>
        <v>6.6156499467300003E-3</v>
      </c>
      <c r="H246" s="8">
        <f t="shared" si="63"/>
        <v>2.4773980730199999E-2</v>
      </c>
      <c r="I246" s="8">
        <f t="shared" si="64"/>
        <v>0.10140697282199999</v>
      </c>
      <c r="J246" s="8">
        <f t="shared" si="65"/>
        <v>2.2388094530199999E-2</v>
      </c>
      <c r="K246" s="8">
        <f t="shared" si="66"/>
        <v>7.1433921260599997E-2</v>
      </c>
      <c r="L246" s="8">
        <f t="shared" si="67"/>
        <v>9.4696684188700003E-2</v>
      </c>
      <c r="M246" s="8">
        <f t="shared" si="68"/>
        <v>2.0742863340000001E-2</v>
      </c>
      <c r="N246" s="8">
        <f t="shared" si="69"/>
        <v>0.18895728562700001</v>
      </c>
      <c r="O246" s="8">
        <f t="shared" si="70"/>
        <v>0.51957756119499998</v>
      </c>
      <c r="P246" s="8">
        <f t="shared" si="71"/>
        <v>2.3075840295700001E-5</v>
      </c>
      <c r="Q246" s="8">
        <f t="shared" si="72"/>
        <v>0.29691418888499999</v>
      </c>
      <c r="R246" s="8">
        <f t="shared" si="73"/>
        <v>1.2559863919900001</v>
      </c>
      <c r="S246" s="8">
        <f t="shared" si="74"/>
        <v>1.06100212569</v>
      </c>
      <c r="T246" s="8">
        <f t="shared" si="75"/>
        <v>1.19522898861</v>
      </c>
      <c r="W246" s="7">
        <v>327120</v>
      </c>
      <c r="X246" s="7" t="s">
        <v>339</v>
      </c>
      <c r="Y246" s="8">
        <v>9.8551612735400002E-2</v>
      </c>
      <c r="Z246" s="8">
        <v>2.2534402960700001E-2</v>
      </c>
      <c r="AA246" s="8">
        <v>0.13490037628900001</v>
      </c>
      <c r="AB246" s="8">
        <v>2.9612495011600001E-2</v>
      </c>
      <c r="AC246" s="8">
        <v>6.6156499467300003E-3</v>
      </c>
      <c r="AD246" s="8">
        <v>2.4773980730199999E-2</v>
      </c>
      <c r="AE246" s="8">
        <v>0.10140697282199999</v>
      </c>
      <c r="AF246" s="8">
        <v>2.2388094530199999E-2</v>
      </c>
      <c r="AG246" s="8">
        <v>7.1433921260599997E-2</v>
      </c>
      <c r="AH246" s="8">
        <v>9.4696684188700003E-2</v>
      </c>
      <c r="AI246" s="8">
        <v>2.0742863340000001E-2</v>
      </c>
      <c r="AJ246" s="8">
        <v>0.18895728562700001</v>
      </c>
      <c r="AK246" s="8">
        <v>0.51957756119499998</v>
      </c>
      <c r="AL246" s="8">
        <v>2.3075840295700001E-5</v>
      </c>
      <c r="AM246" s="8">
        <v>0.29691418888499999</v>
      </c>
      <c r="AN246" s="8">
        <v>1.2559863919900001</v>
      </c>
      <c r="AO246" s="8">
        <v>1.06100212569</v>
      </c>
      <c r="AP246" s="8">
        <v>1.19522898861</v>
      </c>
      <c r="AS246" s="7">
        <v>327120</v>
      </c>
      <c r="AT246" s="7" t="s">
        <v>339</v>
      </c>
      <c r="AU246" s="8">
        <v>0.10418117467551131</v>
      </c>
      <c r="AV246" s="8">
        <v>2.8736483563758391E-2</v>
      </c>
      <c r="AW246" s="8">
        <v>0.17128680034387098</v>
      </c>
      <c r="AX246" s="8">
        <v>7.1007105856262936E-2</v>
      </c>
      <c r="AY246" s="8">
        <v>2.2111132224751782E-2</v>
      </c>
      <c r="AZ246" s="8">
        <v>0.10159801265409192</v>
      </c>
      <c r="BA246" s="8">
        <v>0.11139425344572255</v>
      </c>
      <c r="BB246" s="8">
        <v>3.1488168121230654E-2</v>
      </c>
      <c r="BC246" s="8">
        <v>0.14311131696542095</v>
      </c>
      <c r="BD246" s="8">
        <v>0.10281458537905322</v>
      </c>
      <c r="BE246" s="8">
        <v>2.7258164657689512E-2</v>
      </c>
      <c r="BF246" s="8">
        <v>0.21600784824814515</v>
      </c>
      <c r="BG246" s="8">
        <v>0.4074385989011613</v>
      </c>
      <c r="BH246" s="8">
        <v>1.2380012062114842E-5</v>
      </c>
      <c r="BI246" s="8">
        <v>0.22927629542787084</v>
      </c>
      <c r="BJ246" s="8">
        <v>1.3042044585837098</v>
      </c>
      <c r="BK246" s="8">
        <v>0.96890979912193542</v>
      </c>
      <c r="BL246" s="8">
        <v>1.0601872869201614</v>
      </c>
    </row>
    <row r="247" spans="1:64" x14ac:dyDescent="0.3">
      <c r="A247" s="7">
        <v>327211</v>
      </c>
      <c r="B247" s="7" t="str">
        <f t="shared" si="57"/>
        <v>Flat Glass Manufacturing</v>
      </c>
      <c r="C247" s="8">
        <f t="shared" si="58"/>
        <v>4.0224075827596767E-2</v>
      </c>
      <c r="D247" s="8">
        <f t="shared" si="59"/>
        <v>1.0312330501633873E-2</v>
      </c>
      <c r="E247" s="8">
        <f t="shared" si="60"/>
        <v>6.4377634954870963E-2</v>
      </c>
      <c r="F247" s="8">
        <f t="shared" si="61"/>
        <v>5.2999848215929041E-2</v>
      </c>
      <c r="G247" s="8">
        <f t="shared" si="62"/>
        <v>1.7317956418504192E-2</v>
      </c>
      <c r="H247" s="8">
        <f t="shared" si="63"/>
        <v>6.9041754276641942E-2</v>
      </c>
      <c r="I247" s="8">
        <f t="shared" si="64"/>
        <v>6.0731393648774189E-2</v>
      </c>
      <c r="J247" s="8">
        <f t="shared" si="65"/>
        <v>1.7684434206108067E-2</v>
      </c>
      <c r="K247" s="8">
        <f t="shared" si="66"/>
        <v>7.5993960756822576E-2</v>
      </c>
      <c r="L247" s="8">
        <f t="shared" si="67"/>
        <v>4.4151501723612908E-2</v>
      </c>
      <c r="M247" s="8">
        <f t="shared" si="68"/>
        <v>1.1338411573790324E-2</v>
      </c>
      <c r="N247" s="8">
        <f t="shared" si="69"/>
        <v>9.0972314610241939E-2</v>
      </c>
      <c r="O247" s="8">
        <f t="shared" si="70"/>
        <v>0.10742280046332257</v>
      </c>
      <c r="P247" s="8">
        <f t="shared" si="71"/>
        <v>1.9377936190406454E-6</v>
      </c>
      <c r="Q247" s="8">
        <f t="shared" si="72"/>
        <v>4.5135204694774181E-2</v>
      </c>
      <c r="R247" s="8">
        <f t="shared" si="73"/>
        <v>1</v>
      </c>
      <c r="S247" s="8">
        <f t="shared" si="74"/>
        <v>0.36516601052419356</v>
      </c>
      <c r="T247" s="8">
        <f t="shared" si="75"/>
        <v>0.38021624022451611</v>
      </c>
      <c r="W247" s="7">
        <v>327211</v>
      </c>
      <c r="X247" s="7" t="s">
        <v>340</v>
      </c>
      <c r="Y247" s="8">
        <v>0</v>
      </c>
      <c r="Z247" s="8">
        <v>0</v>
      </c>
      <c r="AA247" s="8">
        <v>0</v>
      </c>
      <c r="AB247" s="8">
        <v>0</v>
      </c>
      <c r="AC247" s="8">
        <v>0</v>
      </c>
      <c r="AD247" s="8">
        <v>0</v>
      </c>
      <c r="AE247" s="8">
        <v>0</v>
      </c>
      <c r="AF247" s="8">
        <v>0</v>
      </c>
      <c r="AG247" s="8">
        <v>0</v>
      </c>
      <c r="AH247" s="8">
        <v>0</v>
      </c>
      <c r="AI247" s="8">
        <v>0</v>
      </c>
      <c r="AJ247" s="8">
        <v>0</v>
      </c>
      <c r="AK247" s="8">
        <v>0</v>
      </c>
      <c r="AL247" s="8">
        <v>0</v>
      </c>
      <c r="AM247" s="8">
        <v>0</v>
      </c>
      <c r="AN247" s="8">
        <v>1</v>
      </c>
      <c r="AO247" s="8">
        <v>0</v>
      </c>
      <c r="AP247" s="8">
        <v>0</v>
      </c>
      <c r="AS247" s="7">
        <v>327211</v>
      </c>
      <c r="AT247" s="7" t="s">
        <v>340</v>
      </c>
      <c r="AU247" s="8">
        <v>4.0224075827596767E-2</v>
      </c>
      <c r="AV247" s="8">
        <v>1.0312330501633873E-2</v>
      </c>
      <c r="AW247" s="8">
        <v>6.4377634954870963E-2</v>
      </c>
      <c r="AX247" s="8">
        <v>5.2999848215929041E-2</v>
      </c>
      <c r="AY247" s="8">
        <v>1.7317956418504192E-2</v>
      </c>
      <c r="AZ247" s="8">
        <v>6.9041754276641942E-2</v>
      </c>
      <c r="BA247" s="8">
        <v>6.0731393648774189E-2</v>
      </c>
      <c r="BB247" s="8">
        <v>1.7684434206108067E-2</v>
      </c>
      <c r="BC247" s="8">
        <v>7.5993960756822576E-2</v>
      </c>
      <c r="BD247" s="8">
        <v>4.4151501723612908E-2</v>
      </c>
      <c r="BE247" s="8">
        <v>1.1338411573790324E-2</v>
      </c>
      <c r="BF247" s="8">
        <v>9.0972314610241939E-2</v>
      </c>
      <c r="BG247" s="8">
        <v>0.10742280046332257</v>
      </c>
      <c r="BH247" s="8">
        <v>1.9377936190406454E-6</v>
      </c>
      <c r="BI247" s="8">
        <v>4.5135204694774181E-2</v>
      </c>
      <c r="BJ247" s="8">
        <v>1.1149140412838709</v>
      </c>
      <c r="BK247" s="8">
        <v>0.36516601052419356</v>
      </c>
      <c r="BL247" s="8">
        <v>0.38021624022451611</v>
      </c>
    </row>
    <row r="248" spans="1:64" x14ac:dyDescent="0.3">
      <c r="A248" s="7">
        <v>327212</v>
      </c>
      <c r="B248" s="7" t="str">
        <f t="shared" si="57"/>
        <v>Other Pressed and Blown Glass and Glassware Manufacturing</v>
      </c>
      <c r="C248" s="8">
        <f t="shared" si="58"/>
        <v>9.5744492637499998E-2</v>
      </c>
      <c r="D248" s="8">
        <f t="shared" si="59"/>
        <v>1.35222900461E-2</v>
      </c>
      <c r="E248" s="8">
        <f t="shared" si="60"/>
        <v>0.14028243759199999</v>
      </c>
      <c r="F248" s="8">
        <f t="shared" si="61"/>
        <v>6.7341059016999993E-2</v>
      </c>
      <c r="G248" s="8">
        <f t="shared" si="62"/>
        <v>9.9121215262499996E-3</v>
      </c>
      <c r="H248" s="8">
        <f t="shared" si="63"/>
        <v>4.6123834496500003E-2</v>
      </c>
      <c r="I248" s="8">
        <f t="shared" si="64"/>
        <v>0.14535067751799999</v>
      </c>
      <c r="J248" s="8">
        <f t="shared" si="65"/>
        <v>2.05930082468E-2</v>
      </c>
      <c r="K248" s="8">
        <f t="shared" si="66"/>
        <v>8.9100484156600004E-2</v>
      </c>
      <c r="L248" s="8">
        <f t="shared" si="67"/>
        <v>0.102413712714</v>
      </c>
      <c r="M248" s="8">
        <f t="shared" si="68"/>
        <v>1.46027225921E-2</v>
      </c>
      <c r="N248" s="8">
        <f t="shared" si="69"/>
        <v>0.22548191311400001</v>
      </c>
      <c r="O248" s="8">
        <f t="shared" si="70"/>
        <v>0.46724024991099999</v>
      </c>
      <c r="P248" s="8">
        <f t="shared" si="71"/>
        <v>1.0245910888699999E-5</v>
      </c>
      <c r="Q248" s="8">
        <f t="shared" si="72"/>
        <v>0.201070409778</v>
      </c>
      <c r="R248" s="8">
        <f t="shared" si="73"/>
        <v>1.24954922028</v>
      </c>
      <c r="S248" s="8">
        <f t="shared" si="74"/>
        <v>1.12337701504</v>
      </c>
      <c r="T248" s="8">
        <f t="shared" si="75"/>
        <v>1.2550441699199999</v>
      </c>
      <c r="W248" s="7">
        <v>327212</v>
      </c>
      <c r="X248" s="7" t="s">
        <v>341</v>
      </c>
      <c r="Y248" s="8">
        <v>9.5744492637499998E-2</v>
      </c>
      <c r="Z248" s="8">
        <v>1.35222900461E-2</v>
      </c>
      <c r="AA248" s="8">
        <v>0.14028243759199999</v>
      </c>
      <c r="AB248" s="8">
        <v>6.7341059016999993E-2</v>
      </c>
      <c r="AC248" s="8">
        <v>9.9121215262499996E-3</v>
      </c>
      <c r="AD248" s="8">
        <v>4.6123834496500003E-2</v>
      </c>
      <c r="AE248" s="8">
        <v>0.14535067751799999</v>
      </c>
      <c r="AF248" s="8">
        <v>2.05930082468E-2</v>
      </c>
      <c r="AG248" s="8">
        <v>8.9100484156600004E-2</v>
      </c>
      <c r="AH248" s="8">
        <v>0.102413712714</v>
      </c>
      <c r="AI248" s="8">
        <v>1.46027225921E-2</v>
      </c>
      <c r="AJ248" s="8">
        <v>0.22548191311400001</v>
      </c>
      <c r="AK248" s="8">
        <v>0.46724024991099999</v>
      </c>
      <c r="AL248" s="8">
        <v>1.0245910888699999E-5</v>
      </c>
      <c r="AM248" s="8">
        <v>0.201070409778</v>
      </c>
      <c r="AN248" s="8">
        <v>1.24954922028</v>
      </c>
      <c r="AO248" s="8">
        <v>1.12337701504</v>
      </c>
      <c r="AP248" s="8">
        <v>1.2550441699199999</v>
      </c>
      <c r="AS248" s="7">
        <v>327212</v>
      </c>
      <c r="AT248" s="7" t="s">
        <v>341</v>
      </c>
      <c r="AU248" s="8">
        <v>9.4852906287227423E-2</v>
      </c>
      <c r="AV248" s="8">
        <v>1.9933968876068874E-2</v>
      </c>
      <c r="AW248" s="8">
        <v>0.15240769561604839</v>
      </c>
      <c r="AX248" s="8">
        <v>0.11889998364445482</v>
      </c>
      <c r="AY248" s="8">
        <v>3.0457303291689511E-2</v>
      </c>
      <c r="AZ248" s="8">
        <v>0.14187303479229035</v>
      </c>
      <c r="BA248" s="8">
        <v>0.1414444974083387</v>
      </c>
      <c r="BB248" s="8">
        <v>3.3026458779214521E-2</v>
      </c>
      <c r="BC248" s="8">
        <v>0.1643386831010758</v>
      </c>
      <c r="BD248" s="8">
        <v>0.10333341969816129</v>
      </c>
      <c r="BE248" s="8">
        <v>2.1596371290833704E-2</v>
      </c>
      <c r="BF248" s="8">
        <v>0.2198610113550323</v>
      </c>
      <c r="BG248" s="8">
        <v>0.33022097134177419</v>
      </c>
      <c r="BH248" s="8">
        <v>4.1591027978908072E-6</v>
      </c>
      <c r="BI248" s="8">
        <v>0.13921516576280651</v>
      </c>
      <c r="BJ248" s="8">
        <v>1.2671945707788712</v>
      </c>
      <c r="BK248" s="8">
        <v>0.9847787088253227</v>
      </c>
      <c r="BL248" s="8">
        <v>1.0323580263851615</v>
      </c>
    </row>
    <row r="249" spans="1:64" x14ac:dyDescent="0.3">
      <c r="A249" s="7">
        <v>327213</v>
      </c>
      <c r="B249" s="7" t="str">
        <f t="shared" si="57"/>
        <v>Glass Container Manufacturing</v>
      </c>
      <c r="C249" s="8">
        <f t="shared" si="58"/>
        <v>2.5756792748887095E-2</v>
      </c>
      <c r="D249" s="8">
        <f t="shared" si="59"/>
        <v>6.3913340066161289E-3</v>
      </c>
      <c r="E249" s="8">
        <f t="shared" si="60"/>
        <v>3.8800614425241943E-2</v>
      </c>
      <c r="F249" s="8">
        <f t="shared" si="61"/>
        <v>4.7621005661601601E-2</v>
      </c>
      <c r="G249" s="8">
        <f t="shared" si="62"/>
        <v>1.479504880874113E-2</v>
      </c>
      <c r="H249" s="8">
        <f t="shared" si="63"/>
        <v>6.2539372797988699E-2</v>
      </c>
      <c r="I249" s="8">
        <f t="shared" si="64"/>
        <v>3.7850087942903218E-2</v>
      </c>
      <c r="J249" s="8">
        <f t="shared" si="65"/>
        <v>1.0724989809949998E-2</v>
      </c>
      <c r="K249" s="8">
        <f t="shared" si="66"/>
        <v>4.5365532041758069E-2</v>
      </c>
      <c r="L249" s="8">
        <f t="shared" si="67"/>
        <v>2.7965061832435485E-2</v>
      </c>
      <c r="M249" s="8">
        <f t="shared" si="68"/>
        <v>6.9813258058693539E-3</v>
      </c>
      <c r="N249" s="8">
        <f t="shared" si="69"/>
        <v>5.4695114649854833E-2</v>
      </c>
      <c r="O249" s="8">
        <f t="shared" si="70"/>
        <v>6.9143522913725802E-2</v>
      </c>
      <c r="P249" s="8">
        <f t="shared" si="71"/>
        <v>1.9056693102093549E-6</v>
      </c>
      <c r="Q249" s="8">
        <f t="shared" si="72"/>
        <v>2.9051962777016129E-2</v>
      </c>
      <c r="R249" s="8">
        <f t="shared" si="73"/>
        <v>1</v>
      </c>
      <c r="S249" s="8">
        <f t="shared" si="74"/>
        <v>0.27011671759080647</v>
      </c>
      <c r="T249" s="8">
        <f t="shared" si="75"/>
        <v>0.23910190011709678</v>
      </c>
      <c r="W249" s="7">
        <v>327213</v>
      </c>
      <c r="X249" s="7" t="s">
        <v>342</v>
      </c>
      <c r="Y249" s="8">
        <v>0</v>
      </c>
      <c r="Z249" s="8">
        <v>0</v>
      </c>
      <c r="AA249" s="8">
        <v>0</v>
      </c>
      <c r="AB249" s="8">
        <v>0</v>
      </c>
      <c r="AC249" s="8">
        <v>0</v>
      </c>
      <c r="AD249" s="8">
        <v>0</v>
      </c>
      <c r="AE249" s="8">
        <v>0</v>
      </c>
      <c r="AF249" s="8">
        <v>0</v>
      </c>
      <c r="AG249" s="8">
        <v>0</v>
      </c>
      <c r="AH249" s="8">
        <v>0</v>
      </c>
      <c r="AI249" s="8">
        <v>0</v>
      </c>
      <c r="AJ249" s="8">
        <v>0</v>
      </c>
      <c r="AK249" s="8">
        <v>0</v>
      </c>
      <c r="AL249" s="8">
        <v>0</v>
      </c>
      <c r="AM249" s="8">
        <v>0</v>
      </c>
      <c r="AN249" s="8">
        <v>1</v>
      </c>
      <c r="AO249" s="8">
        <v>0</v>
      </c>
      <c r="AP249" s="8">
        <v>0</v>
      </c>
      <c r="AS249" s="7">
        <v>327213</v>
      </c>
      <c r="AT249" s="7" t="s">
        <v>342</v>
      </c>
      <c r="AU249" s="8">
        <v>2.5756792748887095E-2</v>
      </c>
      <c r="AV249" s="8">
        <v>6.3913340066161289E-3</v>
      </c>
      <c r="AW249" s="8">
        <v>3.8800614425241943E-2</v>
      </c>
      <c r="AX249" s="8">
        <v>4.7621005661601601E-2</v>
      </c>
      <c r="AY249" s="8">
        <v>1.479504880874113E-2</v>
      </c>
      <c r="AZ249" s="8">
        <v>6.2539372797988699E-2</v>
      </c>
      <c r="BA249" s="8">
        <v>3.7850087942903218E-2</v>
      </c>
      <c r="BB249" s="8">
        <v>1.0724989809949998E-2</v>
      </c>
      <c r="BC249" s="8">
        <v>4.5365532041758069E-2</v>
      </c>
      <c r="BD249" s="8">
        <v>2.7965061832435485E-2</v>
      </c>
      <c r="BE249" s="8">
        <v>6.9813258058693539E-3</v>
      </c>
      <c r="BF249" s="8">
        <v>5.4695114649854833E-2</v>
      </c>
      <c r="BG249" s="8">
        <v>6.9143522913725802E-2</v>
      </c>
      <c r="BH249" s="8">
        <v>1.9056693102093549E-6</v>
      </c>
      <c r="BI249" s="8">
        <v>2.9051962777016129E-2</v>
      </c>
      <c r="BJ249" s="8">
        <v>1.0709487411806451</v>
      </c>
      <c r="BK249" s="8">
        <v>0.27011671759080647</v>
      </c>
      <c r="BL249" s="8">
        <v>0.23910190011709678</v>
      </c>
    </row>
    <row r="250" spans="1:64" x14ac:dyDescent="0.3">
      <c r="A250" s="7">
        <v>327215</v>
      </c>
      <c r="B250" s="7" t="str">
        <f t="shared" si="57"/>
        <v>Glass Product Manufacturing Made of Purchased Glass</v>
      </c>
      <c r="C250" s="8">
        <f t="shared" si="58"/>
        <v>9.5088687138999997E-2</v>
      </c>
      <c r="D250" s="8">
        <f t="shared" si="59"/>
        <v>1.34328394319E-2</v>
      </c>
      <c r="E250" s="8">
        <f t="shared" si="60"/>
        <v>0.14010003722799999</v>
      </c>
      <c r="F250" s="8">
        <f t="shared" si="61"/>
        <v>6.5019051659800001E-2</v>
      </c>
      <c r="G250" s="8">
        <f t="shared" si="62"/>
        <v>9.5971274198200004E-3</v>
      </c>
      <c r="H250" s="8">
        <f t="shared" si="63"/>
        <v>4.4674026584799999E-2</v>
      </c>
      <c r="I250" s="8">
        <f t="shared" si="64"/>
        <v>0.144493849438</v>
      </c>
      <c r="J250" s="8">
        <f t="shared" si="65"/>
        <v>2.05386645698E-2</v>
      </c>
      <c r="K250" s="8">
        <f t="shared" si="66"/>
        <v>8.8977638671699999E-2</v>
      </c>
      <c r="L250" s="8">
        <f t="shared" si="67"/>
        <v>0.101702371375</v>
      </c>
      <c r="M250" s="8">
        <f t="shared" si="68"/>
        <v>1.45205271849E-2</v>
      </c>
      <c r="N250" s="8">
        <f t="shared" si="69"/>
        <v>0.22552843338799999</v>
      </c>
      <c r="O250" s="8">
        <f t="shared" si="70"/>
        <v>0.46679118367299999</v>
      </c>
      <c r="P250" s="8">
        <f t="shared" si="71"/>
        <v>1.0513499419800001E-5</v>
      </c>
      <c r="Q250" s="8">
        <f t="shared" si="72"/>
        <v>0.200222258486</v>
      </c>
      <c r="R250" s="8">
        <f t="shared" si="73"/>
        <v>1.2486215638</v>
      </c>
      <c r="S250" s="8">
        <f t="shared" si="74"/>
        <v>1.11929020566</v>
      </c>
      <c r="T250" s="8">
        <f t="shared" si="75"/>
        <v>1.25401015268</v>
      </c>
      <c r="W250" s="7">
        <v>327215</v>
      </c>
      <c r="X250" s="7" t="s">
        <v>343</v>
      </c>
      <c r="Y250" s="8">
        <v>9.5088687138999997E-2</v>
      </c>
      <c r="Z250" s="8">
        <v>1.34328394319E-2</v>
      </c>
      <c r="AA250" s="8">
        <v>0.14010003722799999</v>
      </c>
      <c r="AB250" s="8">
        <v>6.5019051659800001E-2</v>
      </c>
      <c r="AC250" s="8">
        <v>9.5971274198200004E-3</v>
      </c>
      <c r="AD250" s="8">
        <v>4.4674026584799999E-2</v>
      </c>
      <c r="AE250" s="8">
        <v>0.144493849438</v>
      </c>
      <c r="AF250" s="8">
        <v>2.05386645698E-2</v>
      </c>
      <c r="AG250" s="8">
        <v>8.8977638671699999E-2</v>
      </c>
      <c r="AH250" s="8">
        <v>0.101702371375</v>
      </c>
      <c r="AI250" s="8">
        <v>1.45205271849E-2</v>
      </c>
      <c r="AJ250" s="8">
        <v>0.22552843338799999</v>
      </c>
      <c r="AK250" s="8">
        <v>0.46679118367299999</v>
      </c>
      <c r="AL250" s="8">
        <v>1.0513499419800001E-5</v>
      </c>
      <c r="AM250" s="8">
        <v>0.200222258486</v>
      </c>
      <c r="AN250" s="8">
        <v>1.2486215638</v>
      </c>
      <c r="AO250" s="8">
        <v>1.11929020566</v>
      </c>
      <c r="AP250" s="8">
        <v>1.25401015268</v>
      </c>
      <c r="AS250" s="7">
        <v>327215</v>
      </c>
      <c r="AT250" s="7" t="s">
        <v>343</v>
      </c>
      <c r="AU250" s="8">
        <v>0.11831447291563391</v>
      </c>
      <c r="AV250" s="8">
        <v>2.5171642483717574E-2</v>
      </c>
      <c r="AW250" s="8">
        <v>0.18575489054948391</v>
      </c>
      <c r="AX250" s="8">
        <v>0.17416827210751615</v>
      </c>
      <c r="AY250" s="8">
        <v>4.7057036060476946E-2</v>
      </c>
      <c r="AZ250" s="8">
        <v>0.2062008526557339</v>
      </c>
      <c r="BA250" s="8">
        <v>0.17668688048567743</v>
      </c>
      <c r="BB250" s="8">
        <v>4.2113565038151619E-2</v>
      </c>
      <c r="BC250" s="8">
        <v>0.19823063940756619</v>
      </c>
      <c r="BD250" s="8">
        <v>0.12909010583472419</v>
      </c>
      <c r="BE250" s="8">
        <v>2.7381337258170331E-2</v>
      </c>
      <c r="BF250" s="8">
        <v>0.2688575580505968</v>
      </c>
      <c r="BG250" s="8">
        <v>0.40657587557637043</v>
      </c>
      <c r="BH250" s="8">
        <v>4.7436476461854825E-6</v>
      </c>
      <c r="BI250" s="8">
        <v>0.17087209469304832</v>
      </c>
      <c r="BJ250" s="8">
        <v>1.3292410059493553</v>
      </c>
      <c r="BK250" s="8">
        <v>1.282264870500645</v>
      </c>
      <c r="BL250" s="8">
        <v>1.2718697946091937</v>
      </c>
    </row>
    <row r="251" spans="1:64" x14ac:dyDescent="0.3">
      <c r="A251" s="7">
        <v>327310</v>
      </c>
      <c r="B251" s="7" t="str">
        <f t="shared" si="57"/>
        <v>Cement Manufacturing</v>
      </c>
      <c r="C251" s="8">
        <f t="shared" si="58"/>
        <v>2.5839539080758065E-2</v>
      </c>
      <c r="D251" s="8">
        <f t="shared" si="59"/>
        <v>6.0455584013532262E-3</v>
      </c>
      <c r="E251" s="8">
        <f t="shared" si="60"/>
        <v>4.3425736567129031E-2</v>
      </c>
      <c r="F251" s="8">
        <f t="shared" si="61"/>
        <v>7.8708500661500008E-2</v>
      </c>
      <c r="G251" s="8">
        <f t="shared" si="62"/>
        <v>2.4699634557588709E-2</v>
      </c>
      <c r="H251" s="8">
        <f t="shared" si="63"/>
        <v>0.11528957028295161</v>
      </c>
      <c r="I251" s="8">
        <f t="shared" si="64"/>
        <v>4.8337540240661295E-2</v>
      </c>
      <c r="J251" s="8">
        <f t="shared" si="65"/>
        <v>1.3801852642100002E-2</v>
      </c>
      <c r="K251" s="8">
        <f t="shared" si="66"/>
        <v>6.4693585143887108E-2</v>
      </c>
      <c r="L251" s="8">
        <f t="shared" si="67"/>
        <v>2.8060921651112906E-2</v>
      </c>
      <c r="M251" s="8">
        <f t="shared" si="68"/>
        <v>6.3317158524806459E-3</v>
      </c>
      <c r="N251" s="8">
        <f t="shared" si="69"/>
        <v>5.7041960963258066E-2</v>
      </c>
      <c r="O251" s="8">
        <f t="shared" si="70"/>
        <v>7.5032560185532268E-2</v>
      </c>
      <c r="P251" s="8">
        <f t="shared" si="71"/>
        <v>2.3879718727809681E-7</v>
      </c>
      <c r="Q251" s="8">
        <f t="shared" si="72"/>
        <v>2.1664590047419358E-2</v>
      </c>
      <c r="R251" s="8">
        <f t="shared" si="73"/>
        <v>1</v>
      </c>
      <c r="S251" s="8">
        <f t="shared" si="74"/>
        <v>0.36385899582467734</v>
      </c>
      <c r="T251" s="8">
        <f t="shared" si="75"/>
        <v>0.27199426834919355</v>
      </c>
      <c r="W251" s="7">
        <v>327310</v>
      </c>
      <c r="X251" s="7" t="s">
        <v>344</v>
      </c>
      <c r="Y251" s="8">
        <v>0</v>
      </c>
      <c r="Z251" s="8">
        <v>0</v>
      </c>
      <c r="AA251" s="8">
        <v>0</v>
      </c>
      <c r="AB251" s="8">
        <v>0</v>
      </c>
      <c r="AC251" s="8">
        <v>0</v>
      </c>
      <c r="AD251" s="8">
        <v>0</v>
      </c>
      <c r="AE251" s="8">
        <v>0</v>
      </c>
      <c r="AF251" s="8">
        <v>0</v>
      </c>
      <c r="AG251" s="8">
        <v>0</v>
      </c>
      <c r="AH251" s="8">
        <v>0</v>
      </c>
      <c r="AI251" s="8">
        <v>0</v>
      </c>
      <c r="AJ251" s="8">
        <v>0</v>
      </c>
      <c r="AK251" s="8">
        <v>0</v>
      </c>
      <c r="AL251" s="8">
        <v>0</v>
      </c>
      <c r="AM251" s="8">
        <v>0</v>
      </c>
      <c r="AN251" s="8">
        <v>1</v>
      </c>
      <c r="AO251" s="8">
        <v>0</v>
      </c>
      <c r="AP251" s="8">
        <v>0</v>
      </c>
      <c r="AS251" s="7">
        <v>327310</v>
      </c>
      <c r="AT251" s="7" t="s">
        <v>344</v>
      </c>
      <c r="AU251" s="8">
        <v>2.5839539080758065E-2</v>
      </c>
      <c r="AV251" s="8">
        <v>6.0455584013532262E-3</v>
      </c>
      <c r="AW251" s="8">
        <v>4.3425736567129031E-2</v>
      </c>
      <c r="AX251" s="8">
        <v>7.8708500661500008E-2</v>
      </c>
      <c r="AY251" s="8">
        <v>2.4699634557588709E-2</v>
      </c>
      <c r="AZ251" s="8">
        <v>0.11528957028295161</v>
      </c>
      <c r="BA251" s="8">
        <v>4.8337540240661295E-2</v>
      </c>
      <c r="BB251" s="8">
        <v>1.3801852642100002E-2</v>
      </c>
      <c r="BC251" s="8">
        <v>6.4693585143887108E-2</v>
      </c>
      <c r="BD251" s="8">
        <v>2.8060921651112906E-2</v>
      </c>
      <c r="BE251" s="8">
        <v>6.3317158524806459E-3</v>
      </c>
      <c r="BF251" s="8">
        <v>5.7041960963258066E-2</v>
      </c>
      <c r="BG251" s="8">
        <v>7.5032560185532268E-2</v>
      </c>
      <c r="BH251" s="8">
        <v>2.3879718727809681E-7</v>
      </c>
      <c r="BI251" s="8">
        <v>2.1664590047419358E-2</v>
      </c>
      <c r="BJ251" s="8">
        <v>1.0753108340495161</v>
      </c>
      <c r="BK251" s="8">
        <v>0.36385899582467734</v>
      </c>
      <c r="BL251" s="8">
        <v>0.27199426834919355</v>
      </c>
    </row>
    <row r="252" spans="1:64" x14ac:dyDescent="0.3">
      <c r="A252" s="7">
        <v>327320</v>
      </c>
      <c r="B252" s="7" t="str">
        <f t="shared" si="57"/>
        <v>Ready-Mix Concrete Manufacturing</v>
      </c>
      <c r="C252" s="8">
        <f t="shared" si="58"/>
        <v>9.8929982594400001E-2</v>
      </c>
      <c r="D252" s="8">
        <f t="shared" si="59"/>
        <v>1.20445905617E-2</v>
      </c>
      <c r="E252" s="8">
        <f t="shared" si="60"/>
        <v>8.0802174829399998E-2</v>
      </c>
      <c r="F252" s="8">
        <f t="shared" si="61"/>
        <v>0.116232093986</v>
      </c>
      <c r="G252" s="8">
        <f t="shared" si="62"/>
        <v>1.69034481156E-2</v>
      </c>
      <c r="H252" s="8">
        <f t="shared" si="63"/>
        <v>5.39452708773E-2</v>
      </c>
      <c r="I252" s="8">
        <f t="shared" si="64"/>
        <v>0.150302828853</v>
      </c>
      <c r="J252" s="8">
        <f t="shared" si="65"/>
        <v>1.7471253803099999E-2</v>
      </c>
      <c r="K252" s="8">
        <f t="shared" si="66"/>
        <v>5.4831566306299998E-2</v>
      </c>
      <c r="L252" s="8">
        <f t="shared" si="67"/>
        <v>0.138204536543</v>
      </c>
      <c r="M252" s="8">
        <f t="shared" si="68"/>
        <v>1.74272624295E-2</v>
      </c>
      <c r="N252" s="8">
        <f t="shared" si="69"/>
        <v>0.164194518146</v>
      </c>
      <c r="O252" s="8">
        <f t="shared" si="70"/>
        <v>0.36066671206099998</v>
      </c>
      <c r="P252" s="8">
        <f t="shared" si="71"/>
        <v>5.8542012189599998E-6</v>
      </c>
      <c r="Q252" s="8">
        <f t="shared" si="72"/>
        <v>0.219349636653</v>
      </c>
      <c r="R252" s="8">
        <f t="shared" si="73"/>
        <v>1.1917767479900001</v>
      </c>
      <c r="S252" s="8">
        <f t="shared" si="74"/>
        <v>1.1870808129799999</v>
      </c>
      <c r="T252" s="8">
        <f t="shared" si="75"/>
        <v>1.2226056489599999</v>
      </c>
      <c r="W252" s="7">
        <v>327320</v>
      </c>
      <c r="X252" s="7" t="s">
        <v>345</v>
      </c>
      <c r="Y252" s="8">
        <v>9.8929982594400001E-2</v>
      </c>
      <c r="Z252" s="8">
        <v>1.20445905617E-2</v>
      </c>
      <c r="AA252" s="8">
        <v>8.0802174829399998E-2</v>
      </c>
      <c r="AB252" s="8">
        <v>0.116232093986</v>
      </c>
      <c r="AC252" s="8">
        <v>1.69034481156E-2</v>
      </c>
      <c r="AD252" s="8">
        <v>5.39452708773E-2</v>
      </c>
      <c r="AE252" s="8">
        <v>0.150302828853</v>
      </c>
      <c r="AF252" s="8">
        <v>1.7471253803099999E-2</v>
      </c>
      <c r="AG252" s="8">
        <v>5.4831566306299998E-2</v>
      </c>
      <c r="AH252" s="8">
        <v>0.138204536543</v>
      </c>
      <c r="AI252" s="8">
        <v>1.74272624295E-2</v>
      </c>
      <c r="AJ252" s="8">
        <v>0.164194518146</v>
      </c>
      <c r="AK252" s="8">
        <v>0.36066671206099998</v>
      </c>
      <c r="AL252" s="8">
        <v>5.8542012189599998E-6</v>
      </c>
      <c r="AM252" s="8">
        <v>0.219349636653</v>
      </c>
      <c r="AN252" s="8">
        <v>1.1917767479900001</v>
      </c>
      <c r="AO252" s="8">
        <v>1.1870808129799999</v>
      </c>
      <c r="AP252" s="8">
        <v>1.2226056489599999</v>
      </c>
      <c r="AS252" s="7">
        <v>327320</v>
      </c>
      <c r="AT252" s="7" t="s">
        <v>345</v>
      </c>
      <c r="AU252" s="8">
        <v>0.1439165657769613</v>
      </c>
      <c r="AV252" s="8">
        <v>2.9544089159204031E-2</v>
      </c>
      <c r="AW252" s="8">
        <v>0.14211637004542094</v>
      </c>
      <c r="AX252" s="8">
        <v>0.2544570229815355</v>
      </c>
      <c r="AY252" s="8">
        <v>6.5889162847896782E-2</v>
      </c>
      <c r="AZ252" s="8">
        <v>0.22589669771536128</v>
      </c>
      <c r="BA252" s="8">
        <v>0.1982621055500001</v>
      </c>
      <c r="BB252" s="8">
        <v>4.5671986175948379E-2</v>
      </c>
      <c r="BC252" s="8">
        <v>0.16341949960631616</v>
      </c>
      <c r="BD252" s="8">
        <v>0.20661411694254841</v>
      </c>
      <c r="BE252" s="8">
        <v>4.2847878687811293E-2</v>
      </c>
      <c r="BF252" s="8">
        <v>0.25640887397058065</v>
      </c>
      <c r="BG252" s="8">
        <v>0.32345066533112876</v>
      </c>
      <c r="BH252" s="8">
        <v>3.1157503296270001E-6</v>
      </c>
      <c r="BI252" s="8">
        <v>0.19424627838709671</v>
      </c>
      <c r="BJ252" s="8">
        <v>1.3155770249814516</v>
      </c>
      <c r="BK252" s="8">
        <v>1.4333396577380639</v>
      </c>
      <c r="BL252" s="8">
        <v>1.2944503655259672</v>
      </c>
    </row>
    <row r="253" spans="1:64" x14ac:dyDescent="0.3">
      <c r="A253" s="7">
        <v>327331</v>
      </c>
      <c r="B253" s="7" t="str">
        <f t="shared" si="57"/>
        <v>Concrete Block and Brick Manufacturing</v>
      </c>
      <c r="C253" s="8">
        <f t="shared" si="58"/>
        <v>4.5036638434283877E-2</v>
      </c>
      <c r="D253" s="8">
        <f t="shared" si="59"/>
        <v>1.0665722505753225E-2</v>
      </c>
      <c r="E253" s="8">
        <f t="shared" si="60"/>
        <v>7.7792392195661308E-2</v>
      </c>
      <c r="F253" s="8">
        <f t="shared" si="61"/>
        <v>0.10871822932240323</v>
      </c>
      <c r="G253" s="8">
        <f t="shared" si="62"/>
        <v>2.9949769326503232E-2</v>
      </c>
      <c r="H253" s="8">
        <f t="shared" si="63"/>
        <v>0.1390477558286129</v>
      </c>
      <c r="I253" s="8">
        <f t="shared" si="64"/>
        <v>6.8157819379032258E-2</v>
      </c>
      <c r="J253" s="8">
        <f t="shared" si="65"/>
        <v>1.755110924968387E-2</v>
      </c>
      <c r="K253" s="8">
        <f t="shared" si="66"/>
        <v>8.3433471810016119E-2</v>
      </c>
      <c r="L253" s="8">
        <f t="shared" si="67"/>
        <v>4.5157079912901604E-2</v>
      </c>
      <c r="M253" s="8">
        <f t="shared" si="68"/>
        <v>1.1095027223898388E-2</v>
      </c>
      <c r="N253" s="8">
        <f t="shared" si="69"/>
        <v>0.1050263137565</v>
      </c>
      <c r="O253" s="8">
        <f t="shared" si="70"/>
        <v>0.15456389934133874</v>
      </c>
      <c r="P253" s="8">
        <f t="shared" si="71"/>
        <v>7.8181970441064515E-7</v>
      </c>
      <c r="Q253" s="8">
        <f t="shared" si="72"/>
        <v>6.4340693746274213E-2</v>
      </c>
      <c r="R253" s="8">
        <f t="shared" si="73"/>
        <v>1</v>
      </c>
      <c r="S253" s="8">
        <f t="shared" si="74"/>
        <v>0.58416736738064512</v>
      </c>
      <c r="T253" s="8">
        <f t="shared" si="75"/>
        <v>0.4755940133417742</v>
      </c>
      <c r="W253" s="7">
        <v>327331</v>
      </c>
      <c r="X253" s="7" t="s">
        <v>346</v>
      </c>
      <c r="Y253" s="8">
        <v>0</v>
      </c>
      <c r="Z253" s="8">
        <v>0</v>
      </c>
      <c r="AA253" s="8">
        <v>0</v>
      </c>
      <c r="AB253" s="8">
        <v>0</v>
      </c>
      <c r="AC253" s="8">
        <v>0</v>
      </c>
      <c r="AD253" s="8">
        <v>0</v>
      </c>
      <c r="AE253" s="8">
        <v>0</v>
      </c>
      <c r="AF253" s="8">
        <v>0</v>
      </c>
      <c r="AG253" s="8">
        <v>0</v>
      </c>
      <c r="AH253" s="8">
        <v>0</v>
      </c>
      <c r="AI253" s="8">
        <v>0</v>
      </c>
      <c r="AJ253" s="8">
        <v>0</v>
      </c>
      <c r="AK253" s="8">
        <v>0</v>
      </c>
      <c r="AL253" s="8">
        <v>0</v>
      </c>
      <c r="AM253" s="8">
        <v>0</v>
      </c>
      <c r="AN253" s="8">
        <v>1</v>
      </c>
      <c r="AO253" s="8">
        <v>0</v>
      </c>
      <c r="AP253" s="8">
        <v>0</v>
      </c>
      <c r="AS253" s="7">
        <v>327331</v>
      </c>
      <c r="AT253" s="7" t="s">
        <v>346</v>
      </c>
      <c r="AU253" s="8">
        <v>4.5036638434283877E-2</v>
      </c>
      <c r="AV253" s="8">
        <v>1.0665722505753225E-2</v>
      </c>
      <c r="AW253" s="8">
        <v>7.7792392195661308E-2</v>
      </c>
      <c r="AX253" s="8">
        <v>0.10871822932240323</v>
      </c>
      <c r="AY253" s="8">
        <v>2.9949769326503232E-2</v>
      </c>
      <c r="AZ253" s="8">
        <v>0.1390477558286129</v>
      </c>
      <c r="BA253" s="8">
        <v>6.8157819379032258E-2</v>
      </c>
      <c r="BB253" s="8">
        <v>1.755110924968387E-2</v>
      </c>
      <c r="BC253" s="8">
        <v>8.3433471810016119E-2</v>
      </c>
      <c r="BD253" s="8">
        <v>4.5157079912901604E-2</v>
      </c>
      <c r="BE253" s="8">
        <v>1.1095027223898388E-2</v>
      </c>
      <c r="BF253" s="8">
        <v>0.1050263137565</v>
      </c>
      <c r="BG253" s="8">
        <v>0.15456389934133874</v>
      </c>
      <c r="BH253" s="8">
        <v>7.8181970441064515E-7</v>
      </c>
      <c r="BI253" s="8">
        <v>6.4340693746274213E-2</v>
      </c>
      <c r="BJ253" s="8">
        <v>1.1334947531359678</v>
      </c>
      <c r="BK253" s="8">
        <v>0.58416736738064512</v>
      </c>
      <c r="BL253" s="8">
        <v>0.4755940133417742</v>
      </c>
    </row>
    <row r="254" spans="1:64" x14ac:dyDescent="0.3">
      <c r="A254" s="7">
        <v>327332</v>
      </c>
      <c r="B254" s="7" t="str">
        <f t="shared" si="57"/>
        <v>Concrete Pipe Manufacturing</v>
      </c>
      <c r="C254" s="8">
        <f t="shared" si="58"/>
        <v>5.6932799963709682E-3</v>
      </c>
      <c r="D254" s="8">
        <f t="shared" si="59"/>
        <v>1.5699761262096773E-3</v>
      </c>
      <c r="E254" s="8">
        <f t="shared" si="60"/>
        <v>1.1376051599758064E-2</v>
      </c>
      <c r="F254" s="8">
        <f t="shared" si="61"/>
        <v>1.6820746367951615E-2</v>
      </c>
      <c r="G254" s="8">
        <f t="shared" si="62"/>
        <v>5.2967463923709679E-3</v>
      </c>
      <c r="H254" s="8">
        <f t="shared" si="63"/>
        <v>2.7928055815677418E-2</v>
      </c>
      <c r="I254" s="8">
        <f t="shared" si="64"/>
        <v>8.8737733485161289E-3</v>
      </c>
      <c r="J254" s="8">
        <f t="shared" si="65"/>
        <v>2.6510364365161286E-3</v>
      </c>
      <c r="K254" s="8">
        <f t="shared" si="66"/>
        <v>1.4034274665338707E-2</v>
      </c>
      <c r="L254" s="8">
        <f t="shared" si="67"/>
        <v>5.801972954112904E-3</v>
      </c>
      <c r="M254" s="8">
        <f t="shared" si="68"/>
        <v>1.6549233720596773E-3</v>
      </c>
      <c r="N254" s="8">
        <f t="shared" si="69"/>
        <v>1.4842724913596774E-2</v>
      </c>
      <c r="O254" s="8">
        <f t="shared" si="70"/>
        <v>1.6274597772064515E-2</v>
      </c>
      <c r="P254" s="8">
        <f t="shared" si="71"/>
        <v>5.3539945671129027E-8</v>
      </c>
      <c r="Q254" s="8">
        <f t="shared" si="72"/>
        <v>6.6477973652258066E-3</v>
      </c>
      <c r="R254" s="8">
        <f t="shared" si="73"/>
        <v>1</v>
      </c>
      <c r="S254" s="8">
        <f t="shared" si="74"/>
        <v>8.230361309225806E-2</v>
      </c>
      <c r="T254" s="8">
        <f t="shared" si="75"/>
        <v>5.78171489666129E-2</v>
      </c>
      <c r="W254" s="7">
        <v>327332</v>
      </c>
      <c r="X254" s="7" t="s">
        <v>347</v>
      </c>
      <c r="Y254" s="8">
        <v>0</v>
      </c>
      <c r="Z254" s="8">
        <v>0</v>
      </c>
      <c r="AA254" s="8">
        <v>0</v>
      </c>
      <c r="AB254" s="8">
        <v>0</v>
      </c>
      <c r="AC254" s="8">
        <v>0</v>
      </c>
      <c r="AD254" s="8">
        <v>0</v>
      </c>
      <c r="AE254" s="8">
        <v>0</v>
      </c>
      <c r="AF254" s="8">
        <v>0</v>
      </c>
      <c r="AG254" s="8">
        <v>0</v>
      </c>
      <c r="AH254" s="8">
        <v>0</v>
      </c>
      <c r="AI254" s="8">
        <v>0</v>
      </c>
      <c r="AJ254" s="8">
        <v>0</v>
      </c>
      <c r="AK254" s="8">
        <v>0</v>
      </c>
      <c r="AL254" s="8">
        <v>0</v>
      </c>
      <c r="AM254" s="8">
        <v>0</v>
      </c>
      <c r="AN254" s="8">
        <v>1</v>
      </c>
      <c r="AO254" s="8">
        <v>0</v>
      </c>
      <c r="AP254" s="8">
        <v>0</v>
      </c>
      <c r="AS254" s="7">
        <v>327332</v>
      </c>
      <c r="AT254" s="7" t="s">
        <v>347</v>
      </c>
      <c r="AU254" s="8">
        <v>5.6932799963709682E-3</v>
      </c>
      <c r="AV254" s="8">
        <v>1.5699761262096773E-3</v>
      </c>
      <c r="AW254" s="8">
        <v>1.1376051599758064E-2</v>
      </c>
      <c r="AX254" s="8">
        <v>1.6820746367951615E-2</v>
      </c>
      <c r="AY254" s="8">
        <v>5.2967463923709679E-3</v>
      </c>
      <c r="AZ254" s="8">
        <v>2.7928055815677418E-2</v>
      </c>
      <c r="BA254" s="8">
        <v>8.8737733485161289E-3</v>
      </c>
      <c r="BB254" s="8">
        <v>2.6510364365161286E-3</v>
      </c>
      <c r="BC254" s="8">
        <v>1.4034274665338707E-2</v>
      </c>
      <c r="BD254" s="8">
        <v>5.801972954112904E-3</v>
      </c>
      <c r="BE254" s="8">
        <v>1.6549233720596773E-3</v>
      </c>
      <c r="BF254" s="8">
        <v>1.4842724913596774E-2</v>
      </c>
      <c r="BG254" s="8">
        <v>1.6274597772064515E-2</v>
      </c>
      <c r="BH254" s="8">
        <v>5.3539945671129027E-8</v>
      </c>
      <c r="BI254" s="8">
        <v>6.6477973652258066E-3</v>
      </c>
      <c r="BJ254" s="8">
        <v>1.0186393077224194</v>
      </c>
      <c r="BK254" s="8">
        <v>8.230361309225806E-2</v>
      </c>
      <c r="BL254" s="8">
        <v>5.78171489666129E-2</v>
      </c>
    </row>
    <row r="255" spans="1:64" x14ac:dyDescent="0.3">
      <c r="A255" s="7">
        <v>327390</v>
      </c>
      <c r="B255" s="7" t="str">
        <f t="shared" si="57"/>
        <v>Other Concrete Product Manufacturing</v>
      </c>
      <c r="C255" s="8">
        <f t="shared" si="58"/>
        <v>8.2067844658829006E-2</v>
      </c>
      <c r="D255" s="8">
        <f t="shared" si="59"/>
        <v>1.865304128900484E-2</v>
      </c>
      <c r="E255" s="8">
        <f t="shared" si="60"/>
        <v>0.12097021735724192</v>
      </c>
      <c r="F255" s="8">
        <f t="shared" si="61"/>
        <v>0.15718305784780642</v>
      </c>
      <c r="G255" s="8">
        <f t="shared" si="62"/>
        <v>3.9430304265388703E-2</v>
      </c>
      <c r="H255" s="8">
        <f t="shared" si="63"/>
        <v>0.17179915725510159</v>
      </c>
      <c r="I255" s="8">
        <f t="shared" si="64"/>
        <v>0.10420932642063707</v>
      </c>
      <c r="J255" s="8">
        <f t="shared" si="65"/>
        <v>2.4577003513066128E-2</v>
      </c>
      <c r="K255" s="8">
        <f t="shared" si="66"/>
        <v>0.11256168172054197</v>
      </c>
      <c r="L255" s="8">
        <f t="shared" si="67"/>
        <v>8.9803556030459669E-2</v>
      </c>
      <c r="M255" s="8">
        <f t="shared" si="68"/>
        <v>2.0262264786406456E-2</v>
      </c>
      <c r="N255" s="8">
        <f t="shared" si="69"/>
        <v>0.16882902326833871</v>
      </c>
      <c r="O255" s="8">
        <f t="shared" si="70"/>
        <v>0.26975824794879022</v>
      </c>
      <c r="P255" s="8">
        <f t="shared" si="71"/>
        <v>2.0126227153784356E-6</v>
      </c>
      <c r="Q255" s="8">
        <f t="shared" si="72"/>
        <v>0.14730899548806453</v>
      </c>
      <c r="R255" s="8">
        <f t="shared" si="73"/>
        <v>1</v>
      </c>
      <c r="S255" s="8">
        <f t="shared" si="74"/>
        <v>0.93292864840048406</v>
      </c>
      <c r="T255" s="8">
        <f t="shared" si="75"/>
        <v>0.80586414068677437</v>
      </c>
      <c r="W255" s="7">
        <v>327390</v>
      </c>
      <c r="X255" s="7" t="s">
        <v>348</v>
      </c>
      <c r="Y255" s="8">
        <v>0</v>
      </c>
      <c r="Z255" s="8">
        <v>0</v>
      </c>
      <c r="AA255" s="8">
        <v>0</v>
      </c>
      <c r="AB255" s="8">
        <v>0</v>
      </c>
      <c r="AC255" s="8">
        <v>0</v>
      </c>
      <c r="AD255" s="8">
        <v>0</v>
      </c>
      <c r="AE255" s="8">
        <v>0</v>
      </c>
      <c r="AF255" s="8">
        <v>0</v>
      </c>
      <c r="AG255" s="8">
        <v>0</v>
      </c>
      <c r="AH255" s="8">
        <v>0</v>
      </c>
      <c r="AI255" s="8">
        <v>0</v>
      </c>
      <c r="AJ255" s="8">
        <v>0</v>
      </c>
      <c r="AK255" s="8">
        <v>0</v>
      </c>
      <c r="AL255" s="8">
        <v>0</v>
      </c>
      <c r="AM255" s="8">
        <v>0</v>
      </c>
      <c r="AN255" s="8">
        <v>1</v>
      </c>
      <c r="AO255" s="8">
        <v>0</v>
      </c>
      <c r="AP255" s="8">
        <v>0</v>
      </c>
      <c r="AS255" s="7">
        <v>327390</v>
      </c>
      <c r="AT255" s="7" t="s">
        <v>348</v>
      </c>
      <c r="AU255" s="8">
        <v>8.2067844658829006E-2</v>
      </c>
      <c r="AV255" s="8">
        <v>1.865304128900484E-2</v>
      </c>
      <c r="AW255" s="8">
        <v>0.12097021735724192</v>
      </c>
      <c r="AX255" s="8">
        <v>0.15718305784780642</v>
      </c>
      <c r="AY255" s="8">
        <v>3.9430304265388703E-2</v>
      </c>
      <c r="AZ255" s="8">
        <v>0.17179915725510159</v>
      </c>
      <c r="BA255" s="8">
        <v>0.10420932642063707</v>
      </c>
      <c r="BB255" s="8">
        <v>2.4577003513066128E-2</v>
      </c>
      <c r="BC255" s="8">
        <v>0.11256168172054197</v>
      </c>
      <c r="BD255" s="8">
        <v>8.9803556030459669E-2</v>
      </c>
      <c r="BE255" s="8">
        <v>2.0262264786406456E-2</v>
      </c>
      <c r="BF255" s="8">
        <v>0.16882902326833871</v>
      </c>
      <c r="BG255" s="8">
        <v>0.26975824794879022</v>
      </c>
      <c r="BH255" s="8">
        <v>2.0126227153784356E-6</v>
      </c>
      <c r="BI255" s="8">
        <v>0.14730899548806453</v>
      </c>
      <c r="BJ255" s="8">
        <v>1.2216911033051616</v>
      </c>
      <c r="BK255" s="8">
        <v>0.93292864840048406</v>
      </c>
      <c r="BL255" s="8">
        <v>0.80586414068677437</v>
      </c>
    </row>
    <row r="256" spans="1:64" x14ac:dyDescent="0.3">
      <c r="A256" s="7">
        <v>327410</v>
      </c>
      <c r="B256" s="7" t="str">
        <f t="shared" si="57"/>
        <v>***SECTOR NOT AVAILABLE</v>
      </c>
      <c r="C256" s="8">
        <f t="shared" si="58"/>
        <v>0</v>
      </c>
      <c r="D256" s="8">
        <f t="shared" si="59"/>
        <v>0</v>
      </c>
      <c r="E256" s="8">
        <f t="shared" si="60"/>
        <v>0</v>
      </c>
      <c r="F256" s="8">
        <f t="shared" si="61"/>
        <v>0</v>
      </c>
      <c r="G256" s="8">
        <f t="shared" si="62"/>
        <v>0</v>
      </c>
      <c r="H256" s="8">
        <f t="shared" si="63"/>
        <v>0</v>
      </c>
      <c r="I256" s="8">
        <f t="shared" si="64"/>
        <v>0</v>
      </c>
      <c r="J256" s="8">
        <f t="shared" si="65"/>
        <v>0</v>
      </c>
      <c r="K256" s="8">
        <f t="shared" si="66"/>
        <v>0</v>
      </c>
      <c r="L256" s="8">
        <f t="shared" si="67"/>
        <v>0</v>
      </c>
      <c r="M256" s="8">
        <f t="shared" si="68"/>
        <v>0</v>
      </c>
      <c r="N256" s="8">
        <f t="shared" si="69"/>
        <v>0</v>
      </c>
      <c r="O256" s="8">
        <f t="shared" si="70"/>
        <v>0</v>
      </c>
      <c r="P256" s="8">
        <f t="shared" si="71"/>
        <v>0</v>
      </c>
      <c r="Q256" s="8">
        <f t="shared" si="72"/>
        <v>0</v>
      </c>
      <c r="R256" s="8">
        <f t="shared" si="73"/>
        <v>1</v>
      </c>
      <c r="S256" s="8">
        <f t="shared" si="74"/>
        <v>0</v>
      </c>
      <c r="T256" s="8">
        <f t="shared" si="75"/>
        <v>0</v>
      </c>
      <c r="W256" s="7">
        <v>327410</v>
      </c>
      <c r="X256" s="7" t="s">
        <v>349</v>
      </c>
      <c r="Y256" s="8">
        <v>0</v>
      </c>
      <c r="Z256" s="8">
        <v>0</v>
      </c>
      <c r="AA256" s="8">
        <v>0</v>
      </c>
      <c r="AB256" s="8">
        <v>0</v>
      </c>
      <c r="AC256" s="8">
        <v>0</v>
      </c>
      <c r="AD256" s="8">
        <v>0</v>
      </c>
      <c r="AE256" s="8">
        <v>0</v>
      </c>
      <c r="AF256" s="8">
        <v>0</v>
      </c>
      <c r="AG256" s="8">
        <v>0</v>
      </c>
      <c r="AH256" s="8">
        <v>0</v>
      </c>
      <c r="AI256" s="8">
        <v>0</v>
      </c>
      <c r="AJ256" s="8">
        <v>0</v>
      </c>
      <c r="AK256" s="8">
        <v>0</v>
      </c>
      <c r="AL256" s="8">
        <v>0</v>
      </c>
      <c r="AM256" s="8">
        <v>0</v>
      </c>
      <c r="AN256" s="8">
        <v>1</v>
      </c>
      <c r="AO256" s="8">
        <v>0</v>
      </c>
      <c r="AP256" s="8">
        <v>0</v>
      </c>
      <c r="AS256" s="7">
        <v>327410</v>
      </c>
      <c r="AT256" s="7" t="s">
        <v>349</v>
      </c>
      <c r="AU256" s="8">
        <v>0</v>
      </c>
      <c r="AV256" s="8">
        <v>0</v>
      </c>
      <c r="AW256" s="8">
        <v>0</v>
      </c>
      <c r="AX256" s="8">
        <v>0</v>
      </c>
      <c r="AY256" s="8">
        <v>0</v>
      </c>
      <c r="AZ256" s="8">
        <v>0</v>
      </c>
      <c r="BA256" s="8">
        <v>0</v>
      </c>
      <c r="BB256" s="8">
        <v>0</v>
      </c>
      <c r="BC256" s="8">
        <v>0</v>
      </c>
      <c r="BD256" s="8">
        <v>0</v>
      </c>
      <c r="BE256" s="8">
        <v>0</v>
      </c>
      <c r="BF256" s="8">
        <v>0</v>
      </c>
      <c r="BG256" s="8">
        <v>0</v>
      </c>
      <c r="BH256" s="8">
        <v>0</v>
      </c>
      <c r="BI256" s="8">
        <v>0</v>
      </c>
      <c r="BJ256" s="8">
        <v>1</v>
      </c>
      <c r="BK256" s="8">
        <v>0</v>
      </c>
      <c r="BL256" s="8">
        <v>0</v>
      </c>
    </row>
    <row r="257" spans="1:64" x14ac:dyDescent="0.3">
      <c r="A257" s="7">
        <v>327420</v>
      </c>
      <c r="B257" s="7" t="str">
        <f t="shared" si="57"/>
        <v>Gypsum Product Manufacturing</v>
      </c>
      <c r="C257" s="8">
        <f t="shared" si="58"/>
        <v>3.3947025479466118E-2</v>
      </c>
      <c r="D257" s="8">
        <f t="shared" si="59"/>
        <v>8.337967858667741E-3</v>
      </c>
      <c r="E257" s="8">
        <f t="shared" si="60"/>
        <v>7.1292162171887108E-2</v>
      </c>
      <c r="F257" s="8">
        <f t="shared" si="61"/>
        <v>0.16906573366553229</v>
      </c>
      <c r="G257" s="8">
        <f t="shared" si="62"/>
        <v>5.3338359342048371E-2</v>
      </c>
      <c r="H257" s="8">
        <f t="shared" si="63"/>
        <v>0.26326280887267745</v>
      </c>
      <c r="I257" s="8">
        <f t="shared" si="64"/>
        <v>6.4635128618629023E-2</v>
      </c>
      <c r="J257" s="8">
        <f t="shared" si="65"/>
        <v>1.9718135805393548E-2</v>
      </c>
      <c r="K257" s="8">
        <f t="shared" si="66"/>
        <v>9.8078521676387087E-2</v>
      </c>
      <c r="L257" s="8">
        <f t="shared" si="67"/>
        <v>3.3133664807312904E-2</v>
      </c>
      <c r="M257" s="8">
        <f t="shared" si="68"/>
        <v>8.3281926385161287E-3</v>
      </c>
      <c r="N257" s="8">
        <f t="shared" si="69"/>
        <v>9.4586963890645151E-2</v>
      </c>
      <c r="O257" s="8">
        <f t="shared" si="70"/>
        <v>0.14455313837351616</v>
      </c>
      <c r="P257" s="8">
        <f t="shared" si="71"/>
        <v>3.5579652009316126E-7</v>
      </c>
      <c r="Q257" s="8">
        <f t="shared" si="72"/>
        <v>3.9355331968048392E-2</v>
      </c>
      <c r="R257" s="8">
        <f t="shared" si="73"/>
        <v>1</v>
      </c>
      <c r="S257" s="8">
        <f t="shared" si="74"/>
        <v>0.75986045026741933</v>
      </c>
      <c r="T257" s="8">
        <f t="shared" si="75"/>
        <v>0.4566253344877419</v>
      </c>
      <c r="W257" s="7">
        <v>327420</v>
      </c>
      <c r="X257" s="7" t="s">
        <v>350</v>
      </c>
      <c r="Y257" s="8">
        <v>0</v>
      </c>
      <c r="Z257" s="8">
        <v>0</v>
      </c>
      <c r="AA257" s="8">
        <v>0</v>
      </c>
      <c r="AB257" s="8">
        <v>0</v>
      </c>
      <c r="AC257" s="8">
        <v>0</v>
      </c>
      <c r="AD257" s="8">
        <v>0</v>
      </c>
      <c r="AE257" s="8">
        <v>0</v>
      </c>
      <c r="AF257" s="8">
        <v>0</v>
      </c>
      <c r="AG257" s="8">
        <v>0</v>
      </c>
      <c r="AH257" s="8">
        <v>0</v>
      </c>
      <c r="AI257" s="8">
        <v>0</v>
      </c>
      <c r="AJ257" s="8">
        <v>0</v>
      </c>
      <c r="AK257" s="8">
        <v>0</v>
      </c>
      <c r="AL257" s="8">
        <v>0</v>
      </c>
      <c r="AM257" s="8">
        <v>0</v>
      </c>
      <c r="AN257" s="8">
        <v>1</v>
      </c>
      <c r="AO257" s="8">
        <v>0</v>
      </c>
      <c r="AP257" s="8">
        <v>0</v>
      </c>
      <c r="AS257" s="7">
        <v>327420</v>
      </c>
      <c r="AT257" s="7" t="s">
        <v>350</v>
      </c>
      <c r="AU257" s="8">
        <v>3.3947025479466118E-2</v>
      </c>
      <c r="AV257" s="8">
        <v>8.337967858667741E-3</v>
      </c>
      <c r="AW257" s="8">
        <v>7.1292162171887108E-2</v>
      </c>
      <c r="AX257" s="8">
        <v>0.16906573366553229</v>
      </c>
      <c r="AY257" s="8">
        <v>5.3338359342048371E-2</v>
      </c>
      <c r="AZ257" s="8">
        <v>0.26326280887267745</v>
      </c>
      <c r="BA257" s="8">
        <v>6.4635128618629023E-2</v>
      </c>
      <c r="BB257" s="8">
        <v>1.9718135805393548E-2</v>
      </c>
      <c r="BC257" s="8">
        <v>9.8078521676387087E-2</v>
      </c>
      <c r="BD257" s="8">
        <v>3.3133664807312904E-2</v>
      </c>
      <c r="BE257" s="8">
        <v>8.3281926385161287E-3</v>
      </c>
      <c r="BF257" s="8">
        <v>9.4586963890645151E-2</v>
      </c>
      <c r="BG257" s="8">
        <v>0.14455313837351616</v>
      </c>
      <c r="BH257" s="8">
        <v>3.5579652009316126E-7</v>
      </c>
      <c r="BI257" s="8">
        <v>3.9355331968048392E-2</v>
      </c>
      <c r="BJ257" s="8">
        <v>1.1135771555101612</v>
      </c>
      <c r="BK257" s="8">
        <v>0.75986045026741933</v>
      </c>
      <c r="BL257" s="8">
        <v>0.4566253344877419</v>
      </c>
    </row>
    <row r="258" spans="1:64" x14ac:dyDescent="0.3">
      <c r="A258" s="7">
        <v>327910</v>
      </c>
      <c r="B258" s="7" t="str">
        <f t="shared" si="57"/>
        <v>Abrasive Product Manufacturing</v>
      </c>
      <c r="C258" s="8">
        <f t="shared" si="58"/>
        <v>3.3515881513393547E-2</v>
      </c>
      <c r="D258" s="8">
        <f t="shared" si="59"/>
        <v>7.8771964887596798E-3</v>
      </c>
      <c r="E258" s="8">
        <f t="shared" si="60"/>
        <v>0.11977182760269353</v>
      </c>
      <c r="F258" s="8">
        <f t="shared" si="61"/>
        <v>7.1995117053493554E-2</v>
      </c>
      <c r="G258" s="8">
        <f t="shared" si="62"/>
        <v>2.2938703538768552E-2</v>
      </c>
      <c r="H258" s="8">
        <f t="shared" si="63"/>
        <v>0.17846690503457582</v>
      </c>
      <c r="I258" s="8">
        <f t="shared" si="64"/>
        <v>7.8604377208661272E-2</v>
      </c>
      <c r="J258" s="8">
        <f t="shared" si="65"/>
        <v>2.3645377451400006E-2</v>
      </c>
      <c r="K258" s="8">
        <f t="shared" si="66"/>
        <v>0.2012298074294516</v>
      </c>
      <c r="L258" s="8">
        <f t="shared" si="67"/>
        <v>2.9437372598754834E-2</v>
      </c>
      <c r="M258" s="8">
        <f t="shared" si="68"/>
        <v>6.3140208598800006E-3</v>
      </c>
      <c r="N258" s="8">
        <f t="shared" si="69"/>
        <v>0.12967812898312905</v>
      </c>
      <c r="O258" s="8">
        <f t="shared" si="70"/>
        <v>0.21296517676774201</v>
      </c>
      <c r="P258" s="8">
        <f t="shared" si="71"/>
        <v>1.1186016529439352E-6</v>
      </c>
      <c r="Q258" s="8">
        <f t="shared" si="72"/>
        <v>3.45558892035484E-2</v>
      </c>
      <c r="R258" s="8">
        <f t="shared" si="73"/>
        <v>1</v>
      </c>
      <c r="S258" s="8">
        <f t="shared" si="74"/>
        <v>0.59598137078806435</v>
      </c>
      <c r="T258" s="8">
        <f t="shared" si="75"/>
        <v>0.62606020725080647</v>
      </c>
      <c r="W258" s="7">
        <v>327910</v>
      </c>
      <c r="X258" s="7" t="s">
        <v>351</v>
      </c>
      <c r="Y258" s="8">
        <v>0</v>
      </c>
      <c r="Z258" s="8">
        <v>0</v>
      </c>
      <c r="AA258" s="8">
        <v>0</v>
      </c>
      <c r="AB258" s="8">
        <v>0</v>
      </c>
      <c r="AC258" s="8">
        <v>0</v>
      </c>
      <c r="AD258" s="8">
        <v>0</v>
      </c>
      <c r="AE258" s="8">
        <v>0</v>
      </c>
      <c r="AF258" s="8">
        <v>0</v>
      </c>
      <c r="AG258" s="8">
        <v>0</v>
      </c>
      <c r="AH258" s="8">
        <v>0</v>
      </c>
      <c r="AI258" s="8">
        <v>0</v>
      </c>
      <c r="AJ258" s="8">
        <v>0</v>
      </c>
      <c r="AK258" s="8">
        <v>0</v>
      </c>
      <c r="AL258" s="8">
        <v>0</v>
      </c>
      <c r="AM258" s="8">
        <v>0</v>
      </c>
      <c r="AN258" s="8">
        <v>1</v>
      </c>
      <c r="AO258" s="8">
        <v>0</v>
      </c>
      <c r="AP258" s="8">
        <v>0</v>
      </c>
      <c r="AS258" s="7">
        <v>327910</v>
      </c>
      <c r="AT258" s="7" t="s">
        <v>351</v>
      </c>
      <c r="AU258" s="8">
        <v>3.3515881513393547E-2</v>
      </c>
      <c r="AV258" s="8">
        <v>7.8771964887596798E-3</v>
      </c>
      <c r="AW258" s="8">
        <v>0.11977182760269353</v>
      </c>
      <c r="AX258" s="8">
        <v>7.1995117053493554E-2</v>
      </c>
      <c r="AY258" s="8">
        <v>2.2938703538768552E-2</v>
      </c>
      <c r="AZ258" s="8">
        <v>0.17846690503457582</v>
      </c>
      <c r="BA258" s="8">
        <v>7.8604377208661272E-2</v>
      </c>
      <c r="BB258" s="8">
        <v>2.3645377451400006E-2</v>
      </c>
      <c r="BC258" s="8">
        <v>0.2012298074294516</v>
      </c>
      <c r="BD258" s="8">
        <v>2.9437372598754834E-2</v>
      </c>
      <c r="BE258" s="8">
        <v>6.3140208598800006E-3</v>
      </c>
      <c r="BF258" s="8">
        <v>0.12967812898312905</v>
      </c>
      <c r="BG258" s="8">
        <v>0.21296517676774201</v>
      </c>
      <c r="BH258" s="8">
        <v>1.1186016529439352E-6</v>
      </c>
      <c r="BI258" s="8">
        <v>3.45558892035484E-2</v>
      </c>
      <c r="BJ258" s="8">
        <v>1.1611649056048388</v>
      </c>
      <c r="BK258" s="8">
        <v>0.59598137078806435</v>
      </c>
      <c r="BL258" s="8">
        <v>0.62606020725080647</v>
      </c>
    </row>
    <row r="259" spans="1:64" x14ac:dyDescent="0.3">
      <c r="A259" s="7">
        <v>327991</v>
      </c>
      <c r="B259" s="7" t="str">
        <f t="shared" si="57"/>
        <v>Cut Stone and Stone Product Manufacturing</v>
      </c>
      <c r="C259" s="8">
        <f t="shared" si="58"/>
        <v>8.4455077188800007E-2</v>
      </c>
      <c r="D259" s="8">
        <f t="shared" si="59"/>
        <v>1.24789533E-2</v>
      </c>
      <c r="E259" s="8">
        <f t="shared" si="60"/>
        <v>0.121855136342</v>
      </c>
      <c r="F259" s="8">
        <f t="shared" si="61"/>
        <v>3.2646722781899999E-2</v>
      </c>
      <c r="G259" s="8">
        <f t="shared" si="62"/>
        <v>4.7817042035599999E-3</v>
      </c>
      <c r="H259" s="8">
        <f t="shared" si="63"/>
        <v>2.5283497519000001E-2</v>
      </c>
      <c r="I259" s="8">
        <f t="shared" si="64"/>
        <v>9.20786857446E-2</v>
      </c>
      <c r="J259" s="8">
        <f t="shared" si="65"/>
        <v>1.2885666648500001E-2</v>
      </c>
      <c r="K259" s="8">
        <f t="shared" si="66"/>
        <v>6.30849833729E-2</v>
      </c>
      <c r="L259" s="8">
        <f t="shared" si="67"/>
        <v>8.0860610919500003E-2</v>
      </c>
      <c r="M259" s="8">
        <f t="shared" si="68"/>
        <v>1.2288557822400001E-2</v>
      </c>
      <c r="N259" s="8">
        <f t="shared" si="69"/>
        <v>0.174686656473</v>
      </c>
      <c r="O259" s="8">
        <f t="shared" si="70"/>
        <v>0.50827973966999995</v>
      </c>
      <c r="P259" s="8">
        <f t="shared" si="71"/>
        <v>2.0252450104300001E-5</v>
      </c>
      <c r="Q259" s="8">
        <f t="shared" si="72"/>
        <v>0.30113074882800001</v>
      </c>
      <c r="R259" s="8">
        <f t="shared" si="73"/>
        <v>1.2187891668299999</v>
      </c>
      <c r="S259" s="8">
        <f t="shared" si="74"/>
        <v>1.0627119245000001</v>
      </c>
      <c r="T259" s="8">
        <f t="shared" si="75"/>
        <v>1.1680493357699999</v>
      </c>
      <c r="W259" s="7">
        <v>327991</v>
      </c>
      <c r="X259" s="7" t="s">
        <v>352</v>
      </c>
      <c r="Y259" s="8">
        <v>8.4455077188800007E-2</v>
      </c>
      <c r="Z259" s="8">
        <v>1.24789533E-2</v>
      </c>
      <c r="AA259" s="8">
        <v>0.121855136342</v>
      </c>
      <c r="AB259" s="8">
        <v>3.2646722781899999E-2</v>
      </c>
      <c r="AC259" s="8">
        <v>4.7817042035599999E-3</v>
      </c>
      <c r="AD259" s="8">
        <v>2.5283497519000001E-2</v>
      </c>
      <c r="AE259" s="8">
        <v>9.20786857446E-2</v>
      </c>
      <c r="AF259" s="8">
        <v>1.2885666648500001E-2</v>
      </c>
      <c r="AG259" s="8">
        <v>6.30849833729E-2</v>
      </c>
      <c r="AH259" s="8">
        <v>8.0860610919500003E-2</v>
      </c>
      <c r="AI259" s="8">
        <v>1.2288557822400001E-2</v>
      </c>
      <c r="AJ259" s="8">
        <v>0.174686656473</v>
      </c>
      <c r="AK259" s="8">
        <v>0.50827973966999995</v>
      </c>
      <c r="AL259" s="8">
        <v>2.0252450104300001E-5</v>
      </c>
      <c r="AM259" s="8">
        <v>0.30113074882800001</v>
      </c>
      <c r="AN259" s="8">
        <v>1.2187891668299999</v>
      </c>
      <c r="AO259" s="8">
        <v>1.0627119245000001</v>
      </c>
      <c r="AP259" s="8">
        <v>1.1680493357699999</v>
      </c>
      <c r="AS259" s="7">
        <v>327991</v>
      </c>
      <c r="AT259" s="7" t="s">
        <v>352</v>
      </c>
      <c r="AU259" s="8">
        <v>0.10796575936343064</v>
      </c>
      <c r="AV259" s="8">
        <v>2.4815585061423555E-2</v>
      </c>
      <c r="AW259" s="8">
        <v>0.16859324526470959</v>
      </c>
      <c r="AX259" s="8">
        <v>9.1515921528188715E-2</v>
      </c>
      <c r="AY259" s="8">
        <v>2.4044552646180641E-2</v>
      </c>
      <c r="AZ259" s="8">
        <v>0.10710149193303387</v>
      </c>
      <c r="BA259" s="8">
        <v>0.11746328229245004</v>
      </c>
      <c r="BB259" s="8">
        <v>2.8730046654346291E-2</v>
      </c>
      <c r="BC259" s="8">
        <v>0.1375064986909677</v>
      </c>
      <c r="BD259" s="8">
        <v>0.10767382105550807</v>
      </c>
      <c r="BE259" s="8">
        <v>2.5024935373406443E-2</v>
      </c>
      <c r="BF259" s="8">
        <v>0.21786231913535486</v>
      </c>
      <c r="BG259" s="8">
        <v>0.4149779285870972</v>
      </c>
      <c r="BH259" s="8">
        <v>8.9181132976869383E-6</v>
      </c>
      <c r="BI259" s="8">
        <v>0.24164899916290308</v>
      </c>
      <c r="BJ259" s="8">
        <v>1.3013745896898385</v>
      </c>
      <c r="BK259" s="8">
        <v>1.0291135790106449</v>
      </c>
      <c r="BL259" s="8">
        <v>1.0901514405412902</v>
      </c>
    </row>
    <row r="260" spans="1:64" x14ac:dyDescent="0.3">
      <c r="A260" s="7">
        <v>327992</v>
      </c>
      <c r="B260" s="7" t="str">
        <f t="shared" ref="B260:B323" si="76">IF(C260=0,"***SECTOR NOT AVAILABLE",AT260)</f>
        <v>Ground or Treated Mineral and Earth Manufacturing</v>
      </c>
      <c r="C260" s="8">
        <f t="shared" ref="C260:C323" si="77">IF(Y260=0,VLOOKUP(A260,$AS$2:$BL$994,3,FALSE),Y260)</f>
        <v>1.4659972743085486E-2</v>
      </c>
      <c r="D260" s="8">
        <f t="shared" ref="D260:D323" si="78">IF(Z260=0,VLOOKUP(A260,$AS$2:$BL$994,4,FALSE),Z260)</f>
        <v>3.6455361035725806E-3</v>
      </c>
      <c r="E260" s="8">
        <f t="shared" ref="E260:E323" si="79">IF(AA260=0,VLOOKUP(A260,$AS$2:$BL$994,5,FALSE),AA260)</f>
        <v>3.5530606837967743E-2</v>
      </c>
      <c r="F260" s="8">
        <f t="shared" ref="F260:F323" si="80">IF(AB260=0,VLOOKUP($A260,$AS$2:$BL$994,6,FALSE),AB260)</f>
        <v>2.0835281631341938E-2</v>
      </c>
      <c r="G260" s="8">
        <f t="shared" ref="G260:G323" si="81">IF(AC260=0,VLOOKUP($A260,$AS$2:$BL$994,7,FALSE),AC260)</f>
        <v>6.5488934368629036E-3</v>
      </c>
      <c r="H260" s="8">
        <f t="shared" ref="H260:H323" si="82">IF(AD260=0,VLOOKUP($A260,$AS$2:$BL$994,8,FALSE),AD260)</f>
        <v>3.2766570604948392E-2</v>
      </c>
      <c r="I260" s="8">
        <f t="shared" ref="I260:I323" si="83">IF(AE260=0,VLOOKUP($A260,$AS$2:$BL$994,9,FALSE),AE260)</f>
        <v>2.8010091391838712E-2</v>
      </c>
      <c r="J260" s="8">
        <f t="shared" ref="J260:J323" si="84">IF(AF260=0,VLOOKUP($A260,$AS$2:$BL$994,10,FALSE),AF260)</f>
        <v>8.1231326751548399E-3</v>
      </c>
      <c r="K260" s="8">
        <f t="shared" ref="K260:K323" si="85">IF(AG260=0,VLOOKUP($A260,$AS$2:$BL$994,11,FALSE),AG260)</f>
        <v>4.6235209314774192E-2</v>
      </c>
      <c r="L260" s="8">
        <f t="shared" ref="L260:L323" si="86">IF(AH260=0,VLOOKUP($A260,$AS$2:$BL$994,12,FALSE),AH260)</f>
        <v>1.3682003065358063E-2</v>
      </c>
      <c r="M260" s="8">
        <f t="shared" ref="M260:M323" si="87">IF(AI260=0,VLOOKUP($A260,$AS$2:$BL$994,13,FALSE),AI260)</f>
        <v>3.3728609975629035E-3</v>
      </c>
      <c r="N260" s="8">
        <f t="shared" ref="N260:N323" si="88">IF(AJ260=0,VLOOKUP($A260,$AS$2:$BL$994,14,FALSE),AJ260)</f>
        <v>4.3539202670322574E-2</v>
      </c>
      <c r="O260" s="8">
        <f t="shared" ref="O260:O323" si="89">IF(AK260=0,VLOOKUP($A260,$AS$2:$BL$994,15,FALSE),AK260)</f>
        <v>6.4490075728580648E-2</v>
      </c>
      <c r="P260" s="8">
        <f t="shared" ref="P260:P323" si="90">IF(AL260=0,VLOOKUP($A260,$AS$2:$BL$994,16,FALSE),AL260)</f>
        <v>7.8781722030951611E-7</v>
      </c>
      <c r="Q260" s="8">
        <f t="shared" ref="Q260:Q323" si="91">IF(AM260=0,VLOOKUP($A260,$AS$2:$BL$994,17,FALSE),AM260)</f>
        <v>1.7305765888532262E-2</v>
      </c>
      <c r="R260" s="8">
        <f t="shared" ref="R260:R323" si="92">IF(AN260=0,VLOOKUP($A260,$AS$2:$BL$994,18,FALSE),AN260)</f>
        <v>1</v>
      </c>
      <c r="S260" s="8">
        <f t="shared" ref="S260:S323" si="93">IF(AO260=0,VLOOKUP($A260,$AS$2:$BL$994,19,FALSE),AO260)</f>
        <v>0.17305397147967744</v>
      </c>
      <c r="T260" s="8">
        <f t="shared" ref="T260:T323" si="94">IF(AP260=0,VLOOKUP($A260,$AS$2:$BL$994,20,FALSE),AP260)</f>
        <v>0.19527165918822578</v>
      </c>
      <c r="W260" s="7">
        <v>327992</v>
      </c>
      <c r="X260" s="7" t="s">
        <v>353</v>
      </c>
      <c r="Y260" s="8">
        <v>0</v>
      </c>
      <c r="Z260" s="8">
        <v>0</v>
      </c>
      <c r="AA260" s="8">
        <v>0</v>
      </c>
      <c r="AB260" s="8">
        <v>0</v>
      </c>
      <c r="AC260" s="8">
        <v>0</v>
      </c>
      <c r="AD260" s="8">
        <v>0</v>
      </c>
      <c r="AE260" s="8">
        <v>0</v>
      </c>
      <c r="AF260" s="8">
        <v>0</v>
      </c>
      <c r="AG260" s="8">
        <v>0</v>
      </c>
      <c r="AH260" s="8">
        <v>0</v>
      </c>
      <c r="AI260" s="8">
        <v>0</v>
      </c>
      <c r="AJ260" s="8">
        <v>0</v>
      </c>
      <c r="AK260" s="8">
        <v>0</v>
      </c>
      <c r="AL260" s="8">
        <v>0</v>
      </c>
      <c r="AM260" s="8">
        <v>0</v>
      </c>
      <c r="AN260" s="8">
        <v>1</v>
      </c>
      <c r="AO260" s="8">
        <v>0</v>
      </c>
      <c r="AP260" s="8">
        <v>0</v>
      </c>
      <c r="AS260" s="7">
        <v>327992</v>
      </c>
      <c r="AT260" s="7" t="s">
        <v>353</v>
      </c>
      <c r="AU260" s="8">
        <v>1.4659972743085486E-2</v>
      </c>
      <c r="AV260" s="8">
        <v>3.6455361035725806E-3</v>
      </c>
      <c r="AW260" s="8">
        <v>3.5530606837967743E-2</v>
      </c>
      <c r="AX260" s="8">
        <v>2.0835281631341938E-2</v>
      </c>
      <c r="AY260" s="8">
        <v>6.5488934368629036E-3</v>
      </c>
      <c r="AZ260" s="8">
        <v>3.2766570604948392E-2</v>
      </c>
      <c r="BA260" s="8">
        <v>2.8010091391838712E-2</v>
      </c>
      <c r="BB260" s="8">
        <v>8.1231326751548399E-3</v>
      </c>
      <c r="BC260" s="8">
        <v>4.6235209314774192E-2</v>
      </c>
      <c r="BD260" s="8">
        <v>1.3682003065358063E-2</v>
      </c>
      <c r="BE260" s="8">
        <v>3.3728609975629035E-3</v>
      </c>
      <c r="BF260" s="8">
        <v>4.3539202670322574E-2</v>
      </c>
      <c r="BG260" s="8">
        <v>6.4490075728580648E-2</v>
      </c>
      <c r="BH260" s="8">
        <v>7.8781722030951611E-7</v>
      </c>
      <c r="BI260" s="8">
        <v>1.7305765888532262E-2</v>
      </c>
      <c r="BJ260" s="8">
        <v>1.0538361156846774</v>
      </c>
      <c r="BK260" s="8">
        <v>0.17305397147967744</v>
      </c>
      <c r="BL260" s="8">
        <v>0.19527165918822578</v>
      </c>
    </row>
    <row r="261" spans="1:64" x14ac:dyDescent="0.3">
      <c r="A261" s="7">
        <v>327993</v>
      </c>
      <c r="B261" s="7" t="str">
        <f t="shared" si="76"/>
        <v>Mineral Wool Manufacturing</v>
      </c>
      <c r="C261" s="8">
        <f t="shared" si="77"/>
        <v>3.0548092470129028E-2</v>
      </c>
      <c r="D261" s="8">
        <f t="shared" si="78"/>
        <v>7.9281492753064519E-3</v>
      </c>
      <c r="E261" s="8">
        <f t="shared" si="79"/>
        <v>6.74801750552258E-2</v>
      </c>
      <c r="F261" s="8">
        <f t="shared" si="80"/>
        <v>3.1171634604259681E-2</v>
      </c>
      <c r="G261" s="8">
        <f t="shared" si="81"/>
        <v>1.0500971073449033E-2</v>
      </c>
      <c r="H261" s="8">
        <f t="shared" si="82"/>
        <v>5.5894933194043539E-2</v>
      </c>
      <c r="I261" s="8">
        <f t="shared" si="83"/>
        <v>4.5761758302774187E-2</v>
      </c>
      <c r="J261" s="8">
        <f t="shared" si="84"/>
        <v>1.4014697235172581E-2</v>
      </c>
      <c r="K261" s="8">
        <f t="shared" si="85"/>
        <v>7.8197546228112896E-2</v>
      </c>
      <c r="L261" s="8">
        <f t="shared" si="86"/>
        <v>3.0115720398498389E-2</v>
      </c>
      <c r="M261" s="8">
        <f t="shared" si="87"/>
        <v>7.7013103726661291E-3</v>
      </c>
      <c r="N261" s="8">
        <f t="shared" si="88"/>
        <v>8.4215487914290302E-2</v>
      </c>
      <c r="O261" s="8">
        <f t="shared" si="89"/>
        <v>0.12285496820506453</v>
      </c>
      <c r="P261" s="8">
        <f t="shared" si="90"/>
        <v>1.8693151197198392E-6</v>
      </c>
      <c r="Q261" s="8">
        <f t="shared" si="91"/>
        <v>4.3797204869645147E-2</v>
      </c>
      <c r="R261" s="8">
        <f t="shared" si="92"/>
        <v>1</v>
      </c>
      <c r="S261" s="8">
        <f t="shared" si="93"/>
        <v>0.32337399048435483</v>
      </c>
      <c r="T261" s="8">
        <f t="shared" si="94"/>
        <v>0.3637804533790322</v>
      </c>
      <c r="W261" s="7">
        <v>327993</v>
      </c>
      <c r="X261" s="7" t="s">
        <v>354</v>
      </c>
      <c r="Y261" s="8">
        <v>0</v>
      </c>
      <c r="Z261" s="8">
        <v>0</v>
      </c>
      <c r="AA261" s="8">
        <v>0</v>
      </c>
      <c r="AB261" s="8">
        <v>0</v>
      </c>
      <c r="AC261" s="8">
        <v>0</v>
      </c>
      <c r="AD261" s="8">
        <v>0</v>
      </c>
      <c r="AE261" s="8">
        <v>0</v>
      </c>
      <c r="AF261" s="8">
        <v>0</v>
      </c>
      <c r="AG261" s="8">
        <v>0</v>
      </c>
      <c r="AH261" s="8">
        <v>0</v>
      </c>
      <c r="AI261" s="8">
        <v>0</v>
      </c>
      <c r="AJ261" s="8">
        <v>0</v>
      </c>
      <c r="AK261" s="8">
        <v>0</v>
      </c>
      <c r="AL261" s="8">
        <v>0</v>
      </c>
      <c r="AM261" s="8">
        <v>0</v>
      </c>
      <c r="AN261" s="8">
        <v>1</v>
      </c>
      <c r="AO261" s="8">
        <v>0</v>
      </c>
      <c r="AP261" s="8">
        <v>0</v>
      </c>
      <c r="AS261" s="7">
        <v>327993</v>
      </c>
      <c r="AT261" s="7" t="s">
        <v>354</v>
      </c>
      <c r="AU261" s="8">
        <v>3.0548092470129028E-2</v>
      </c>
      <c r="AV261" s="8">
        <v>7.9281492753064519E-3</v>
      </c>
      <c r="AW261" s="8">
        <v>6.74801750552258E-2</v>
      </c>
      <c r="AX261" s="8">
        <v>3.1171634604259681E-2</v>
      </c>
      <c r="AY261" s="8">
        <v>1.0500971073449033E-2</v>
      </c>
      <c r="AZ261" s="8">
        <v>5.5894933194043539E-2</v>
      </c>
      <c r="BA261" s="8">
        <v>4.5761758302774187E-2</v>
      </c>
      <c r="BB261" s="8">
        <v>1.4014697235172581E-2</v>
      </c>
      <c r="BC261" s="8">
        <v>7.8197546228112896E-2</v>
      </c>
      <c r="BD261" s="8">
        <v>3.0115720398498389E-2</v>
      </c>
      <c r="BE261" s="8">
        <v>7.7013103726661291E-3</v>
      </c>
      <c r="BF261" s="8">
        <v>8.4215487914290302E-2</v>
      </c>
      <c r="BG261" s="8">
        <v>0.12285496820506453</v>
      </c>
      <c r="BH261" s="8">
        <v>1.8693151197198392E-6</v>
      </c>
      <c r="BI261" s="8">
        <v>4.3797204869645147E-2</v>
      </c>
      <c r="BJ261" s="8">
        <v>1.1059564168001612</v>
      </c>
      <c r="BK261" s="8">
        <v>0.32337399048435483</v>
      </c>
      <c r="BL261" s="8">
        <v>0.3637804533790322</v>
      </c>
    </row>
    <row r="262" spans="1:64" x14ac:dyDescent="0.3">
      <c r="A262" s="7">
        <v>327999</v>
      </c>
      <c r="B262" s="7" t="str">
        <f t="shared" si="76"/>
        <v>All Other Miscellaneous Nonmetallic Mineral Product Manufacturing</v>
      </c>
      <c r="C262" s="8">
        <f t="shared" si="77"/>
        <v>4.8259680374469351E-2</v>
      </c>
      <c r="D262" s="8">
        <f t="shared" si="78"/>
        <v>1.1981931843396776E-2</v>
      </c>
      <c r="E262" s="8">
        <f t="shared" si="79"/>
        <v>8.9875825652370969E-2</v>
      </c>
      <c r="F262" s="8">
        <f t="shared" si="80"/>
        <v>0.10383982373166452</v>
      </c>
      <c r="G262" s="8">
        <f t="shared" si="81"/>
        <v>3.8384549824381942E-2</v>
      </c>
      <c r="H262" s="8">
        <f t="shared" si="82"/>
        <v>0.17514317259946935</v>
      </c>
      <c r="I262" s="8">
        <f t="shared" si="83"/>
        <v>8.3818168526016146E-2</v>
      </c>
      <c r="J262" s="8">
        <f t="shared" si="84"/>
        <v>2.6192292668590324E-2</v>
      </c>
      <c r="K262" s="8">
        <f t="shared" si="85"/>
        <v>0.12389607193367745</v>
      </c>
      <c r="L262" s="8">
        <f t="shared" si="86"/>
        <v>4.4457879217816125E-2</v>
      </c>
      <c r="M262" s="8">
        <f t="shared" si="87"/>
        <v>1.1195280071290323E-2</v>
      </c>
      <c r="N262" s="8">
        <f t="shared" si="88"/>
        <v>0.11155211810175808</v>
      </c>
      <c r="O262" s="8">
        <f t="shared" si="89"/>
        <v>0.1629864585214838</v>
      </c>
      <c r="P262" s="8">
        <f t="shared" si="90"/>
        <v>9.0948895943774177E-7</v>
      </c>
      <c r="Q262" s="8">
        <f t="shared" si="91"/>
        <v>4.2502502435806437E-2</v>
      </c>
      <c r="R262" s="8">
        <f t="shared" si="92"/>
        <v>1</v>
      </c>
      <c r="S262" s="8">
        <f t="shared" si="93"/>
        <v>0.60769012680080658</v>
      </c>
      <c r="T262" s="8">
        <f t="shared" si="94"/>
        <v>0.52422911377370973</v>
      </c>
      <c r="W262" s="7">
        <v>327999</v>
      </c>
      <c r="X262" s="7" t="s">
        <v>355</v>
      </c>
      <c r="Y262" s="8">
        <v>0</v>
      </c>
      <c r="Z262" s="8">
        <v>0</v>
      </c>
      <c r="AA262" s="8">
        <v>0</v>
      </c>
      <c r="AB262" s="8">
        <v>0</v>
      </c>
      <c r="AC262" s="8">
        <v>0</v>
      </c>
      <c r="AD262" s="8">
        <v>0</v>
      </c>
      <c r="AE262" s="8">
        <v>0</v>
      </c>
      <c r="AF262" s="8">
        <v>0</v>
      </c>
      <c r="AG262" s="8">
        <v>0</v>
      </c>
      <c r="AH262" s="8">
        <v>0</v>
      </c>
      <c r="AI262" s="8">
        <v>0</v>
      </c>
      <c r="AJ262" s="8">
        <v>0</v>
      </c>
      <c r="AK262" s="8">
        <v>0</v>
      </c>
      <c r="AL262" s="8">
        <v>0</v>
      </c>
      <c r="AM262" s="8">
        <v>0</v>
      </c>
      <c r="AN262" s="8">
        <v>1</v>
      </c>
      <c r="AO262" s="8">
        <v>0</v>
      </c>
      <c r="AP262" s="8">
        <v>0</v>
      </c>
      <c r="AS262" s="7">
        <v>327999</v>
      </c>
      <c r="AT262" s="7" t="s">
        <v>355</v>
      </c>
      <c r="AU262" s="8">
        <v>4.8259680374469351E-2</v>
      </c>
      <c r="AV262" s="8">
        <v>1.1981931843396776E-2</v>
      </c>
      <c r="AW262" s="8">
        <v>8.9875825652370969E-2</v>
      </c>
      <c r="AX262" s="8">
        <v>0.10383982373166452</v>
      </c>
      <c r="AY262" s="8">
        <v>3.8384549824381942E-2</v>
      </c>
      <c r="AZ262" s="8">
        <v>0.17514317259946935</v>
      </c>
      <c r="BA262" s="8">
        <v>8.3818168526016146E-2</v>
      </c>
      <c r="BB262" s="8">
        <v>2.6192292668590324E-2</v>
      </c>
      <c r="BC262" s="8">
        <v>0.12389607193367745</v>
      </c>
      <c r="BD262" s="8">
        <v>4.4457879217816125E-2</v>
      </c>
      <c r="BE262" s="8">
        <v>1.1195280071290323E-2</v>
      </c>
      <c r="BF262" s="8">
        <v>0.11155211810175808</v>
      </c>
      <c r="BG262" s="8">
        <v>0.1629864585214838</v>
      </c>
      <c r="BH262" s="8">
        <v>9.0948895943774177E-7</v>
      </c>
      <c r="BI262" s="8">
        <v>4.2502502435806437E-2</v>
      </c>
      <c r="BJ262" s="8">
        <v>1.1501174378703225</v>
      </c>
      <c r="BK262" s="8">
        <v>0.60769012680080658</v>
      </c>
      <c r="BL262" s="8">
        <v>0.52422911377370973</v>
      </c>
    </row>
    <row r="263" spans="1:64" x14ac:dyDescent="0.3">
      <c r="A263" s="7">
        <v>331110</v>
      </c>
      <c r="B263" s="7" t="str">
        <f t="shared" si="76"/>
        <v>Iron and Steel Mills and Ferroalloy Manufacturing</v>
      </c>
      <c r="C263" s="8">
        <f t="shared" si="77"/>
        <v>4.9229988076900003E-2</v>
      </c>
      <c r="D263" s="8">
        <f t="shared" si="78"/>
        <v>1.205764565244742E-2</v>
      </c>
      <c r="E263" s="8">
        <f t="shared" si="79"/>
        <v>4.7293518837791926E-2</v>
      </c>
      <c r="F263" s="8">
        <f t="shared" si="80"/>
        <v>0.15743150696511293</v>
      </c>
      <c r="G263" s="8">
        <f t="shared" si="81"/>
        <v>5.1791636147875818E-2</v>
      </c>
      <c r="H263" s="8">
        <f t="shared" si="82"/>
        <v>0.13442937521109677</v>
      </c>
      <c r="I263" s="8">
        <f t="shared" si="83"/>
        <v>0.21111971802258059</v>
      </c>
      <c r="J263" s="8">
        <f t="shared" si="84"/>
        <v>6.258033583058388E-2</v>
      </c>
      <c r="K263" s="8">
        <f t="shared" si="85"/>
        <v>0.16766295494106451</v>
      </c>
      <c r="L263" s="8">
        <f t="shared" si="86"/>
        <v>0.12700769303508064</v>
      </c>
      <c r="M263" s="8">
        <f t="shared" si="87"/>
        <v>3.190129652848387E-2</v>
      </c>
      <c r="N263" s="8">
        <f t="shared" si="88"/>
        <v>0.1577452561704516</v>
      </c>
      <c r="O263" s="8">
        <f t="shared" si="89"/>
        <v>6.7005346836919361E-2</v>
      </c>
      <c r="P263" s="8">
        <f t="shared" si="90"/>
        <v>5.5629153774445152E-7</v>
      </c>
      <c r="Q263" s="8">
        <f t="shared" si="91"/>
        <v>2.340352359382258E-2</v>
      </c>
      <c r="R263" s="8">
        <f t="shared" si="92"/>
        <v>1</v>
      </c>
      <c r="S263" s="8">
        <f t="shared" si="93"/>
        <v>0.68236219574322565</v>
      </c>
      <c r="T263" s="8">
        <f t="shared" si="94"/>
        <v>0.7800726862132259</v>
      </c>
      <c r="W263" s="7">
        <v>331110</v>
      </c>
      <c r="X263" s="7" t="s">
        <v>356</v>
      </c>
      <c r="Y263" s="8">
        <v>0</v>
      </c>
      <c r="Z263" s="8">
        <v>0</v>
      </c>
      <c r="AA263" s="8">
        <v>0</v>
      </c>
      <c r="AB263" s="8">
        <v>0</v>
      </c>
      <c r="AC263" s="8">
        <v>0</v>
      </c>
      <c r="AD263" s="8">
        <v>0</v>
      </c>
      <c r="AE263" s="8">
        <v>0</v>
      </c>
      <c r="AF263" s="8">
        <v>0</v>
      </c>
      <c r="AG263" s="8">
        <v>0</v>
      </c>
      <c r="AH263" s="8">
        <v>0</v>
      </c>
      <c r="AI263" s="8">
        <v>0</v>
      </c>
      <c r="AJ263" s="8">
        <v>0</v>
      </c>
      <c r="AK263" s="8">
        <v>0</v>
      </c>
      <c r="AL263" s="8">
        <v>0</v>
      </c>
      <c r="AM263" s="8">
        <v>0</v>
      </c>
      <c r="AN263" s="8">
        <v>1</v>
      </c>
      <c r="AO263" s="8">
        <v>0</v>
      </c>
      <c r="AP263" s="8">
        <v>0</v>
      </c>
      <c r="AS263" s="7">
        <v>331110</v>
      </c>
      <c r="AT263" s="7" t="s">
        <v>356</v>
      </c>
      <c r="AU263" s="8">
        <v>4.9229988076900003E-2</v>
      </c>
      <c r="AV263" s="8">
        <v>1.205764565244742E-2</v>
      </c>
      <c r="AW263" s="8">
        <v>4.7293518837791926E-2</v>
      </c>
      <c r="AX263" s="8">
        <v>0.15743150696511293</v>
      </c>
      <c r="AY263" s="8">
        <v>5.1791636147875818E-2</v>
      </c>
      <c r="AZ263" s="8">
        <v>0.13442937521109677</v>
      </c>
      <c r="BA263" s="8">
        <v>0.21111971802258059</v>
      </c>
      <c r="BB263" s="8">
        <v>6.258033583058388E-2</v>
      </c>
      <c r="BC263" s="8">
        <v>0.16766295494106451</v>
      </c>
      <c r="BD263" s="8">
        <v>0.12700769303508064</v>
      </c>
      <c r="BE263" s="8">
        <v>3.190129652848387E-2</v>
      </c>
      <c r="BF263" s="8">
        <v>0.1577452561704516</v>
      </c>
      <c r="BG263" s="8">
        <v>6.7005346836919361E-2</v>
      </c>
      <c r="BH263" s="8">
        <v>5.5629153774445152E-7</v>
      </c>
      <c r="BI263" s="8">
        <v>2.340352359382258E-2</v>
      </c>
      <c r="BJ263" s="8">
        <v>1.1085811525672584</v>
      </c>
      <c r="BK263" s="8">
        <v>0.68236219574322565</v>
      </c>
      <c r="BL263" s="8">
        <v>0.7800726862132259</v>
      </c>
    </row>
    <row r="264" spans="1:64" x14ac:dyDescent="0.3">
      <c r="A264" s="7">
        <v>331210</v>
      </c>
      <c r="B264" s="7" t="str">
        <f t="shared" si="76"/>
        <v>Iron and Steel Pipe and Tube Manufacturing from Purchased Steel</v>
      </c>
      <c r="C264" s="8">
        <f t="shared" si="77"/>
        <v>7.2750066946999994E-2</v>
      </c>
      <c r="D264" s="8">
        <f t="shared" si="78"/>
        <v>8.7911627999399996E-3</v>
      </c>
      <c r="E264" s="8">
        <f t="shared" si="79"/>
        <v>6.9858245897599994E-2</v>
      </c>
      <c r="F264" s="8">
        <f t="shared" si="80"/>
        <v>0.16813631776400001</v>
      </c>
      <c r="G264" s="8">
        <f t="shared" si="81"/>
        <v>2.46183064063E-2</v>
      </c>
      <c r="H264" s="8">
        <f t="shared" si="82"/>
        <v>0.101617199316</v>
      </c>
      <c r="I264" s="8">
        <f t="shared" si="83"/>
        <v>0.114263197781</v>
      </c>
      <c r="J264" s="8">
        <f t="shared" si="84"/>
        <v>1.4651940393300001E-2</v>
      </c>
      <c r="K264" s="8">
        <f t="shared" si="85"/>
        <v>5.6380217545799999E-2</v>
      </c>
      <c r="L264" s="8">
        <f t="shared" si="86"/>
        <v>0.111020502452</v>
      </c>
      <c r="M264" s="8">
        <f t="shared" si="87"/>
        <v>1.4286654049299999E-2</v>
      </c>
      <c r="N264" s="8">
        <f t="shared" si="88"/>
        <v>0.16594973455799999</v>
      </c>
      <c r="O264" s="8">
        <f t="shared" si="89"/>
        <v>0.30858538309900002</v>
      </c>
      <c r="P264" s="8">
        <f t="shared" si="90"/>
        <v>2.6999972116099998E-6</v>
      </c>
      <c r="Q264" s="8">
        <f t="shared" si="91"/>
        <v>0.18434321286399999</v>
      </c>
      <c r="R264" s="8">
        <f t="shared" si="92"/>
        <v>1.1513994756399999</v>
      </c>
      <c r="S264" s="8">
        <f t="shared" si="93"/>
        <v>1.2943718234899999</v>
      </c>
      <c r="T264" s="8">
        <f t="shared" si="94"/>
        <v>1.1852953557200001</v>
      </c>
      <c r="W264" s="7">
        <v>331210</v>
      </c>
      <c r="X264" s="7" t="s">
        <v>357</v>
      </c>
      <c r="Y264" s="8">
        <v>7.2750066946999994E-2</v>
      </c>
      <c r="Z264" s="8">
        <v>8.7911627999399996E-3</v>
      </c>
      <c r="AA264" s="8">
        <v>6.9858245897599994E-2</v>
      </c>
      <c r="AB264" s="8">
        <v>0.16813631776400001</v>
      </c>
      <c r="AC264" s="8">
        <v>2.46183064063E-2</v>
      </c>
      <c r="AD264" s="8">
        <v>0.101617199316</v>
      </c>
      <c r="AE264" s="8">
        <v>0.114263197781</v>
      </c>
      <c r="AF264" s="8">
        <v>1.4651940393300001E-2</v>
      </c>
      <c r="AG264" s="8">
        <v>5.6380217545799999E-2</v>
      </c>
      <c r="AH264" s="8">
        <v>0.111020502452</v>
      </c>
      <c r="AI264" s="8">
        <v>1.4286654049299999E-2</v>
      </c>
      <c r="AJ264" s="8">
        <v>0.16594973455799999</v>
      </c>
      <c r="AK264" s="8">
        <v>0.30858538309900002</v>
      </c>
      <c r="AL264" s="8">
        <v>2.6999972116099998E-6</v>
      </c>
      <c r="AM264" s="8">
        <v>0.18434321286399999</v>
      </c>
      <c r="AN264" s="8">
        <v>1.1513994756399999</v>
      </c>
      <c r="AO264" s="8">
        <v>1.2943718234899999</v>
      </c>
      <c r="AP264" s="8">
        <v>1.1852953557200001</v>
      </c>
      <c r="AS264" s="7">
        <v>331210</v>
      </c>
      <c r="AT264" s="7" t="s">
        <v>357</v>
      </c>
      <c r="AU264" s="8">
        <v>2.5845229166604835E-2</v>
      </c>
      <c r="AV264" s="8">
        <v>6.8203129964548373E-3</v>
      </c>
      <c r="AW264" s="8">
        <v>3.5245811446393556E-2</v>
      </c>
      <c r="AX264" s="8">
        <v>2.700068170312258E-2</v>
      </c>
      <c r="AY264" s="8">
        <v>8.2566893404758066E-3</v>
      </c>
      <c r="AZ264" s="8">
        <v>3.4431405093325811E-2</v>
      </c>
      <c r="BA264" s="8">
        <v>4.3596773909241937E-2</v>
      </c>
      <c r="BB264" s="8">
        <v>1.317927381093871E-2</v>
      </c>
      <c r="BC264" s="8">
        <v>5.1732765491230639E-2</v>
      </c>
      <c r="BD264" s="8">
        <v>4.254070249843548E-2</v>
      </c>
      <c r="BE264" s="8">
        <v>1.1461732989504838E-2</v>
      </c>
      <c r="BF264" s="8">
        <v>7.2146788996080652E-2</v>
      </c>
      <c r="BG264" s="8">
        <v>6.5691657719580632E-2</v>
      </c>
      <c r="BH264" s="8">
        <v>1.0434841314079033E-6</v>
      </c>
      <c r="BI264" s="8">
        <v>3.8757742520774192E-2</v>
      </c>
      <c r="BJ264" s="8">
        <v>1.0679113536095162</v>
      </c>
      <c r="BK264" s="8">
        <v>0.2793661954916129</v>
      </c>
      <c r="BL264" s="8">
        <v>0.31818623256629031</v>
      </c>
    </row>
    <row r="265" spans="1:64" x14ac:dyDescent="0.3">
      <c r="A265" s="7">
        <v>331221</v>
      </c>
      <c r="B265" s="7" t="str">
        <f t="shared" si="76"/>
        <v>Rolled Steel Shape Manufacturing</v>
      </c>
      <c r="C265" s="8">
        <f t="shared" si="77"/>
        <v>3.0136039483522583E-2</v>
      </c>
      <c r="D265" s="8">
        <f t="shared" si="78"/>
        <v>7.8484477430274188E-3</v>
      </c>
      <c r="E265" s="8">
        <f t="shared" si="79"/>
        <v>4.0945899245919348E-2</v>
      </c>
      <c r="F265" s="8">
        <f t="shared" si="80"/>
        <v>5.0227841965125815E-2</v>
      </c>
      <c r="G265" s="8">
        <f t="shared" si="81"/>
        <v>1.5255843198929031E-2</v>
      </c>
      <c r="H265" s="8">
        <f t="shared" si="82"/>
        <v>6.4312203062837095E-2</v>
      </c>
      <c r="I265" s="8">
        <f t="shared" si="83"/>
        <v>5.0944647264967745E-2</v>
      </c>
      <c r="J265" s="8">
        <f t="shared" si="84"/>
        <v>1.5190206882935483E-2</v>
      </c>
      <c r="K265" s="8">
        <f t="shared" si="85"/>
        <v>5.975591576732258E-2</v>
      </c>
      <c r="L265" s="8">
        <f t="shared" si="86"/>
        <v>4.9708446520854842E-2</v>
      </c>
      <c r="M265" s="8">
        <f t="shared" si="87"/>
        <v>1.3155082781920967E-2</v>
      </c>
      <c r="N265" s="8">
        <f t="shared" si="88"/>
        <v>8.4015783873016142E-2</v>
      </c>
      <c r="O265" s="8">
        <f t="shared" si="89"/>
        <v>7.5805987989677429E-2</v>
      </c>
      <c r="P265" s="8">
        <f t="shared" si="90"/>
        <v>9.5278469181209671E-7</v>
      </c>
      <c r="Q265" s="8">
        <f t="shared" si="91"/>
        <v>4.4940682981935494E-2</v>
      </c>
      <c r="R265" s="8">
        <f t="shared" si="92"/>
        <v>1</v>
      </c>
      <c r="S265" s="8">
        <f t="shared" si="93"/>
        <v>0.37173137209790319</v>
      </c>
      <c r="T265" s="8">
        <f t="shared" si="94"/>
        <v>0.36782625378612904</v>
      </c>
      <c r="W265" s="7">
        <v>331221</v>
      </c>
      <c r="X265" s="7" t="s">
        <v>358</v>
      </c>
      <c r="Y265" s="8">
        <v>0</v>
      </c>
      <c r="Z265" s="8">
        <v>0</v>
      </c>
      <c r="AA265" s="8">
        <v>0</v>
      </c>
      <c r="AB265" s="8">
        <v>0</v>
      </c>
      <c r="AC265" s="8">
        <v>0</v>
      </c>
      <c r="AD265" s="8">
        <v>0</v>
      </c>
      <c r="AE265" s="8">
        <v>0</v>
      </c>
      <c r="AF265" s="8">
        <v>0</v>
      </c>
      <c r="AG265" s="8">
        <v>0</v>
      </c>
      <c r="AH265" s="8">
        <v>0</v>
      </c>
      <c r="AI265" s="8">
        <v>0</v>
      </c>
      <c r="AJ265" s="8">
        <v>0</v>
      </c>
      <c r="AK265" s="8">
        <v>0</v>
      </c>
      <c r="AL265" s="8">
        <v>0</v>
      </c>
      <c r="AM265" s="8">
        <v>0</v>
      </c>
      <c r="AN265" s="8">
        <v>1</v>
      </c>
      <c r="AO265" s="8">
        <v>0</v>
      </c>
      <c r="AP265" s="8">
        <v>0</v>
      </c>
      <c r="AS265" s="7">
        <v>331221</v>
      </c>
      <c r="AT265" s="7" t="s">
        <v>358</v>
      </c>
      <c r="AU265" s="8">
        <v>3.0136039483522583E-2</v>
      </c>
      <c r="AV265" s="8">
        <v>7.8484477430274188E-3</v>
      </c>
      <c r="AW265" s="8">
        <v>4.0945899245919348E-2</v>
      </c>
      <c r="AX265" s="8">
        <v>5.0227841965125815E-2</v>
      </c>
      <c r="AY265" s="8">
        <v>1.5255843198929031E-2</v>
      </c>
      <c r="AZ265" s="8">
        <v>6.4312203062837095E-2</v>
      </c>
      <c r="BA265" s="8">
        <v>5.0944647264967745E-2</v>
      </c>
      <c r="BB265" s="8">
        <v>1.5190206882935483E-2</v>
      </c>
      <c r="BC265" s="8">
        <v>5.975591576732258E-2</v>
      </c>
      <c r="BD265" s="8">
        <v>4.9708446520854842E-2</v>
      </c>
      <c r="BE265" s="8">
        <v>1.3155082781920967E-2</v>
      </c>
      <c r="BF265" s="8">
        <v>8.4015783873016142E-2</v>
      </c>
      <c r="BG265" s="8">
        <v>7.5805987989677429E-2</v>
      </c>
      <c r="BH265" s="8">
        <v>9.5278469181209671E-7</v>
      </c>
      <c r="BI265" s="8">
        <v>4.4940682981935494E-2</v>
      </c>
      <c r="BJ265" s="8">
        <v>1.0789303864724193</v>
      </c>
      <c r="BK265" s="8">
        <v>0.37173137209790319</v>
      </c>
      <c r="BL265" s="8">
        <v>0.36782625378612904</v>
      </c>
    </row>
    <row r="266" spans="1:64" x14ac:dyDescent="0.3">
      <c r="A266" s="7">
        <v>331222</v>
      </c>
      <c r="B266" s="7" t="str">
        <f t="shared" si="76"/>
        <v>Steel Wire Drawing</v>
      </c>
      <c r="C266" s="8">
        <f t="shared" si="77"/>
        <v>3.3598900076195155E-2</v>
      </c>
      <c r="D266" s="8">
        <f t="shared" si="78"/>
        <v>8.8804085512803246E-3</v>
      </c>
      <c r="E266" s="8">
        <f t="shared" si="79"/>
        <v>4.3582599462933864E-2</v>
      </c>
      <c r="F266" s="8">
        <f t="shared" si="80"/>
        <v>3.0749531579096774E-2</v>
      </c>
      <c r="G266" s="8">
        <f t="shared" si="81"/>
        <v>9.727585388624194E-3</v>
      </c>
      <c r="H266" s="8">
        <f t="shared" si="82"/>
        <v>3.7142899488137093E-2</v>
      </c>
      <c r="I266" s="8">
        <f t="shared" si="83"/>
        <v>5.5951838766338712E-2</v>
      </c>
      <c r="J266" s="8">
        <f t="shared" si="84"/>
        <v>1.7190966433098389E-2</v>
      </c>
      <c r="K266" s="8">
        <f t="shared" si="85"/>
        <v>6.4582552723612907E-2</v>
      </c>
      <c r="L266" s="8">
        <f t="shared" si="86"/>
        <v>5.4887410330516126E-2</v>
      </c>
      <c r="M266" s="8">
        <f t="shared" si="87"/>
        <v>1.4895189942316128E-2</v>
      </c>
      <c r="N266" s="8">
        <f t="shared" si="88"/>
        <v>8.8776393142741925E-2</v>
      </c>
      <c r="O266" s="8">
        <f t="shared" si="89"/>
        <v>8.082449271148387E-2</v>
      </c>
      <c r="P266" s="8">
        <f t="shared" si="90"/>
        <v>1.4149198676706449E-6</v>
      </c>
      <c r="Q266" s="8">
        <f t="shared" si="91"/>
        <v>4.7707422977548368E-2</v>
      </c>
      <c r="R266" s="8">
        <f t="shared" si="92"/>
        <v>1</v>
      </c>
      <c r="S266" s="8">
        <f t="shared" si="93"/>
        <v>0.33568453258483871</v>
      </c>
      <c r="T266" s="8">
        <f t="shared" si="94"/>
        <v>0.39578987405225807</v>
      </c>
      <c r="W266" s="7">
        <v>331222</v>
      </c>
      <c r="X266" s="7" t="s">
        <v>359</v>
      </c>
      <c r="Y266" s="8">
        <v>0</v>
      </c>
      <c r="Z266" s="8">
        <v>0</v>
      </c>
      <c r="AA266" s="8">
        <v>0</v>
      </c>
      <c r="AB266" s="8">
        <v>0</v>
      </c>
      <c r="AC266" s="8">
        <v>0</v>
      </c>
      <c r="AD266" s="8">
        <v>0</v>
      </c>
      <c r="AE266" s="8">
        <v>0</v>
      </c>
      <c r="AF266" s="8">
        <v>0</v>
      </c>
      <c r="AG266" s="8">
        <v>0</v>
      </c>
      <c r="AH266" s="8">
        <v>0</v>
      </c>
      <c r="AI266" s="8">
        <v>0</v>
      </c>
      <c r="AJ266" s="8">
        <v>0</v>
      </c>
      <c r="AK266" s="8">
        <v>0</v>
      </c>
      <c r="AL266" s="8">
        <v>0</v>
      </c>
      <c r="AM266" s="8">
        <v>0</v>
      </c>
      <c r="AN266" s="8">
        <v>1</v>
      </c>
      <c r="AO266" s="8">
        <v>0</v>
      </c>
      <c r="AP266" s="8">
        <v>0</v>
      </c>
      <c r="AS266" s="7">
        <v>331222</v>
      </c>
      <c r="AT266" s="7" t="s">
        <v>359</v>
      </c>
      <c r="AU266" s="8">
        <v>3.3598900076195155E-2</v>
      </c>
      <c r="AV266" s="8">
        <v>8.8804085512803246E-3</v>
      </c>
      <c r="AW266" s="8">
        <v>4.3582599462933864E-2</v>
      </c>
      <c r="AX266" s="8">
        <v>3.0749531579096774E-2</v>
      </c>
      <c r="AY266" s="8">
        <v>9.727585388624194E-3</v>
      </c>
      <c r="AZ266" s="8">
        <v>3.7142899488137093E-2</v>
      </c>
      <c r="BA266" s="8">
        <v>5.5951838766338712E-2</v>
      </c>
      <c r="BB266" s="8">
        <v>1.7190966433098389E-2</v>
      </c>
      <c r="BC266" s="8">
        <v>6.4582552723612907E-2</v>
      </c>
      <c r="BD266" s="8">
        <v>5.4887410330516126E-2</v>
      </c>
      <c r="BE266" s="8">
        <v>1.4895189942316128E-2</v>
      </c>
      <c r="BF266" s="8">
        <v>8.8776393142741925E-2</v>
      </c>
      <c r="BG266" s="8">
        <v>8.082449271148387E-2</v>
      </c>
      <c r="BH266" s="8">
        <v>1.4149198676706449E-6</v>
      </c>
      <c r="BI266" s="8">
        <v>4.7707422977548368E-2</v>
      </c>
      <c r="BJ266" s="8">
        <v>1.086061908090161</v>
      </c>
      <c r="BK266" s="8">
        <v>0.33568453258483871</v>
      </c>
      <c r="BL266" s="8">
        <v>0.39578987405225807</v>
      </c>
    </row>
    <row r="267" spans="1:64" x14ac:dyDescent="0.3">
      <c r="A267" s="7">
        <v>331313</v>
      </c>
      <c r="B267" s="7" t="str">
        <f t="shared" si="76"/>
        <v>Alumina Refining and Primary Aluminum Production</v>
      </c>
      <c r="C267" s="8">
        <f t="shared" si="77"/>
        <v>1.7862832478322582E-2</v>
      </c>
      <c r="D267" s="8">
        <f t="shared" si="78"/>
        <v>4.8577644696112896E-3</v>
      </c>
      <c r="E267" s="8">
        <f t="shared" si="79"/>
        <v>1.5525892120370968E-2</v>
      </c>
      <c r="F267" s="8">
        <f t="shared" si="80"/>
        <v>2.947494510704839E-2</v>
      </c>
      <c r="G267" s="8">
        <f t="shared" si="81"/>
        <v>1.3878507768967744E-2</v>
      </c>
      <c r="H267" s="8">
        <f t="shared" si="82"/>
        <v>3.8378470715596767E-2</v>
      </c>
      <c r="I267" s="8">
        <f t="shared" si="83"/>
        <v>2.4881015158032257E-2</v>
      </c>
      <c r="J267" s="8">
        <f t="shared" si="84"/>
        <v>9.5004366677483871E-3</v>
      </c>
      <c r="K267" s="8">
        <f t="shared" si="85"/>
        <v>2.6979353886403226E-2</v>
      </c>
      <c r="L267" s="8">
        <f t="shared" si="86"/>
        <v>3.589867698796774E-2</v>
      </c>
      <c r="M267" s="8">
        <f t="shared" si="87"/>
        <v>9.8008282285951612E-3</v>
      </c>
      <c r="N267" s="8">
        <f t="shared" si="88"/>
        <v>3.7041357660629035E-2</v>
      </c>
      <c r="O267" s="8">
        <f t="shared" si="89"/>
        <v>2.1096213774274192E-2</v>
      </c>
      <c r="P267" s="8">
        <f t="shared" si="90"/>
        <v>1.5354599345141935E-7</v>
      </c>
      <c r="Q267" s="8">
        <f t="shared" si="91"/>
        <v>1.3076983341935482E-2</v>
      </c>
      <c r="R267" s="8">
        <f t="shared" si="92"/>
        <v>1</v>
      </c>
      <c r="S267" s="8">
        <f t="shared" si="93"/>
        <v>0.1623770848816129</v>
      </c>
      <c r="T267" s="8">
        <f t="shared" si="94"/>
        <v>0.14200596700241935</v>
      </c>
      <c r="W267" s="7">
        <v>331313</v>
      </c>
      <c r="X267" s="7" t="s">
        <v>360</v>
      </c>
      <c r="Y267" s="8">
        <v>0</v>
      </c>
      <c r="Z267" s="8">
        <v>0</v>
      </c>
      <c r="AA267" s="8">
        <v>0</v>
      </c>
      <c r="AB267" s="8">
        <v>0</v>
      </c>
      <c r="AC267" s="8">
        <v>0</v>
      </c>
      <c r="AD267" s="8">
        <v>0</v>
      </c>
      <c r="AE267" s="8">
        <v>0</v>
      </c>
      <c r="AF267" s="8">
        <v>0</v>
      </c>
      <c r="AG267" s="8">
        <v>0</v>
      </c>
      <c r="AH267" s="8">
        <v>0</v>
      </c>
      <c r="AI267" s="8">
        <v>0</v>
      </c>
      <c r="AJ267" s="8">
        <v>0</v>
      </c>
      <c r="AK267" s="8">
        <v>0</v>
      </c>
      <c r="AL267" s="8">
        <v>0</v>
      </c>
      <c r="AM267" s="8">
        <v>0</v>
      </c>
      <c r="AN267" s="8">
        <v>1</v>
      </c>
      <c r="AO267" s="8">
        <v>0</v>
      </c>
      <c r="AP267" s="8">
        <v>0</v>
      </c>
      <c r="AS267" s="7">
        <v>331313</v>
      </c>
      <c r="AT267" s="7" t="s">
        <v>360</v>
      </c>
      <c r="AU267" s="8">
        <v>1.7862832478322582E-2</v>
      </c>
      <c r="AV267" s="8">
        <v>4.8577644696112896E-3</v>
      </c>
      <c r="AW267" s="8">
        <v>1.5525892120370968E-2</v>
      </c>
      <c r="AX267" s="8">
        <v>2.947494510704839E-2</v>
      </c>
      <c r="AY267" s="8">
        <v>1.3878507768967744E-2</v>
      </c>
      <c r="AZ267" s="8">
        <v>3.8378470715596767E-2</v>
      </c>
      <c r="BA267" s="8">
        <v>2.4881015158032257E-2</v>
      </c>
      <c r="BB267" s="8">
        <v>9.5004366677483871E-3</v>
      </c>
      <c r="BC267" s="8">
        <v>2.6979353886403226E-2</v>
      </c>
      <c r="BD267" s="8">
        <v>3.589867698796774E-2</v>
      </c>
      <c r="BE267" s="8">
        <v>9.8008282285951612E-3</v>
      </c>
      <c r="BF267" s="8">
        <v>3.7041357660629035E-2</v>
      </c>
      <c r="BG267" s="8">
        <v>2.1096213774274192E-2</v>
      </c>
      <c r="BH267" s="8">
        <v>1.5354599345141935E-7</v>
      </c>
      <c r="BI267" s="8">
        <v>1.3076983341935482E-2</v>
      </c>
      <c r="BJ267" s="8">
        <v>1.0382464890682259</v>
      </c>
      <c r="BK267" s="8">
        <v>0.1623770848816129</v>
      </c>
      <c r="BL267" s="8">
        <v>0.14200596700241935</v>
      </c>
    </row>
    <row r="268" spans="1:64" x14ac:dyDescent="0.3">
      <c r="A268" s="7">
        <v>331314</v>
      </c>
      <c r="B268" s="7" t="str">
        <f t="shared" si="76"/>
        <v>Secondary Smelting and Alloying of Aluminum</v>
      </c>
      <c r="C268" s="8">
        <f t="shared" si="77"/>
        <v>3.0246830858846777E-2</v>
      </c>
      <c r="D268" s="8">
        <f t="shared" si="78"/>
        <v>8.0416763658538708E-3</v>
      </c>
      <c r="E268" s="8">
        <f t="shared" si="79"/>
        <v>1.9101055751122576E-2</v>
      </c>
      <c r="F268" s="8">
        <f t="shared" si="80"/>
        <v>0.18011378437379033</v>
      </c>
      <c r="G268" s="8">
        <f t="shared" si="81"/>
        <v>6.0311368772870973E-2</v>
      </c>
      <c r="H268" s="8">
        <f t="shared" si="82"/>
        <v>9.9211450923048408E-2</v>
      </c>
      <c r="I268" s="8">
        <f t="shared" si="83"/>
        <v>0.18544513736806448</v>
      </c>
      <c r="J268" s="8">
        <f t="shared" si="84"/>
        <v>5.8517438893603231E-2</v>
      </c>
      <c r="K268" s="8">
        <f t="shared" si="85"/>
        <v>0.10312393116469194</v>
      </c>
      <c r="L268" s="8">
        <f t="shared" si="86"/>
        <v>0.13303537677438709</v>
      </c>
      <c r="M268" s="8">
        <f t="shared" si="87"/>
        <v>3.5581731737000001E-2</v>
      </c>
      <c r="N268" s="8">
        <f t="shared" si="88"/>
        <v>0.10593840734361291</v>
      </c>
      <c r="O268" s="8">
        <f t="shared" si="89"/>
        <v>2.0553026077596778E-2</v>
      </c>
      <c r="P268" s="8">
        <f t="shared" si="90"/>
        <v>1.4883848687924192E-7</v>
      </c>
      <c r="Q268" s="8">
        <f t="shared" si="91"/>
        <v>8.6817011907112888E-3</v>
      </c>
      <c r="R268" s="8">
        <f t="shared" si="92"/>
        <v>1</v>
      </c>
      <c r="S268" s="8">
        <f t="shared" si="93"/>
        <v>0.51705595890838696</v>
      </c>
      <c r="T268" s="8">
        <f t="shared" si="94"/>
        <v>0.52450586226499996</v>
      </c>
      <c r="W268" s="7">
        <v>331314</v>
      </c>
      <c r="X268" s="7" t="s">
        <v>361</v>
      </c>
      <c r="Y268" s="8">
        <v>0</v>
      </c>
      <c r="Z268" s="8">
        <v>0</v>
      </c>
      <c r="AA268" s="8">
        <v>0</v>
      </c>
      <c r="AB268" s="8">
        <v>0</v>
      </c>
      <c r="AC268" s="8">
        <v>0</v>
      </c>
      <c r="AD268" s="8">
        <v>0</v>
      </c>
      <c r="AE268" s="8">
        <v>0</v>
      </c>
      <c r="AF268" s="8">
        <v>0</v>
      </c>
      <c r="AG268" s="8">
        <v>0</v>
      </c>
      <c r="AH268" s="8">
        <v>0</v>
      </c>
      <c r="AI268" s="8">
        <v>0</v>
      </c>
      <c r="AJ268" s="8">
        <v>0</v>
      </c>
      <c r="AK268" s="8">
        <v>0</v>
      </c>
      <c r="AL268" s="8">
        <v>0</v>
      </c>
      <c r="AM268" s="8">
        <v>0</v>
      </c>
      <c r="AN268" s="8">
        <v>1</v>
      </c>
      <c r="AO268" s="8">
        <v>0</v>
      </c>
      <c r="AP268" s="8">
        <v>0</v>
      </c>
      <c r="AS268" s="7">
        <v>331314</v>
      </c>
      <c r="AT268" s="7" t="s">
        <v>361</v>
      </c>
      <c r="AU268" s="8">
        <v>3.0246830858846777E-2</v>
      </c>
      <c r="AV268" s="8">
        <v>8.0416763658538708E-3</v>
      </c>
      <c r="AW268" s="8">
        <v>1.9101055751122576E-2</v>
      </c>
      <c r="AX268" s="8">
        <v>0.18011378437379033</v>
      </c>
      <c r="AY268" s="8">
        <v>6.0311368772870973E-2</v>
      </c>
      <c r="AZ268" s="8">
        <v>9.9211450923048408E-2</v>
      </c>
      <c r="BA268" s="8">
        <v>0.18544513736806448</v>
      </c>
      <c r="BB268" s="8">
        <v>5.8517438893603231E-2</v>
      </c>
      <c r="BC268" s="8">
        <v>0.10312393116469194</v>
      </c>
      <c r="BD268" s="8">
        <v>0.13303537677438709</v>
      </c>
      <c r="BE268" s="8">
        <v>3.5581731737000001E-2</v>
      </c>
      <c r="BF268" s="8">
        <v>0.10593840734361291</v>
      </c>
      <c r="BG268" s="8">
        <v>2.0553026077596778E-2</v>
      </c>
      <c r="BH268" s="8">
        <v>1.4883848687924192E-7</v>
      </c>
      <c r="BI268" s="8">
        <v>8.6817011907112888E-3</v>
      </c>
      <c r="BJ268" s="8">
        <v>1.0573895629759678</v>
      </c>
      <c r="BK268" s="8">
        <v>0.51705595890838696</v>
      </c>
      <c r="BL268" s="8">
        <v>0.52450586226499996</v>
      </c>
    </row>
    <row r="269" spans="1:64" x14ac:dyDescent="0.3">
      <c r="A269" s="7">
        <v>331315</v>
      </c>
      <c r="B269" s="7" t="str">
        <f t="shared" si="76"/>
        <v>Aluminum Sheet, Plate, and Foil Manufacturing</v>
      </c>
      <c r="C269" s="8">
        <f t="shared" si="77"/>
        <v>1.7994081242632257E-2</v>
      </c>
      <c r="D269" s="8">
        <f t="shared" si="78"/>
        <v>4.6545165502516125E-3</v>
      </c>
      <c r="E269" s="8">
        <f t="shared" si="79"/>
        <v>1.7194684337811288E-2</v>
      </c>
      <c r="F269" s="8">
        <f t="shared" si="80"/>
        <v>3.6651447440403224E-2</v>
      </c>
      <c r="G269" s="8">
        <f t="shared" si="81"/>
        <v>1.2453501790175807E-2</v>
      </c>
      <c r="H269" s="8">
        <f t="shared" si="82"/>
        <v>3.5862218153225808E-2</v>
      </c>
      <c r="I269" s="8">
        <f t="shared" si="83"/>
        <v>3.9085397047596782E-2</v>
      </c>
      <c r="J269" s="8">
        <f t="shared" si="84"/>
        <v>1.2527571791903225E-2</v>
      </c>
      <c r="K269" s="8">
        <f t="shared" si="85"/>
        <v>3.6799512948338706E-2</v>
      </c>
      <c r="L269" s="8">
        <f t="shared" si="86"/>
        <v>3.5023128362048378E-2</v>
      </c>
      <c r="M269" s="8">
        <f t="shared" si="87"/>
        <v>1.0219758032745161E-2</v>
      </c>
      <c r="N269" s="8">
        <f t="shared" si="88"/>
        <v>4.6972526801758063E-2</v>
      </c>
      <c r="O269" s="8">
        <f t="shared" si="89"/>
        <v>2.6414587501467742E-2</v>
      </c>
      <c r="P269" s="8">
        <f t="shared" si="90"/>
        <v>2.4383169180693549E-7</v>
      </c>
      <c r="Q269" s="8">
        <f t="shared" si="91"/>
        <v>1.424832136304839E-2</v>
      </c>
      <c r="R269" s="8">
        <f t="shared" si="92"/>
        <v>1</v>
      </c>
      <c r="S269" s="8">
        <f t="shared" si="93"/>
        <v>0.19787039318999999</v>
      </c>
      <c r="T269" s="8">
        <f t="shared" si="94"/>
        <v>0.20131570759435485</v>
      </c>
      <c r="W269" s="7">
        <v>331315</v>
      </c>
      <c r="X269" s="7" t="s">
        <v>362</v>
      </c>
      <c r="Y269" s="8">
        <v>0</v>
      </c>
      <c r="Z269" s="8">
        <v>0</v>
      </c>
      <c r="AA269" s="8">
        <v>0</v>
      </c>
      <c r="AB269" s="8">
        <v>0</v>
      </c>
      <c r="AC269" s="8">
        <v>0</v>
      </c>
      <c r="AD269" s="8">
        <v>0</v>
      </c>
      <c r="AE269" s="8">
        <v>0</v>
      </c>
      <c r="AF269" s="8">
        <v>0</v>
      </c>
      <c r="AG269" s="8">
        <v>0</v>
      </c>
      <c r="AH269" s="8">
        <v>0</v>
      </c>
      <c r="AI269" s="8">
        <v>0</v>
      </c>
      <c r="AJ269" s="8">
        <v>0</v>
      </c>
      <c r="AK269" s="8">
        <v>0</v>
      </c>
      <c r="AL269" s="8">
        <v>0</v>
      </c>
      <c r="AM269" s="8">
        <v>0</v>
      </c>
      <c r="AN269" s="8">
        <v>1</v>
      </c>
      <c r="AO269" s="8">
        <v>0</v>
      </c>
      <c r="AP269" s="8">
        <v>0</v>
      </c>
      <c r="AS269" s="7">
        <v>331315</v>
      </c>
      <c r="AT269" s="7" t="s">
        <v>362</v>
      </c>
      <c r="AU269" s="8">
        <v>1.7994081242632257E-2</v>
      </c>
      <c r="AV269" s="8">
        <v>4.6545165502516125E-3</v>
      </c>
      <c r="AW269" s="8">
        <v>1.7194684337811288E-2</v>
      </c>
      <c r="AX269" s="8">
        <v>3.6651447440403224E-2</v>
      </c>
      <c r="AY269" s="8">
        <v>1.2453501790175807E-2</v>
      </c>
      <c r="AZ269" s="8">
        <v>3.5862218153225808E-2</v>
      </c>
      <c r="BA269" s="8">
        <v>3.9085397047596782E-2</v>
      </c>
      <c r="BB269" s="8">
        <v>1.2527571791903225E-2</v>
      </c>
      <c r="BC269" s="8">
        <v>3.6799512948338706E-2</v>
      </c>
      <c r="BD269" s="8">
        <v>3.5023128362048378E-2</v>
      </c>
      <c r="BE269" s="8">
        <v>1.0219758032745161E-2</v>
      </c>
      <c r="BF269" s="8">
        <v>4.6972526801758063E-2</v>
      </c>
      <c r="BG269" s="8">
        <v>2.6414587501467742E-2</v>
      </c>
      <c r="BH269" s="8">
        <v>2.4383169180693549E-7</v>
      </c>
      <c r="BI269" s="8">
        <v>1.424832136304839E-2</v>
      </c>
      <c r="BJ269" s="8">
        <v>1.0398432821308063</v>
      </c>
      <c r="BK269" s="8">
        <v>0.19787039318999999</v>
      </c>
      <c r="BL269" s="8">
        <v>0.20131570759435485</v>
      </c>
    </row>
    <row r="270" spans="1:64" x14ac:dyDescent="0.3">
      <c r="A270" s="7">
        <v>331318</v>
      </c>
      <c r="B270" s="7" t="str">
        <f t="shared" si="76"/>
        <v>Other Aluminum Rolling, Drawing, and Extruding</v>
      </c>
      <c r="C270" s="8">
        <f t="shared" si="77"/>
        <v>3.4847520794346776E-2</v>
      </c>
      <c r="D270" s="8">
        <f t="shared" si="78"/>
        <v>8.9982801558596767E-3</v>
      </c>
      <c r="E270" s="8">
        <f t="shared" si="79"/>
        <v>3.2263619997966134E-2</v>
      </c>
      <c r="F270" s="8">
        <f t="shared" si="80"/>
        <v>5.8269124177499992E-2</v>
      </c>
      <c r="G270" s="8">
        <f t="shared" si="81"/>
        <v>2.0283686361608065E-2</v>
      </c>
      <c r="H270" s="8">
        <f t="shared" si="82"/>
        <v>5.8794230241161281E-2</v>
      </c>
      <c r="I270" s="8">
        <f t="shared" si="83"/>
        <v>7.5668165298467732E-2</v>
      </c>
      <c r="J270" s="8">
        <f t="shared" si="84"/>
        <v>2.3806997397895158E-2</v>
      </c>
      <c r="K270" s="8">
        <f t="shared" si="85"/>
        <v>6.7599013077370984E-2</v>
      </c>
      <c r="L270" s="8">
        <f t="shared" si="86"/>
        <v>6.8061570923064516E-2</v>
      </c>
      <c r="M270" s="8">
        <f t="shared" si="87"/>
        <v>1.9830182790261289E-2</v>
      </c>
      <c r="N270" s="8">
        <f t="shared" si="88"/>
        <v>8.8338412780435485E-2</v>
      </c>
      <c r="O270" s="8">
        <f t="shared" si="89"/>
        <v>5.2845449097677397E-2</v>
      </c>
      <c r="P270" s="8">
        <f t="shared" si="90"/>
        <v>5.5410014301161283E-7</v>
      </c>
      <c r="Q270" s="8">
        <f t="shared" si="91"/>
        <v>2.8932741523225801E-2</v>
      </c>
      <c r="R270" s="8">
        <f t="shared" si="92"/>
        <v>1</v>
      </c>
      <c r="S270" s="8">
        <f t="shared" si="93"/>
        <v>0.36315349239306444</v>
      </c>
      <c r="T270" s="8">
        <f t="shared" si="94"/>
        <v>0.39288062738661295</v>
      </c>
      <c r="W270" s="7">
        <v>331318</v>
      </c>
      <c r="X270" s="7" t="s">
        <v>363</v>
      </c>
      <c r="Y270" s="8">
        <v>0</v>
      </c>
      <c r="Z270" s="8">
        <v>0</v>
      </c>
      <c r="AA270" s="8">
        <v>0</v>
      </c>
      <c r="AB270" s="8">
        <v>0</v>
      </c>
      <c r="AC270" s="8">
        <v>0</v>
      </c>
      <c r="AD270" s="8">
        <v>0</v>
      </c>
      <c r="AE270" s="8">
        <v>0</v>
      </c>
      <c r="AF270" s="8">
        <v>0</v>
      </c>
      <c r="AG270" s="8">
        <v>0</v>
      </c>
      <c r="AH270" s="8">
        <v>0</v>
      </c>
      <c r="AI270" s="8">
        <v>0</v>
      </c>
      <c r="AJ270" s="8">
        <v>0</v>
      </c>
      <c r="AK270" s="8">
        <v>0</v>
      </c>
      <c r="AL270" s="8">
        <v>0</v>
      </c>
      <c r="AM270" s="8">
        <v>0</v>
      </c>
      <c r="AN270" s="8">
        <v>1</v>
      </c>
      <c r="AO270" s="8">
        <v>0</v>
      </c>
      <c r="AP270" s="8">
        <v>0</v>
      </c>
      <c r="AS270" s="7">
        <v>331318</v>
      </c>
      <c r="AT270" s="7" t="s">
        <v>363</v>
      </c>
      <c r="AU270" s="8">
        <v>3.4847520794346776E-2</v>
      </c>
      <c r="AV270" s="8">
        <v>8.9982801558596767E-3</v>
      </c>
      <c r="AW270" s="8">
        <v>3.2263619997966134E-2</v>
      </c>
      <c r="AX270" s="8">
        <v>5.8269124177499992E-2</v>
      </c>
      <c r="AY270" s="8">
        <v>2.0283686361608065E-2</v>
      </c>
      <c r="AZ270" s="8">
        <v>5.8794230241161281E-2</v>
      </c>
      <c r="BA270" s="8">
        <v>7.5668165298467732E-2</v>
      </c>
      <c r="BB270" s="8">
        <v>2.3806997397895158E-2</v>
      </c>
      <c r="BC270" s="8">
        <v>6.7599013077370984E-2</v>
      </c>
      <c r="BD270" s="8">
        <v>6.8061570923064516E-2</v>
      </c>
      <c r="BE270" s="8">
        <v>1.9830182790261289E-2</v>
      </c>
      <c r="BF270" s="8">
        <v>8.8338412780435485E-2</v>
      </c>
      <c r="BG270" s="8">
        <v>5.2845449097677397E-2</v>
      </c>
      <c r="BH270" s="8">
        <v>5.5410014301161283E-7</v>
      </c>
      <c r="BI270" s="8">
        <v>2.8932741523225801E-2</v>
      </c>
      <c r="BJ270" s="8">
        <v>1.0761094209480644</v>
      </c>
      <c r="BK270" s="8">
        <v>0.36315349239306444</v>
      </c>
      <c r="BL270" s="8">
        <v>0.39288062738661295</v>
      </c>
    </row>
    <row r="271" spans="1:64" x14ac:dyDescent="0.3">
      <c r="A271" s="7">
        <v>331410</v>
      </c>
      <c r="B271" s="7" t="str">
        <f t="shared" si="76"/>
        <v>Nonferrous Metal (except Aluminum) Smelting and Refining</v>
      </c>
      <c r="C271" s="8">
        <f t="shared" si="77"/>
        <v>0.100414042413</v>
      </c>
      <c r="D271" s="8">
        <f t="shared" si="78"/>
        <v>1.3533994074400001E-2</v>
      </c>
      <c r="E271" s="8">
        <f t="shared" si="79"/>
        <v>0.14164302539500001</v>
      </c>
      <c r="F271" s="8">
        <f t="shared" si="80"/>
        <v>0.53267465868399999</v>
      </c>
      <c r="G271" s="8">
        <f t="shared" si="81"/>
        <v>0.109242405926</v>
      </c>
      <c r="H271" s="8">
        <f t="shared" si="82"/>
        <v>0.33554731525300002</v>
      </c>
      <c r="I271" s="8">
        <f t="shared" si="83"/>
        <v>0.392676384765</v>
      </c>
      <c r="J271" s="8">
        <f t="shared" si="84"/>
        <v>6.4178774512800005E-2</v>
      </c>
      <c r="K271" s="8">
        <f t="shared" si="85"/>
        <v>0.19233267164699999</v>
      </c>
      <c r="L271" s="8">
        <f t="shared" si="86"/>
        <v>0.122004595696</v>
      </c>
      <c r="M271" s="8">
        <f t="shared" si="87"/>
        <v>1.7535927575299998E-2</v>
      </c>
      <c r="N271" s="8">
        <f t="shared" si="88"/>
        <v>0.29055747991699998</v>
      </c>
      <c r="O271" s="8">
        <f t="shared" si="89"/>
        <v>0.38301294521599999</v>
      </c>
      <c r="P271" s="8">
        <f t="shared" si="90"/>
        <v>8.5802913605700003E-7</v>
      </c>
      <c r="Q271" s="8">
        <f t="shared" si="91"/>
        <v>6.1445420780499999E-2</v>
      </c>
      <c r="R271" s="8">
        <f t="shared" si="92"/>
        <v>1.2555910618799999</v>
      </c>
      <c r="S271" s="8">
        <f t="shared" si="93"/>
        <v>1.97746437986</v>
      </c>
      <c r="T271" s="8">
        <f t="shared" si="94"/>
        <v>1.6491878309200001</v>
      </c>
      <c r="W271" s="7">
        <v>331410</v>
      </c>
      <c r="X271" s="7" t="s">
        <v>364</v>
      </c>
      <c r="Y271" s="8">
        <v>0.100414042413</v>
      </c>
      <c r="Z271" s="8">
        <v>1.3533994074400001E-2</v>
      </c>
      <c r="AA271" s="8">
        <v>0.14164302539500001</v>
      </c>
      <c r="AB271" s="8">
        <v>0.53267465868399999</v>
      </c>
      <c r="AC271" s="8">
        <v>0.109242405926</v>
      </c>
      <c r="AD271" s="8">
        <v>0.33554731525300002</v>
      </c>
      <c r="AE271" s="8">
        <v>0.392676384765</v>
      </c>
      <c r="AF271" s="8">
        <v>6.4178774512800005E-2</v>
      </c>
      <c r="AG271" s="8">
        <v>0.19233267164699999</v>
      </c>
      <c r="AH271" s="8">
        <v>0.122004595696</v>
      </c>
      <c r="AI271" s="8">
        <v>1.7535927575299998E-2</v>
      </c>
      <c r="AJ271" s="8">
        <v>0.29055747991699998</v>
      </c>
      <c r="AK271" s="8">
        <v>0.38301294521599999</v>
      </c>
      <c r="AL271" s="8">
        <v>8.5802913605700003E-7</v>
      </c>
      <c r="AM271" s="8">
        <v>6.1445420780499999E-2</v>
      </c>
      <c r="AN271" s="8">
        <v>1.2555910618799999</v>
      </c>
      <c r="AO271" s="8">
        <v>1.97746437986</v>
      </c>
      <c r="AP271" s="8">
        <v>1.6491878309200001</v>
      </c>
      <c r="AS271" s="7">
        <v>331410</v>
      </c>
      <c r="AT271" s="7" t="s">
        <v>364</v>
      </c>
      <c r="AU271" s="8">
        <v>9.9180308283541935E-2</v>
      </c>
      <c r="AV271" s="8">
        <v>1.9724486794334518E-2</v>
      </c>
      <c r="AW271" s="8">
        <v>0.18564844671942418</v>
      </c>
      <c r="AX271" s="8">
        <v>0.51902555433433251</v>
      </c>
      <c r="AY271" s="8">
        <v>0.1341299681376445</v>
      </c>
      <c r="AZ271" s="8">
        <v>0.62620418189257743</v>
      </c>
      <c r="BA271" s="8">
        <v>0.42030381484604834</v>
      </c>
      <c r="BB271" s="8">
        <v>0.10370646334085322</v>
      </c>
      <c r="BC271" s="8">
        <v>0.52407920819414511</v>
      </c>
      <c r="BD271" s="8">
        <v>0.1273927954835887</v>
      </c>
      <c r="BE271" s="8">
        <v>2.5724261999438707E-2</v>
      </c>
      <c r="BF271" s="8">
        <v>0.33794859564396762</v>
      </c>
      <c r="BG271" s="8">
        <v>0.35627506244941931</v>
      </c>
      <c r="BH271" s="8">
        <v>1.1442733681874195E-6</v>
      </c>
      <c r="BI271" s="8">
        <v>5.5664870366361363E-2</v>
      </c>
      <c r="BJ271" s="8">
        <v>1.3045532417972585</v>
      </c>
      <c r="BK271" s="8">
        <v>2.182585510816613</v>
      </c>
      <c r="BL271" s="8">
        <v>1.9513152928322588</v>
      </c>
    </row>
    <row r="272" spans="1:64" x14ac:dyDescent="0.3">
      <c r="A272" s="7">
        <v>331420</v>
      </c>
      <c r="B272" s="7" t="str">
        <f t="shared" si="76"/>
        <v>Copper Rolling, Drawing, Extruding, and Alloying</v>
      </c>
      <c r="C272" s="8">
        <f t="shared" si="77"/>
        <v>4.1309019818312892E-2</v>
      </c>
      <c r="D272" s="8">
        <f t="shared" si="78"/>
        <v>1.374587985194E-2</v>
      </c>
      <c r="E272" s="8">
        <f t="shared" si="79"/>
        <v>1.7931709089406452E-2</v>
      </c>
      <c r="F272" s="8">
        <f t="shared" si="80"/>
        <v>9.5520722774612904E-2</v>
      </c>
      <c r="G272" s="8">
        <f t="shared" si="81"/>
        <v>5.0368375654353217E-2</v>
      </c>
      <c r="H272" s="8">
        <f t="shared" si="82"/>
        <v>7.9284890788903231E-2</v>
      </c>
      <c r="I272" s="8">
        <f t="shared" si="83"/>
        <v>7.7986058826951601E-2</v>
      </c>
      <c r="J272" s="8">
        <f t="shared" si="84"/>
        <v>3.5656051548548388E-2</v>
      </c>
      <c r="K272" s="8">
        <f t="shared" si="85"/>
        <v>5.5976189594999989E-2</v>
      </c>
      <c r="L272" s="8">
        <f t="shared" si="86"/>
        <v>0.10229555969506451</v>
      </c>
      <c r="M272" s="8">
        <f t="shared" si="87"/>
        <v>4.0888403397041931E-2</v>
      </c>
      <c r="N272" s="8">
        <f t="shared" si="88"/>
        <v>8.0495014173403226E-2</v>
      </c>
      <c r="O272" s="8">
        <f t="shared" si="89"/>
        <v>2.1942985901612908E-2</v>
      </c>
      <c r="P272" s="8">
        <f t="shared" si="90"/>
        <v>1.9789459988190324E-7</v>
      </c>
      <c r="Q272" s="8">
        <f t="shared" si="91"/>
        <v>1.5755429552806448E-2</v>
      </c>
      <c r="R272" s="8">
        <f t="shared" si="92"/>
        <v>1</v>
      </c>
      <c r="S272" s="8">
        <f t="shared" si="93"/>
        <v>0.3864643117985484</v>
      </c>
      <c r="T272" s="8">
        <f t="shared" si="94"/>
        <v>0.33090862255112907</v>
      </c>
      <c r="W272" s="7">
        <v>331420</v>
      </c>
      <c r="X272" s="7" t="s">
        <v>365</v>
      </c>
      <c r="Y272" s="8">
        <v>0</v>
      </c>
      <c r="Z272" s="8">
        <v>0</v>
      </c>
      <c r="AA272" s="8">
        <v>0</v>
      </c>
      <c r="AB272" s="8">
        <v>0</v>
      </c>
      <c r="AC272" s="8">
        <v>0</v>
      </c>
      <c r="AD272" s="8">
        <v>0</v>
      </c>
      <c r="AE272" s="8">
        <v>0</v>
      </c>
      <c r="AF272" s="8">
        <v>0</v>
      </c>
      <c r="AG272" s="8">
        <v>0</v>
      </c>
      <c r="AH272" s="8">
        <v>0</v>
      </c>
      <c r="AI272" s="8">
        <v>0</v>
      </c>
      <c r="AJ272" s="8">
        <v>0</v>
      </c>
      <c r="AK272" s="8">
        <v>0</v>
      </c>
      <c r="AL272" s="8">
        <v>0</v>
      </c>
      <c r="AM272" s="8">
        <v>0</v>
      </c>
      <c r="AN272" s="8">
        <v>1</v>
      </c>
      <c r="AO272" s="8">
        <v>0</v>
      </c>
      <c r="AP272" s="8">
        <v>0</v>
      </c>
      <c r="AS272" s="7">
        <v>331420</v>
      </c>
      <c r="AT272" s="7" t="s">
        <v>365</v>
      </c>
      <c r="AU272" s="8">
        <v>4.1309019818312892E-2</v>
      </c>
      <c r="AV272" s="8">
        <v>1.374587985194E-2</v>
      </c>
      <c r="AW272" s="8">
        <v>1.7931709089406452E-2</v>
      </c>
      <c r="AX272" s="8">
        <v>9.5520722774612904E-2</v>
      </c>
      <c r="AY272" s="8">
        <v>5.0368375654353217E-2</v>
      </c>
      <c r="AZ272" s="8">
        <v>7.9284890788903231E-2</v>
      </c>
      <c r="BA272" s="8">
        <v>7.7986058826951601E-2</v>
      </c>
      <c r="BB272" s="8">
        <v>3.5656051548548388E-2</v>
      </c>
      <c r="BC272" s="8">
        <v>5.5976189594999989E-2</v>
      </c>
      <c r="BD272" s="8">
        <v>0.10229555969506451</v>
      </c>
      <c r="BE272" s="8">
        <v>4.0888403397041931E-2</v>
      </c>
      <c r="BF272" s="8">
        <v>8.0495014173403226E-2</v>
      </c>
      <c r="BG272" s="8">
        <v>2.1942985901612908E-2</v>
      </c>
      <c r="BH272" s="8">
        <v>1.9789459988190324E-7</v>
      </c>
      <c r="BI272" s="8">
        <v>1.5755429552806448E-2</v>
      </c>
      <c r="BJ272" s="8">
        <v>1.0729866087596776</v>
      </c>
      <c r="BK272" s="8">
        <v>0.3864643117985484</v>
      </c>
      <c r="BL272" s="8">
        <v>0.33090862255112907</v>
      </c>
    </row>
    <row r="273" spans="1:64" x14ac:dyDescent="0.3">
      <c r="A273" s="7">
        <v>331491</v>
      </c>
      <c r="B273" s="7" t="str">
        <f t="shared" si="76"/>
        <v>Nonferrous Metal (except Copper and Aluminum) Rolling, Drawing, and Extruding</v>
      </c>
      <c r="C273" s="8">
        <f t="shared" si="77"/>
        <v>4.4701112075066128E-2</v>
      </c>
      <c r="D273" s="8">
        <f t="shared" si="78"/>
        <v>1.1175948582394676E-2</v>
      </c>
      <c r="E273" s="8">
        <f t="shared" si="79"/>
        <v>4.626656179175323E-2</v>
      </c>
      <c r="F273" s="8">
        <f t="shared" si="80"/>
        <v>0.13366862754593548</v>
      </c>
      <c r="G273" s="8">
        <f t="shared" si="81"/>
        <v>5.1723171689433883E-2</v>
      </c>
      <c r="H273" s="8">
        <f t="shared" si="82"/>
        <v>0.15113446202403225</v>
      </c>
      <c r="I273" s="8">
        <f t="shared" si="83"/>
        <v>0.1127360858562742</v>
      </c>
      <c r="J273" s="8">
        <f t="shared" si="84"/>
        <v>3.9459922171027423E-2</v>
      </c>
      <c r="K273" s="8">
        <f t="shared" si="85"/>
        <v>0.12023588611240323</v>
      </c>
      <c r="L273" s="8">
        <f t="shared" si="86"/>
        <v>8.0861073948645154E-2</v>
      </c>
      <c r="M273" s="8">
        <f t="shared" si="87"/>
        <v>2.2250654154200002E-2</v>
      </c>
      <c r="N273" s="8">
        <f t="shared" si="88"/>
        <v>0.1245793833617258</v>
      </c>
      <c r="O273" s="8">
        <f t="shared" si="89"/>
        <v>7.1805721183838711E-2</v>
      </c>
      <c r="P273" s="8">
        <f t="shared" si="90"/>
        <v>3.9258844084843548E-7</v>
      </c>
      <c r="Q273" s="8">
        <f t="shared" si="91"/>
        <v>2.6634723318319346E-2</v>
      </c>
      <c r="R273" s="8">
        <f t="shared" si="92"/>
        <v>1</v>
      </c>
      <c r="S273" s="8">
        <f t="shared" si="93"/>
        <v>0.62684884190500001</v>
      </c>
      <c r="T273" s="8">
        <f t="shared" si="94"/>
        <v>0.56275447478467744</v>
      </c>
      <c r="W273" s="7">
        <v>331491</v>
      </c>
      <c r="X273" s="7" t="s">
        <v>366</v>
      </c>
      <c r="Y273" s="8">
        <v>0</v>
      </c>
      <c r="Z273" s="8">
        <v>0</v>
      </c>
      <c r="AA273" s="8">
        <v>0</v>
      </c>
      <c r="AB273" s="8">
        <v>0</v>
      </c>
      <c r="AC273" s="8">
        <v>0</v>
      </c>
      <c r="AD273" s="8">
        <v>0</v>
      </c>
      <c r="AE273" s="8">
        <v>0</v>
      </c>
      <c r="AF273" s="8">
        <v>0</v>
      </c>
      <c r="AG273" s="8">
        <v>0</v>
      </c>
      <c r="AH273" s="8">
        <v>0</v>
      </c>
      <c r="AI273" s="8">
        <v>0</v>
      </c>
      <c r="AJ273" s="8">
        <v>0</v>
      </c>
      <c r="AK273" s="8">
        <v>0</v>
      </c>
      <c r="AL273" s="8">
        <v>0</v>
      </c>
      <c r="AM273" s="8">
        <v>0</v>
      </c>
      <c r="AN273" s="8">
        <v>1</v>
      </c>
      <c r="AO273" s="8">
        <v>0</v>
      </c>
      <c r="AP273" s="8">
        <v>0</v>
      </c>
      <c r="AS273" s="7">
        <v>331491</v>
      </c>
      <c r="AT273" s="7" t="s">
        <v>366</v>
      </c>
      <c r="AU273" s="8">
        <v>4.4701112075066128E-2</v>
      </c>
      <c r="AV273" s="8">
        <v>1.1175948582394676E-2</v>
      </c>
      <c r="AW273" s="8">
        <v>4.626656179175323E-2</v>
      </c>
      <c r="AX273" s="8">
        <v>0.13366862754593548</v>
      </c>
      <c r="AY273" s="8">
        <v>5.1723171689433883E-2</v>
      </c>
      <c r="AZ273" s="8">
        <v>0.15113446202403225</v>
      </c>
      <c r="BA273" s="8">
        <v>0.1127360858562742</v>
      </c>
      <c r="BB273" s="8">
        <v>3.9459922171027423E-2</v>
      </c>
      <c r="BC273" s="8">
        <v>0.12023588611240323</v>
      </c>
      <c r="BD273" s="8">
        <v>8.0861073948645154E-2</v>
      </c>
      <c r="BE273" s="8">
        <v>2.2250654154200002E-2</v>
      </c>
      <c r="BF273" s="8">
        <v>0.1245793833617258</v>
      </c>
      <c r="BG273" s="8">
        <v>7.1805721183838711E-2</v>
      </c>
      <c r="BH273" s="8">
        <v>3.9258844084843548E-7</v>
      </c>
      <c r="BI273" s="8">
        <v>2.6634723318319346E-2</v>
      </c>
      <c r="BJ273" s="8">
        <v>1.1021436224491936</v>
      </c>
      <c r="BK273" s="8">
        <v>0.62684884190500001</v>
      </c>
      <c r="BL273" s="8">
        <v>0.56275447478467744</v>
      </c>
    </row>
    <row r="274" spans="1:64" x14ac:dyDescent="0.3">
      <c r="A274" s="7">
        <v>331492</v>
      </c>
      <c r="B274" s="7" t="str">
        <f t="shared" si="76"/>
        <v>Secondary Smelting, Refining, and Alloying of Nonferrous Metal (except Copper and Aluminum)</v>
      </c>
      <c r="C274" s="8">
        <f t="shared" si="77"/>
        <v>8.0178635724358072E-2</v>
      </c>
      <c r="D274" s="8">
        <f t="shared" si="78"/>
        <v>1.7535086303097098E-2</v>
      </c>
      <c r="E274" s="8">
        <f t="shared" si="79"/>
        <v>8.1688632389472576E-2</v>
      </c>
      <c r="F274" s="8">
        <f t="shared" si="80"/>
        <v>0.25046308210395646</v>
      </c>
      <c r="G274" s="8">
        <f t="shared" si="81"/>
        <v>8.405702301493953E-2</v>
      </c>
      <c r="H274" s="8">
        <f t="shared" si="82"/>
        <v>0.26002062339954674</v>
      </c>
      <c r="I274" s="8">
        <f t="shared" si="83"/>
        <v>0.20513964056458059</v>
      </c>
      <c r="J274" s="8">
        <f t="shared" si="84"/>
        <v>6.2767290611170978E-2</v>
      </c>
      <c r="K274" s="8">
        <f t="shared" si="85"/>
        <v>0.203837905380229</v>
      </c>
      <c r="L274" s="8">
        <f t="shared" si="86"/>
        <v>0.14938753694948551</v>
      </c>
      <c r="M274" s="8">
        <f t="shared" si="87"/>
        <v>3.5335486617131116E-2</v>
      </c>
      <c r="N274" s="8">
        <f t="shared" si="88"/>
        <v>0.2235359690149839</v>
      </c>
      <c r="O274" s="8">
        <f t="shared" si="89"/>
        <v>0.15155116054470966</v>
      </c>
      <c r="P274" s="8">
        <f t="shared" si="90"/>
        <v>1.1970448992237739E-6</v>
      </c>
      <c r="Q274" s="8">
        <f t="shared" si="91"/>
        <v>5.5429159139719304E-2</v>
      </c>
      <c r="R274" s="8">
        <f t="shared" si="92"/>
        <v>1</v>
      </c>
      <c r="S274" s="8">
        <f t="shared" si="93"/>
        <v>1.2074439543246773</v>
      </c>
      <c r="T274" s="8">
        <f t="shared" si="94"/>
        <v>1.0846480623624195</v>
      </c>
      <c r="W274" s="7">
        <v>331492</v>
      </c>
      <c r="X274" s="7" t="s">
        <v>367</v>
      </c>
      <c r="Y274" s="8">
        <v>0</v>
      </c>
      <c r="Z274" s="8">
        <v>0</v>
      </c>
      <c r="AA274" s="8">
        <v>0</v>
      </c>
      <c r="AB274" s="8">
        <v>0</v>
      </c>
      <c r="AC274" s="8">
        <v>0</v>
      </c>
      <c r="AD274" s="8">
        <v>0</v>
      </c>
      <c r="AE274" s="8">
        <v>0</v>
      </c>
      <c r="AF274" s="8">
        <v>0</v>
      </c>
      <c r="AG274" s="8">
        <v>0</v>
      </c>
      <c r="AH274" s="8">
        <v>0</v>
      </c>
      <c r="AI274" s="8">
        <v>0</v>
      </c>
      <c r="AJ274" s="8">
        <v>0</v>
      </c>
      <c r="AK274" s="8">
        <v>0</v>
      </c>
      <c r="AL274" s="8">
        <v>0</v>
      </c>
      <c r="AM274" s="8">
        <v>0</v>
      </c>
      <c r="AN274" s="8">
        <v>1</v>
      </c>
      <c r="AO274" s="8">
        <v>0</v>
      </c>
      <c r="AP274" s="8">
        <v>0</v>
      </c>
      <c r="AS274" s="7">
        <v>331492</v>
      </c>
      <c r="AT274" s="7" t="s">
        <v>367</v>
      </c>
      <c r="AU274" s="8">
        <v>8.0178635724358072E-2</v>
      </c>
      <c r="AV274" s="8">
        <v>1.7535086303097098E-2</v>
      </c>
      <c r="AW274" s="8">
        <v>8.1688632389472576E-2</v>
      </c>
      <c r="AX274" s="8">
        <v>0.25046308210395646</v>
      </c>
      <c r="AY274" s="8">
        <v>8.405702301493953E-2</v>
      </c>
      <c r="AZ274" s="8">
        <v>0.26002062339954674</v>
      </c>
      <c r="BA274" s="8">
        <v>0.20513964056458059</v>
      </c>
      <c r="BB274" s="8">
        <v>6.2767290611170978E-2</v>
      </c>
      <c r="BC274" s="8">
        <v>0.203837905380229</v>
      </c>
      <c r="BD274" s="8">
        <v>0.14938753694948551</v>
      </c>
      <c r="BE274" s="8">
        <v>3.5335486617131116E-2</v>
      </c>
      <c r="BF274" s="8">
        <v>0.2235359690149839</v>
      </c>
      <c r="BG274" s="8">
        <v>0.15155116054470966</v>
      </c>
      <c r="BH274" s="8">
        <v>1.1970448992237739E-6</v>
      </c>
      <c r="BI274" s="8">
        <v>5.5429159139719304E-2</v>
      </c>
      <c r="BJ274" s="8">
        <v>1.1794023544166135</v>
      </c>
      <c r="BK274" s="8">
        <v>1.2074439543246773</v>
      </c>
      <c r="BL274" s="8">
        <v>1.0846480623624195</v>
      </c>
    </row>
    <row r="275" spans="1:64" x14ac:dyDescent="0.3">
      <c r="A275" s="7">
        <v>331511</v>
      </c>
      <c r="B275" s="7" t="str">
        <f t="shared" si="76"/>
        <v>Iron Foundries</v>
      </c>
      <c r="C275" s="8">
        <f t="shared" si="77"/>
        <v>6.5869240750199995E-2</v>
      </c>
      <c r="D275" s="8">
        <f t="shared" si="78"/>
        <v>7.5010503271100001E-3</v>
      </c>
      <c r="E275" s="8">
        <f t="shared" si="79"/>
        <v>9.6556091458899998E-2</v>
      </c>
      <c r="F275" s="8">
        <f t="shared" si="80"/>
        <v>8.9217995989699997E-2</v>
      </c>
      <c r="G275" s="8">
        <f t="shared" si="81"/>
        <v>1.27409772067E-2</v>
      </c>
      <c r="H275" s="8">
        <f t="shared" si="82"/>
        <v>8.6638953694100004E-2</v>
      </c>
      <c r="I275" s="8">
        <f t="shared" si="83"/>
        <v>7.4683444527900003E-2</v>
      </c>
      <c r="J275" s="8">
        <f t="shared" si="84"/>
        <v>8.7942818578899996E-3</v>
      </c>
      <c r="K275" s="8">
        <f t="shared" si="85"/>
        <v>5.5636289743E-2</v>
      </c>
      <c r="L275" s="8">
        <f t="shared" si="86"/>
        <v>7.34070680759E-2</v>
      </c>
      <c r="M275" s="8">
        <f t="shared" si="87"/>
        <v>8.9068462511499996E-3</v>
      </c>
      <c r="N275" s="8">
        <f t="shared" si="88"/>
        <v>0.164379290017</v>
      </c>
      <c r="O275" s="8">
        <f t="shared" si="89"/>
        <v>0.43020667439600002</v>
      </c>
      <c r="P275" s="8">
        <f t="shared" si="90"/>
        <v>4.52139682985E-6</v>
      </c>
      <c r="Q275" s="8">
        <f t="shared" si="91"/>
        <v>0.26169398827599999</v>
      </c>
      <c r="R275" s="8">
        <f t="shared" si="92"/>
        <v>1.1699263825399999</v>
      </c>
      <c r="S275" s="8">
        <f t="shared" si="93"/>
        <v>1.18859792689</v>
      </c>
      <c r="T275" s="8">
        <f t="shared" si="94"/>
        <v>1.13911401613</v>
      </c>
      <c r="W275" s="7">
        <v>331511</v>
      </c>
      <c r="X275" s="7" t="s">
        <v>368</v>
      </c>
      <c r="Y275" s="8">
        <v>6.5869240750199995E-2</v>
      </c>
      <c r="Z275" s="8">
        <v>7.5010503271100001E-3</v>
      </c>
      <c r="AA275" s="8">
        <v>9.6556091458899998E-2</v>
      </c>
      <c r="AB275" s="8">
        <v>8.9217995989699997E-2</v>
      </c>
      <c r="AC275" s="8">
        <v>1.27409772067E-2</v>
      </c>
      <c r="AD275" s="8">
        <v>8.6638953694100004E-2</v>
      </c>
      <c r="AE275" s="8">
        <v>7.4683444527900003E-2</v>
      </c>
      <c r="AF275" s="8">
        <v>8.7942818578899996E-3</v>
      </c>
      <c r="AG275" s="8">
        <v>5.5636289743E-2</v>
      </c>
      <c r="AH275" s="8">
        <v>7.34070680759E-2</v>
      </c>
      <c r="AI275" s="8">
        <v>8.9068462511499996E-3</v>
      </c>
      <c r="AJ275" s="8">
        <v>0.164379290017</v>
      </c>
      <c r="AK275" s="8">
        <v>0.43020667439600002</v>
      </c>
      <c r="AL275" s="8">
        <v>4.52139682985E-6</v>
      </c>
      <c r="AM275" s="8">
        <v>0.26169398827599999</v>
      </c>
      <c r="AN275" s="8">
        <v>1.1699263825399999</v>
      </c>
      <c r="AO275" s="8">
        <v>1.18859792689</v>
      </c>
      <c r="AP275" s="8">
        <v>1.13911401613</v>
      </c>
      <c r="AS275" s="7">
        <v>331511</v>
      </c>
      <c r="AT275" s="7" t="s">
        <v>368</v>
      </c>
      <c r="AU275" s="8">
        <v>1.9382542745211295E-2</v>
      </c>
      <c r="AV275" s="8">
        <v>4.7871410707711302E-3</v>
      </c>
      <c r="AW275" s="8">
        <v>3.455279728854839E-2</v>
      </c>
      <c r="AX275" s="8">
        <v>2.5561659146022576E-2</v>
      </c>
      <c r="AY275" s="8">
        <v>7.6894712419467749E-3</v>
      </c>
      <c r="AZ275" s="8">
        <v>4.1699513094114522E-2</v>
      </c>
      <c r="BA275" s="8">
        <v>2.3447508599254839E-2</v>
      </c>
      <c r="BB275" s="8">
        <v>6.4893738711767736E-3</v>
      </c>
      <c r="BC275" s="8">
        <v>3.496748571671935E-2</v>
      </c>
      <c r="BD275" s="8">
        <v>2.2960808293500001E-2</v>
      </c>
      <c r="BE275" s="8">
        <v>5.7213444671546775E-3</v>
      </c>
      <c r="BF275" s="8">
        <v>5.0965047708564519E-2</v>
      </c>
      <c r="BG275" s="8">
        <v>7.0807263852903229E-2</v>
      </c>
      <c r="BH275" s="8">
        <v>7.1726142646274187E-7</v>
      </c>
      <c r="BI275" s="8">
        <v>4.2077866852258075E-2</v>
      </c>
      <c r="BJ275" s="8">
        <v>1.0587224811043547</v>
      </c>
      <c r="BK275" s="8">
        <v>0.23624096606274195</v>
      </c>
      <c r="BL275" s="8">
        <v>0.22619469076774196</v>
      </c>
    </row>
    <row r="276" spans="1:64" x14ac:dyDescent="0.3">
      <c r="A276" s="7">
        <v>331512</v>
      </c>
      <c r="B276" s="7" t="str">
        <f t="shared" si="76"/>
        <v>Steel Investment Foundries</v>
      </c>
      <c r="C276" s="8">
        <f t="shared" si="77"/>
        <v>6.6894438990225801E-3</v>
      </c>
      <c r="D276" s="8">
        <f t="shared" si="78"/>
        <v>1.4797397292951613E-3</v>
      </c>
      <c r="E276" s="8">
        <f t="shared" si="79"/>
        <v>1.362165331969355E-2</v>
      </c>
      <c r="F276" s="8">
        <f t="shared" si="80"/>
        <v>9.536360755935485E-3</v>
      </c>
      <c r="G276" s="8">
        <f t="shared" si="81"/>
        <v>2.5517402446096774E-3</v>
      </c>
      <c r="H276" s="8">
        <f t="shared" si="82"/>
        <v>1.518915368967742E-2</v>
      </c>
      <c r="I276" s="8">
        <f t="shared" si="83"/>
        <v>8.0849273946306446E-3</v>
      </c>
      <c r="J276" s="8">
        <f t="shared" si="84"/>
        <v>1.9936852450870967E-3</v>
      </c>
      <c r="K276" s="8">
        <f t="shared" si="85"/>
        <v>1.2550354271983871E-2</v>
      </c>
      <c r="L276" s="8">
        <f t="shared" si="86"/>
        <v>8.034155745753226E-3</v>
      </c>
      <c r="M276" s="8">
        <f t="shared" si="87"/>
        <v>1.7529315464822582E-3</v>
      </c>
      <c r="N276" s="8">
        <f t="shared" si="88"/>
        <v>2.0611528636967739E-2</v>
      </c>
      <c r="O276" s="8">
        <f t="shared" si="89"/>
        <v>2.8335538357999998E-2</v>
      </c>
      <c r="P276" s="8">
        <f t="shared" si="90"/>
        <v>2.4023095176419353E-7</v>
      </c>
      <c r="Q276" s="8">
        <f t="shared" si="91"/>
        <v>1.7121286817935483E-2</v>
      </c>
      <c r="R276" s="8">
        <f t="shared" si="92"/>
        <v>1</v>
      </c>
      <c r="S276" s="8">
        <f t="shared" si="93"/>
        <v>9.1793383722419353E-2</v>
      </c>
      <c r="T276" s="8">
        <f t="shared" si="94"/>
        <v>8.7145095944032247E-2</v>
      </c>
      <c r="W276" s="7">
        <v>331512</v>
      </c>
      <c r="X276" s="7" t="s">
        <v>369</v>
      </c>
      <c r="Y276" s="8">
        <v>0</v>
      </c>
      <c r="Z276" s="8">
        <v>0</v>
      </c>
      <c r="AA276" s="8">
        <v>0</v>
      </c>
      <c r="AB276" s="8">
        <v>0</v>
      </c>
      <c r="AC276" s="8">
        <v>0</v>
      </c>
      <c r="AD276" s="8">
        <v>0</v>
      </c>
      <c r="AE276" s="8">
        <v>0</v>
      </c>
      <c r="AF276" s="8">
        <v>0</v>
      </c>
      <c r="AG276" s="8">
        <v>0</v>
      </c>
      <c r="AH276" s="8">
        <v>0</v>
      </c>
      <c r="AI276" s="8">
        <v>0</v>
      </c>
      <c r="AJ276" s="8">
        <v>0</v>
      </c>
      <c r="AK276" s="8">
        <v>0</v>
      </c>
      <c r="AL276" s="8">
        <v>0</v>
      </c>
      <c r="AM276" s="8">
        <v>0</v>
      </c>
      <c r="AN276" s="8">
        <v>1</v>
      </c>
      <c r="AO276" s="8">
        <v>0</v>
      </c>
      <c r="AP276" s="8">
        <v>0</v>
      </c>
      <c r="AS276" s="7">
        <v>331512</v>
      </c>
      <c r="AT276" s="7" t="s">
        <v>369</v>
      </c>
      <c r="AU276" s="8">
        <v>6.6894438990225801E-3</v>
      </c>
      <c r="AV276" s="8">
        <v>1.4797397292951613E-3</v>
      </c>
      <c r="AW276" s="8">
        <v>1.362165331969355E-2</v>
      </c>
      <c r="AX276" s="8">
        <v>9.536360755935485E-3</v>
      </c>
      <c r="AY276" s="8">
        <v>2.5517402446096774E-3</v>
      </c>
      <c r="AZ276" s="8">
        <v>1.518915368967742E-2</v>
      </c>
      <c r="BA276" s="8">
        <v>8.0849273946306446E-3</v>
      </c>
      <c r="BB276" s="8">
        <v>1.9936852450870967E-3</v>
      </c>
      <c r="BC276" s="8">
        <v>1.2550354271983871E-2</v>
      </c>
      <c r="BD276" s="8">
        <v>8.034155745753226E-3</v>
      </c>
      <c r="BE276" s="8">
        <v>1.7529315464822582E-3</v>
      </c>
      <c r="BF276" s="8">
        <v>2.0611528636967739E-2</v>
      </c>
      <c r="BG276" s="8">
        <v>2.8335538357999998E-2</v>
      </c>
      <c r="BH276" s="8">
        <v>2.4023095176419353E-7</v>
      </c>
      <c r="BI276" s="8">
        <v>1.7121286817935483E-2</v>
      </c>
      <c r="BJ276" s="8">
        <v>1.021790836947742</v>
      </c>
      <c r="BK276" s="8">
        <v>9.1793383722419353E-2</v>
      </c>
      <c r="BL276" s="8">
        <v>8.7145095944032247E-2</v>
      </c>
    </row>
    <row r="277" spans="1:64" x14ac:dyDescent="0.3">
      <c r="A277" s="7">
        <v>331513</v>
      </c>
      <c r="B277" s="7" t="str">
        <f t="shared" si="76"/>
        <v>Steel Foundries (except Investment)</v>
      </c>
      <c r="C277" s="8">
        <f t="shared" si="77"/>
        <v>1.3254780621340322E-2</v>
      </c>
      <c r="D277" s="8">
        <f t="shared" si="78"/>
        <v>3.3579357987583869E-3</v>
      </c>
      <c r="E277" s="8">
        <f t="shared" si="79"/>
        <v>1.9469950843262904E-2</v>
      </c>
      <c r="F277" s="8">
        <f t="shared" si="80"/>
        <v>1.0898712346237096E-2</v>
      </c>
      <c r="G277" s="8">
        <f t="shared" si="81"/>
        <v>2.704750312219516E-3</v>
      </c>
      <c r="H277" s="8">
        <f t="shared" si="82"/>
        <v>1.1949752341317742E-2</v>
      </c>
      <c r="I277" s="8">
        <f t="shared" si="83"/>
        <v>1.6114653009380645E-2</v>
      </c>
      <c r="J277" s="8">
        <f t="shared" si="84"/>
        <v>4.6174828692048375E-3</v>
      </c>
      <c r="K277" s="8">
        <f t="shared" si="85"/>
        <v>1.8798968163269352E-2</v>
      </c>
      <c r="L277" s="8">
        <f t="shared" si="86"/>
        <v>1.610193618025E-2</v>
      </c>
      <c r="M277" s="8">
        <f t="shared" si="87"/>
        <v>4.1100432719035481E-3</v>
      </c>
      <c r="N277" s="8">
        <f t="shared" si="88"/>
        <v>2.9125504674709677E-2</v>
      </c>
      <c r="O277" s="8">
        <f t="shared" si="89"/>
        <v>4.9556213197919349E-2</v>
      </c>
      <c r="P277" s="8">
        <f t="shared" si="90"/>
        <v>1.4343186577420966E-6</v>
      </c>
      <c r="Q277" s="8">
        <f t="shared" si="91"/>
        <v>2.9506773177564522E-2</v>
      </c>
      <c r="R277" s="8">
        <f t="shared" si="92"/>
        <v>1</v>
      </c>
      <c r="S277" s="8">
        <f t="shared" si="93"/>
        <v>0.13845644080612901</v>
      </c>
      <c r="T277" s="8">
        <f t="shared" si="94"/>
        <v>0.15243432984838709</v>
      </c>
      <c r="W277" s="7">
        <v>331513</v>
      </c>
      <c r="X277" s="7" t="s">
        <v>370</v>
      </c>
      <c r="Y277" s="8">
        <v>0</v>
      </c>
      <c r="Z277" s="8">
        <v>0</v>
      </c>
      <c r="AA277" s="8">
        <v>0</v>
      </c>
      <c r="AB277" s="8">
        <v>0</v>
      </c>
      <c r="AC277" s="8">
        <v>0</v>
      </c>
      <c r="AD277" s="8">
        <v>0</v>
      </c>
      <c r="AE277" s="8">
        <v>0</v>
      </c>
      <c r="AF277" s="8">
        <v>0</v>
      </c>
      <c r="AG277" s="8">
        <v>0</v>
      </c>
      <c r="AH277" s="8">
        <v>0</v>
      </c>
      <c r="AI277" s="8">
        <v>0</v>
      </c>
      <c r="AJ277" s="8">
        <v>0</v>
      </c>
      <c r="AK277" s="8">
        <v>0</v>
      </c>
      <c r="AL277" s="8">
        <v>0</v>
      </c>
      <c r="AM277" s="8">
        <v>0</v>
      </c>
      <c r="AN277" s="8">
        <v>1</v>
      </c>
      <c r="AO277" s="8">
        <v>0</v>
      </c>
      <c r="AP277" s="8">
        <v>0</v>
      </c>
      <c r="AS277" s="7">
        <v>331513</v>
      </c>
      <c r="AT277" s="7" t="s">
        <v>370</v>
      </c>
      <c r="AU277" s="8">
        <v>1.3254780621340322E-2</v>
      </c>
      <c r="AV277" s="8">
        <v>3.3579357987583869E-3</v>
      </c>
      <c r="AW277" s="8">
        <v>1.9469950843262904E-2</v>
      </c>
      <c r="AX277" s="8">
        <v>1.0898712346237096E-2</v>
      </c>
      <c r="AY277" s="8">
        <v>2.704750312219516E-3</v>
      </c>
      <c r="AZ277" s="8">
        <v>1.1949752341317742E-2</v>
      </c>
      <c r="BA277" s="8">
        <v>1.6114653009380645E-2</v>
      </c>
      <c r="BB277" s="8">
        <v>4.6174828692048375E-3</v>
      </c>
      <c r="BC277" s="8">
        <v>1.8798968163269352E-2</v>
      </c>
      <c r="BD277" s="8">
        <v>1.610193618025E-2</v>
      </c>
      <c r="BE277" s="8">
        <v>4.1100432719035481E-3</v>
      </c>
      <c r="BF277" s="8">
        <v>2.9125504674709677E-2</v>
      </c>
      <c r="BG277" s="8">
        <v>4.9556213197919349E-2</v>
      </c>
      <c r="BH277" s="8">
        <v>1.4343186577420966E-6</v>
      </c>
      <c r="BI277" s="8">
        <v>2.9506773177564522E-2</v>
      </c>
      <c r="BJ277" s="8">
        <v>1.0360826672632257</v>
      </c>
      <c r="BK277" s="8">
        <v>0.13845644080612901</v>
      </c>
      <c r="BL277" s="8">
        <v>0.15243432984838709</v>
      </c>
    </row>
    <row r="278" spans="1:64" x14ac:dyDescent="0.3">
      <c r="A278" s="7">
        <v>331523</v>
      </c>
      <c r="B278" s="7" t="str">
        <f t="shared" si="76"/>
        <v>Nonferrous Metal Die-Casting Foundries</v>
      </c>
      <c r="C278" s="8">
        <f t="shared" si="77"/>
        <v>4.8611982517241942E-2</v>
      </c>
      <c r="D278" s="8">
        <f t="shared" si="78"/>
        <v>1.2412639386554838E-2</v>
      </c>
      <c r="E278" s="8">
        <f t="shared" si="79"/>
        <v>5.7885824339208067E-2</v>
      </c>
      <c r="F278" s="8">
        <f t="shared" si="80"/>
        <v>3.2357292948987093E-2</v>
      </c>
      <c r="G278" s="8">
        <f t="shared" si="81"/>
        <v>8.8041168475069351E-3</v>
      </c>
      <c r="H278" s="8">
        <f t="shared" si="82"/>
        <v>3.333170887290323E-2</v>
      </c>
      <c r="I278" s="8">
        <f t="shared" si="83"/>
        <v>5.6733648800935489E-2</v>
      </c>
      <c r="J278" s="8">
        <f t="shared" si="84"/>
        <v>1.4918341847285483E-2</v>
      </c>
      <c r="K278" s="8">
        <f t="shared" si="85"/>
        <v>5.7165893646996764E-2</v>
      </c>
      <c r="L278" s="8">
        <f t="shared" si="86"/>
        <v>6.1160608922435473E-2</v>
      </c>
      <c r="M278" s="8">
        <f t="shared" si="87"/>
        <v>1.5233169932311288E-2</v>
      </c>
      <c r="N278" s="8">
        <f t="shared" si="88"/>
        <v>8.756316064264516E-2</v>
      </c>
      <c r="O278" s="8">
        <f t="shared" si="89"/>
        <v>0.11495175759443545</v>
      </c>
      <c r="P278" s="8">
        <f t="shared" si="90"/>
        <v>3.5536363394433865E-6</v>
      </c>
      <c r="Q278" s="8">
        <f t="shared" si="91"/>
        <v>7.8991069145193549E-2</v>
      </c>
      <c r="R278" s="8">
        <f t="shared" si="92"/>
        <v>1</v>
      </c>
      <c r="S278" s="8">
        <f t="shared" si="93"/>
        <v>0.34868666705677426</v>
      </c>
      <c r="T278" s="8">
        <f t="shared" si="94"/>
        <v>0.40301143268193557</v>
      </c>
      <c r="W278" s="7">
        <v>331523</v>
      </c>
      <c r="X278" s="7" t="s">
        <v>371</v>
      </c>
      <c r="Y278" s="8">
        <v>0</v>
      </c>
      <c r="Z278" s="8">
        <v>0</v>
      </c>
      <c r="AA278" s="8">
        <v>0</v>
      </c>
      <c r="AB278" s="8">
        <v>0</v>
      </c>
      <c r="AC278" s="8">
        <v>0</v>
      </c>
      <c r="AD278" s="8">
        <v>0</v>
      </c>
      <c r="AE278" s="8">
        <v>0</v>
      </c>
      <c r="AF278" s="8">
        <v>0</v>
      </c>
      <c r="AG278" s="8">
        <v>0</v>
      </c>
      <c r="AH278" s="8">
        <v>0</v>
      </c>
      <c r="AI278" s="8">
        <v>0</v>
      </c>
      <c r="AJ278" s="8">
        <v>0</v>
      </c>
      <c r="AK278" s="8">
        <v>0</v>
      </c>
      <c r="AL278" s="8">
        <v>0</v>
      </c>
      <c r="AM278" s="8">
        <v>0</v>
      </c>
      <c r="AN278" s="8">
        <v>1</v>
      </c>
      <c r="AO278" s="8">
        <v>0</v>
      </c>
      <c r="AP278" s="8">
        <v>0</v>
      </c>
      <c r="AS278" s="7">
        <v>331523</v>
      </c>
      <c r="AT278" s="7" t="s">
        <v>371</v>
      </c>
      <c r="AU278" s="8">
        <v>4.8611982517241942E-2</v>
      </c>
      <c r="AV278" s="8">
        <v>1.2412639386554838E-2</v>
      </c>
      <c r="AW278" s="8">
        <v>5.7885824339208067E-2</v>
      </c>
      <c r="AX278" s="8">
        <v>3.2357292948987093E-2</v>
      </c>
      <c r="AY278" s="8">
        <v>8.8041168475069351E-3</v>
      </c>
      <c r="AZ278" s="8">
        <v>3.333170887290323E-2</v>
      </c>
      <c r="BA278" s="8">
        <v>5.6733648800935489E-2</v>
      </c>
      <c r="BB278" s="8">
        <v>1.4918341847285483E-2</v>
      </c>
      <c r="BC278" s="8">
        <v>5.7165893646996764E-2</v>
      </c>
      <c r="BD278" s="8">
        <v>6.1160608922435473E-2</v>
      </c>
      <c r="BE278" s="8">
        <v>1.5233169932311288E-2</v>
      </c>
      <c r="BF278" s="8">
        <v>8.756316064264516E-2</v>
      </c>
      <c r="BG278" s="8">
        <v>0.11495175759443545</v>
      </c>
      <c r="BH278" s="8">
        <v>3.5536363394433865E-6</v>
      </c>
      <c r="BI278" s="8">
        <v>7.8991069145193549E-2</v>
      </c>
      <c r="BJ278" s="8">
        <v>1.1189104462429029</v>
      </c>
      <c r="BK278" s="8">
        <v>0.34868666705677426</v>
      </c>
      <c r="BL278" s="8">
        <v>0.40301143268193557</v>
      </c>
    </row>
    <row r="279" spans="1:64" x14ac:dyDescent="0.3">
      <c r="A279" s="7">
        <v>331524</v>
      </c>
      <c r="B279" s="7" t="str">
        <f t="shared" si="76"/>
        <v>Aluminum Foundries (except Die-Casting)</v>
      </c>
      <c r="C279" s="8">
        <f t="shared" si="77"/>
        <v>8.7442029158300003E-2</v>
      </c>
      <c r="D279" s="8">
        <f t="shared" si="78"/>
        <v>1.20862108253E-2</v>
      </c>
      <c r="E279" s="8">
        <f t="shared" si="79"/>
        <v>8.5924978225999996E-2</v>
      </c>
      <c r="F279" s="8">
        <f t="shared" si="80"/>
        <v>0.106575891235</v>
      </c>
      <c r="G279" s="8">
        <f t="shared" si="81"/>
        <v>1.3855475350699999E-2</v>
      </c>
      <c r="H279" s="8">
        <f t="shared" si="82"/>
        <v>6.3184458182399997E-2</v>
      </c>
      <c r="I279" s="8">
        <f t="shared" si="83"/>
        <v>0.10260993259499999</v>
      </c>
      <c r="J279" s="8">
        <f t="shared" si="84"/>
        <v>1.2847012369899999E-2</v>
      </c>
      <c r="K279" s="8">
        <f t="shared" si="85"/>
        <v>5.1985973270599999E-2</v>
      </c>
      <c r="L279" s="8">
        <f t="shared" si="86"/>
        <v>0.11690258943200001</v>
      </c>
      <c r="M279" s="8">
        <f t="shared" si="87"/>
        <v>1.45559367802E-2</v>
      </c>
      <c r="N279" s="8">
        <f t="shared" si="88"/>
        <v>0.14757625378</v>
      </c>
      <c r="O279" s="8">
        <f t="shared" si="89"/>
        <v>0.41527496922099999</v>
      </c>
      <c r="P279" s="8">
        <f t="shared" si="90"/>
        <v>6.47424332235E-6</v>
      </c>
      <c r="Q279" s="8">
        <f t="shared" si="91"/>
        <v>0.28883564731700001</v>
      </c>
      <c r="R279" s="8">
        <f t="shared" si="92"/>
        <v>1.1854532182099999</v>
      </c>
      <c r="S279" s="8">
        <f t="shared" si="93"/>
        <v>1.1836158247699999</v>
      </c>
      <c r="T279" s="8">
        <f t="shared" si="94"/>
        <v>1.1674429182399999</v>
      </c>
      <c r="W279" s="7">
        <v>331524</v>
      </c>
      <c r="X279" s="7" t="s">
        <v>372</v>
      </c>
      <c r="Y279" s="8">
        <v>8.7442029158300003E-2</v>
      </c>
      <c r="Z279" s="8">
        <v>1.20862108253E-2</v>
      </c>
      <c r="AA279" s="8">
        <v>8.5924978225999996E-2</v>
      </c>
      <c r="AB279" s="8">
        <v>0.106575891235</v>
      </c>
      <c r="AC279" s="8">
        <v>1.3855475350699999E-2</v>
      </c>
      <c r="AD279" s="8">
        <v>6.3184458182399997E-2</v>
      </c>
      <c r="AE279" s="8">
        <v>0.10260993259499999</v>
      </c>
      <c r="AF279" s="8">
        <v>1.2847012369899999E-2</v>
      </c>
      <c r="AG279" s="8">
        <v>5.1985973270599999E-2</v>
      </c>
      <c r="AH279" s="8">
        <v>0.11690258943200001</v>
      </c>
      <c r="AI279" s="8">
        <v>1.45559367802E-2</v>
      </c>
      <c r="AJ279" s="8">
        <v>0.14757625378</v>
      </c>
      <c r="AK279" s="8">
        <v>0.41527496922099999</v>
      </c>
      <c r="AL279" s="8">
        <v>6.47424332235E-6</v>
      </c>
      <c r="AM279" s="8">
        <v>0.28883564731700001</v>
      </c>
      <c r="AN279" s="8">
        <v>1.1854532182099999</v>
      </c>
      <c r="AO279" s="8">
        <v>1.1836158247699999</v>
      </c>
      <c r="AP279" s="8">
        <v>1.1674429182399999</v>
      </c>
      <c r="AS279" s="7">
        <v>331524</v>
      </c>
      <c r="AT279" s="7" t="s">
        <v>372</v>
      </c>
      <c r="AU279" s="8">
        <v>3.5950825872995168E-2</v>
      </c>
      <c r="AV279" s="8">
        <v>9.3808487476838703E-3</v>
      </c>
      <c r="AW279" s="8">
        <v>4.3997522391056455E-2</v>
      </c>
      <c r="AX279" s="8">
        <v>4.0691628880145159E-2</v>
      </c>
      <c r="AY279" s="8">
        <v>1.0161594688970968E-2</v>
      </c>
      <c r="AZ279" s="8">
        <v>4.1443286483795166E-2</v>
      </c>
      <c r="BA279" s="8">
        <v>4.1698072472096774E-2</v>
      </c>
      <c r="BB279" s="8">
        <v>1.1183608582429031E-2</v>
      </c>
      <c r="BC279" s="8">
        <v>4.3842460118101612E-2</v>
      </c>
      <c r="BD279" s="8">
        <v>4.5314762404096771E-2</v>
      </c>
      <c r="BE279" s="8">
        <v>1.1544708064535485E-2</v>
      </c>
      <c r="BF279" s="8">
        <v>6.6043894223919347E-2</v>
      </c>
      <c r="BG279" s="8">
        <v>8.7911851058661311E-2</v>
      </c>
      <c r="BH279" s="8">
        <v>1.218835347789032E-6</v>
      </c>
      <c r="BI279" s="8">
        <v>6.0350580251629045E-2</v>
      </c>
      <c r="BJ279" s="8">
        <v>1.0893291970119354</v>
      </c>
      <c r="BK279" s="8">
        <v>0.30197392940774193</v>
      </c>
      <c r="BL279" s="8">
        <v>0.30640156052758072</v>
      </c>
    </row>
    <row r="280" spans="1:64" x14ac:dyDescent="0.3">
      <c r="A280" s="7">
        <v>331529</v>
      </c>
      <c r="B280" s="7" t="str">
        <f t="shared" si="76"/>
        <v>Other Nonferrous Metal Foundries (except Die-Casting)</v>
      </c>
      <c r="C280" s="8">
        <f t="shared" si="77"/>
        <v>2.4006352384145162E-2</v>
      </c>
      <c r="D280" s="8">
        <f t="shared" si="78"/>
        <v>6.5860314393693543E-3</v>
      </c>
      <c r="E280" s="8">
        <f t="shared" si="79"/>
        <v>2.927455533203226E-2</v>
      </c>
      <c r="F280" s="8">
        <f t="shared" si="80"/>
        <v>2.4966153032995164E-2</v>
      </c>
      <c r="G280" s="8">
        <f t="shared" si="81"/>
        <v>6.7543751085983872E-3</v>
      </c>
      <c r="H280" s="8">
        <f t="shared" si="82"/>
        <v>2.5530121874143545E-2</v>
      </c>
      <c r="I280" s="8">
        <f t="shared" si="83"/>
        <v>2.8537765904290323E-2</v>
      </c>
      <c r="J280" s="8">
        <f t="shared" si="84"/>
        <v>7.898284718709677E-3</v>
      </c>
      <c r="K280" s="8">
        <f t="shared" si="85"/>
        <v>2.9216248878806455E-2</v>
      </c>
      <c r="L280" s="8">
        <f t="shared" si="86"/>
        <v>3.0991932920129035E-2</v>
      </c>
      <c r="M280" s="8">
        <f t="shared" si="87"/>
        <v>8.2301371989451609E-3</v>
      </c>
      <c r="N280" s="8">
        <f t="shared" si="88"/>
        <v>4.3688556432080645E-2</v>
      </c>
      <c r="O280" s="8">
        <f t="shared" si="89"/>
        <v>5.4103762748258059E-2</v>
      </c>
      <c r="P280" s="8">
        <f t="shared" si="90"/>
        <v>7.4955569174274189E-7</v>
      </c>
      <c r="Q280" s="8">
        <f t="shared" si="91"/>
        <v>3.7389699793935485E-2</v>
      </c>
      <c r="R280" s="8">
        <f t="shared" si="92"/>
        <v>1</v>
      </c>
      <c r="S280" s="8">
        <f t="shared" si="93"/>
        <v>0.18628290808</v>
      </c>
      <c r="T280" s="8">
        <f t="shared" si="94"/>
        <v>0.19468455756596773</v>
      </c>
      <c r="W280" s="7">
        <v>331529</v>
      </c>
      <c r="X280" s="7" t="s">
        <v>373</v>
      </c>
      <c r="Y280" s="8">
        <v>0</v>
      </c>
      <c r="Z280" s="8">
        <v>0</v>
      </c>
      <c r="AA280" s="8">
        <v>0</v>
      </c>
      <c r="AB280" s="8">
        <v>0</v>
      </c>
      <c r="AC280" s="8">
        <v>0</v>
      </c>
      <c r="AD280" s="8">
        <v>0</v>
      </c>
      <c r="AE280" s="8">
        <v>0</v>
      </c>
      <c r="AF280" s="8">
        <v>0</v>
      </c>
      <c r="AG280" s="8">
        <v>0</v>
      </c>
      <c r="AH280" s="8">
        <v>0</v>
      </c>
      <c r="AI280" s="8">
        <v>0</v>
      </c>
      <c r="AJ280" s="8">
        <v>0</v>
      </c>
      <c r="AK280" s="8">
        <v>0</v>
      </c>
      <c r="AL280" s="8">
        <v>0</v>
      </c>
      <c r="AM280" s="8">
        <v>0</v>
      </c>
      <c r="AN280" s="8">
        <v>1</v>
      </c>
      <c r="AO280" s="8">
        <v>0</v>
      </c>
      <c r="AP280" s="8">
        <v>0</v>
      </c>
      <c r="AS280" s="7">
        <v>331529</v>
      </c>
      <c r="AT280" s="7" t="s">
        <v>373</v>
      </c>
      <c r="AU280" s="8">
        <v>2.4006352384145162E-2</v>
      </c>
      <c r="AV280" s="8">
        <v>6.5860314393693543E-3</v>
      </c>
      <c r="AW280" s="8">
        <v>2.927455533203226E-2</v>
      </c>
      <c r="AX280" s="8">
        <v>2.4966153032995164E-2</v>
      </c>
      <c r="AY280" s="8">
        <v>6.7543751085983872E-3</v>
      </c>
      <c r="AZ280" s="8">
        <v>2.5530121874143545E-2</v>
      </c>
      <c r="BA280" s="8">
        <v>2.8537765904290323E-2</v>
      </c>
      <c r="BB280" s="8">
        <v>7.898284718709677E-3</v>
      </c>
      <c r="BC280" s="8">
        <v>2.9216248878806455E-2</v>
      </c>
      <c r="BD280" s="8">
        <v>3.0991932920129035E-2</v>
      </c>
      <c r="BE280" s="8">
        <v>8.2301371989451609E-3</v>
      </c>
      <c r="BF280" s="8">
        <v>4.3688556432080645E-2</v>
      </c>
      <c r="BG280" s="8">
        <v>5.4103762748258059E-2</v>
      </c>
      <c r="BH280" s="8">
        <v>7.4955569174274189E-7</v>
      </c>
      <c r="BI280" s="8">
        <v>3.7389699793935485E-2</v>
      </c>
      <c r="BJ280" s="8">
        <v>1.0598669391556452</v>
      </c>
      <c r="BK280" s="8">
        <v>0.18628290808</v>
      </c>
      <c r="BL280" s="8">
        <v>0.19468455756596773</v>
      </c>
    </row>
    <row r="281" spans="1:64" x14ac:dyDescent="0.3">
      <c r="A281" s="7">
        <v>332111</v>
      </c>
      <c r="B281" s="7" t="str">
        <f t="shared" si="76"/>
        <v>Iron and Steel Forging</v>
      </c>
      <c r="C281" s="8">
        <f t="shared" si="77"/>
        <v>4.3177278782951606E-2</v>
      </c>
      <c r="D281" s="8">
        <f t="shared" si="78"/>
        <v>1.1066575414135483E-2</v>
      </c>
      <c r="E281" s="8">
        <f t="shared" si="79"/>
        <v>4.9479584409175811E-2</v>
      </c>
      <c r="F281" s="8">
        <f t="shared" si="80"/>
        <v>7.2340988374750018E-2</v>
      </c>
      <c r="G281" s="8">
        <f t="shared" si="81"/>
        <v>2.1398025944987097E-2</v>
      </c>
      <c r="H281" s="8">
        <f t="shared" si="82"/>
        <v>7.5700294352267744E-2</v>
      </c>
      <c r="I281" s="8">
        <f t="shared" si="83"/>
        <v>6.6372852973903232E-2</v>
      </c>
      <c r="J281" s="8">
        <f t="shared" si="84"/>
        <v>1.8391709007124193E-2</v>
      </c>
      <c r="K281" s="8">
        <f t="shared" si="85"/>
        <v>6.4941805815306453E-2</v>
      </c>
      <c r="L281" s="8">
        <f t="shared" si="86"/>
        <v>6.2120770521322581E-2</v>
      </c>
      <c r="M281" s="8">
        <f t="shared" si="87"/>
        <v>1.6319199550116133E-2</v>
      </c>
      <c r="N281" s="8">
        <f t="shared" si="88"/>
        <v>9.0248886185306437E-2</v>
      </c>
      <c r="O281" s="8">
        <f t="shared" si="89"/>
        <v>9.059302217264513E-2</v>
      </c>
      <c r="P281" s="8">
        <f t="shared" si="90"/>
        <v>1.3053832689224194E-6</v>
      </c>
      <c r="Q281" s="8">
        <f t="shared" si="91"/>
        <v>5.4355293050838707E-2</v>
      </c>
      <c r="R281" s="8">
        <f t="shared" si="92"/>
        <v>1</v>
      </c>
      <c r="S281" s="8">
        <f t="shared" si="93"/>
        <v>0.42750382480096777</v>
      </c>
      <c r="T281" s="8">
        <f t="shared" si="94"/>
        <v>0.40777088392564509</v>
      </c>
      <c r="W281" s="7">
        <v>332111</v>
      </c>
      <c r="X281" s="7" t="s">
        <v>374</v>
      </c>
      <c r="Y281" s="8">
        <v>0</v>
      </c>
      <c r="Z281" s="8">
        <v>0</v>
      </c>
      <c r="AA281" s="8">
        <v>0</v>
      </c>
      <c r="AB281" s="8">
        <v>0</v>
      </c>
      <c r="AC281" s="8">
        <v>0</v>
      </c>
      <c r="AD281" s="8">
        <v>0</v>
      </c>
      <c r="AE281" s="8">
        <v>0</v>
      </c>
      <c r="AF281" s="8">
        <v>0</v>
      </c>
      <c r="AG281" s="8">
        <v>0</v>
      </c>
      <c r="AH281" s="8">
        <v>0</v>
      </c>
      <c r="AI281" s="8">
        <v>0</v>
      </c>
      <c r="AJ281" s="8">
        <v>0</v>
      </c>
      <c r="AK281" s="8">
        <v>0</v>
      </c>
      <c r="AL281" s="8">
        <v>0</v>
      </c>
      <c r="AM281" s="8">
        <v>0</v>
      </c>
      <c r="AN281" s="8">
        <v>1</v>
      </c>
      <c r="AO281" s="8">
        <v>0</v>
      </c>
      <c r="AP281" s="8">
        <v>0</v>
      </c>
      <c r="AS281" s="7">
        <v>332111</v>
      </c>
      <c r="AT281" s="7" t="s">
        <v>374</v>
      </c>
      <c r="AU281" s="8">
        <v>4.3177278782951606E-2</v>
      </c>
      <c r="AV281" s="8">
        <v>1.1066575414135483E-2</v>
      </c>
      <c r="AW281" s="8">
        <v>4.9479584409175811E-2</v>
      </c>
      <c r="AX281" s="8">
        <v>7.2340988374750018E-2</v>
      </c>
      <c r="AY281" s="8">
        <v>2.1398025944987097E-2</v>
      </c>
      <c r="AZ281" s="8">
        <v>7.5700294352267744E-2</v>
      </c>
      <c r="BA281" s="8">
        <v>6.6372852973903232E-2</v>
      </c>
      <c r="BB281" s="8">
        <v>1.8391709007124193E-2</v>
      </c>
      <c r="BC281" s="8">
        <v>6.4941805815306453E-2</v>
      </c>
      <c r="BD281" s="8">
        <v>6.2120770521322581E-2</v>
      </c>
      <c r="BE281" s="8">
        <v>1.6319199550116133E-2</v>
      </c>
      <c r="BF281" s="8">
        <v>9.0248886185306437E-2</v>
      </c>
      <c r="BG281" s="8">
        <v>9.059302217264513E-2</v>
      </c>
      <c r="BH281" s="8">
        <v>1.3053832689224194E-6</v>
      </c>
      <c r="BI281" s="8">
        <v>5.4355293050838707E-2</v>
      </c>
      <c r="BJ281" s="8">
        <v>1.1037234386062902</v>
      </c>
      <c r="BK281" s="8">
        <v>0.42750382480096777</v>
      </c>
      <c r="BL281" s="8">
        <v>0.40777088392564509</v>
      </c>
    </row>
    <row r="282" spans="1:64" x14ac:dyDescent="0.3">
      <c r="A282" s="7">
        <v>332112</v>
      </c>
      <c r="B282" s="7" t="str">
        <f t="shared" si="76"/>
        <v>Nonferrous Forging</v>
      </c>
      <c r="C282" s="8">
        <f t="shared" si="77"/>
        <v>6.3737268779032255E-3</v>
      </c>
      <c r="D282" s="8">
        <f t="shared" si="78"/>
        <v>1.5427481909532259E-3</v>
      </c>
      <c r="E282" s="8">
        <f t="shared" si="79"/>
        <v>6.7137357546774197E-3</v>
      </c>
      <c r="F282" s="8">
        <f t="shared" si="80"/>
        <v>1.1046961564096774E-2</v>
      </c>
      <c r="G282" s="8">
        <f t="shared" si="81"/>
        <v>3.2137471607919352E-3</v>
      </c>
      <c r="H282" s="8">
        <f t="shared" si="82"/>
        <v>1.3482055509048388E-2</v>
      </c>
      <c r="I282" s="8">
        <f t="shared" si="83"/>
        <v>8.6656598453548391E-3</v>
      </c>
      <c r="J282" s="8">
        <f t="shared" si="84"/>
        <v>2.483008757733871E-3</v>
      </c>
      <c r="K282" s="8">
        <f t="shared" si="85"/>
        <v>9.4665214816774205E-3</v>
      </c>
      <c r="L282" s="8">
        <f t="shared" si="86"/>
        <v>8.3281901131129037E-3</v>
      </c>
      <c r="M282" s="8">
        <f t="shared" si="87"/>
        <v>2.251007160135484E-3</v>
      </c>
      <c r="N282" s="8">
        <f t="shared" si="88"/>
        <v>1.1830876470193548E-2</v>
      </c>
      <c r="O282" s="8">
        <f t="shared" si="89"/>
        <v>1.1321254251225807E-2</v>
      </c>
      <c r="P282" s="8">
        <f t="shared" si="90"/>
        <v>9.7170408660645174E-8</v>
      </c>
      <c r="Q282" s="8">
        <f t="shared" si="91"/>
        <v>6.8654192388064523E-3</v>
      </c>
      <c r="R282" s="8">
        <f t="shared" si="92"/>
        <v>1</v>
      </c>
      <c r="S282" s="8">
        <f t="shared" si="93"/>
        <v>6.0000828750161293E-2</v>
      </c>
      <c r="T282" s="8">
        <f t="shared" si="94"/>
        <v>5.2873254600806448E-2</v>
      </c>
      <c r="W282" s="7">
        <v>332112</v>
      </c>
      <c r="X282" s="7" t="s">
        <v>375</v>
      </c>
      <c r="Y282" s="8">
        <v>0</v>
      </c>
      <c r="Z282" s="8">
        <v>0</v>
      </c>
      <c r="AA282" s="8">
        <v>0</v>
      </c>
      <c r="AB282" s="8">
        <v>0</v>
      </c>
      <c r="AC282" s="8">
        <v>0</v>
      </c>
      <c r="AD282" s="8">
        <v>0</v>
      </c>
      <c r="AE282" s="8">
        <v>0</v>
      </c>
      <c r="AF282" s="8">
        <v>0</v>
      </c>
      <c r="AG282" s="8">
        <v>0</v>
      </c>
      <c r="AH282" s="8">
        <v>0</v>
      </c>
      <c r="AI282" s="8">
        <v>0</v>
      </c>
      <c r="AJ282" s="8">
        <v>0</v>
      </c>
      <c r="AK282" s="8">
        <v>0</v>
      </c>
      <c r="AL282" s="8">
        <v>0</v>
      </c>
      <c r="AM282" s="8">
        <v>0</v>
      </c>
      <c r="AN282" s="8">
        <v>1</v>
      </c>
      <c r="AO282" s="8">
        <v>0</v>
      </c>
      <c r="AP282" s="8">
        <v>0</v>
      </c>
      <c r="AS282" s="7">
        <v>332112</v>
      </c>
      <c r="AT282" s="7" t="s">
        <v>375</v>
      </c>
      <c r="AU282" s="8">
        <v>6.3737268779032255E-3</v>
      </c>
      <c r="AV282" s="8">
        <v>1.5427481909532259E-3</v>
      </c>
      <c r="AW282" s="8">
        <v>6.7137357546774197E-3</v>
      </c>
      <c r="AX282" s="8">
        <v>1.1046961564096774E-2</v>
      </c>
      <c r="AY282" s="8">
        <v>3.2137471607919352E-3</v>
      </c>
      <c r="AZ282" s="8">
        <v>1.3482055509048388E-2</v>
      </c>
      <c r="BA282" s="8">
        <v>8.6656598453548391E-3</v>
      </c>
      <c r="BB282" s="8">
        <v>2.483008757733871E-3</v>
      </c>
      <c r="BC282" s="8">
        <v>9.4665214816774205E-3</v>
      </c>
      <c r="BD282" s="8">
        <v>8.3281901131129037E-3</v>
      </c>
      <c r="BE282" s="8">
        <v>2.251007160135484E-3</v>
      </c>
      <c r="BF282" s="8">
        <v>1.1830876470193548E-2</v>
      </c>
      <c r="BG282" s="8">
        <v>1.1321254251225807E-2</v>
      </c>
      <c r="BH282" s="8">
        <v>9.7170408660645174E-8</v>
      </c>
      <c r="BI282" s="8">
        <v>6.8654192388064523E-3</v>
      </c>
      <c r="BJ282" s="8">
        <v>1.0146302108235485</v>
      </c>
      <c r="BK282" s="8">
        <v>6.0000828750161293E-2</v>
      </c>
      <c r="BL282" s="8">
        <v>5.2873254600806448E-2</v>
      </c>
    </row>
    <row r="283" spans="1:64" x14ac:dyDescent="0.3">
      <c r="A283" s="7">
        <v>332114</v>
      </c>
      <c r="B283" s="7" t="str">
        <f t="shared" si="76"/>
        <v>Custom Roll Forming</v>
      </c>
      <c r="C283" s="8">
        <f t="shared" si="77"/>
        <v>1.1258699267162903E-2</v>
      </c>
      <c r="D283" s="8">
        <f t="shared" si="78"/>
        <v>2.8488650876467743E-3</v>
      </c>
      <c r="E283" s="8">
        <f t="shared" si="79"/>
        <v>1.5852651084322579E-2</v>
      </c>
      <c r="F283" s="8">
        <f t="shared" si="80"/>
        <v>6.5725514256548392E-2</v>
      </c>
      <c r="G283" s="8">
        <f t="shared" si="81"/>
        <v>2.2388080080241939E-2</v>
      </c>
      <c r="H283" s="8">
        <f t="shared" si="82"/>
        <v>6.4152057024741929E-2</v>
      </c>
      <c r="I283" s="8">
        <f t="shared" si="83"/>
        <v>8.3061144621209684E-2</v>
      </c>
      <c r="J283" s="8">
        <f t="shared" si="84"/>
        <v>2.6280631781451614E-2</v>
      </c>
      <c r="K283" s="8">
        <f t="shared" si="85"/>
        <v>8.6879122220451618E-2</v>
      </c>
      <c r="L283" s="8">
        <f t="shared" si="86"/>
        <v>1.9860345586854837E-2</v>
      </c>
      <c r="M283" s="8">
        <f t="shared" si="87"/>
        <v>5.6799994885080645E-3</v>
      </c>
      <c r="N283" s="8">
        <f t="shared" si="88"/>
        <v>4.2320343172661291E-2</v>
      </c>
      <c r="O283" s="8">
        <f t="shared" si="89"/>
        <v>2.0824205740806453E-2</v>
      </c>
      <c r="P283" s="8">
        <f t="shared" si="90"/>
        <v>7.1673796517612899E-8</v>
      </c>
      <c r="Q283" s="8">
        <f t="shared" si="91"/>
        <v>3.0449619024032256E-3</v>
      </c>
      <c r="R283" s="8">
        <f t="shared" si="92"/>
        <v>1</v>
      </c>
      <c r="S283" s="8">
        <f t="shared" si="93"/>
        <v>0.2329108126519355</v>
      </c>
      <c r="T283" s="8">
        <f t="shared" si="94"/>
        <v>0.27686605991322583</v>
      </c>
      <c r="W283" s="7">
        <v>332114</v>
      </c>
      <c r="X283" s="7" t="s">
        <v>376</v>
      </c>
      <c r="Y283" s="8">
        <v>0</v>
      </c>
      <c r="Z283" s="8">
        <v>0</v>
      </c>
      <c r="AA283" s="8">
        <v>0</v>
      </c>
      <c r="AB283" s="8">
        <v>0</v>
      </c>
      <c r="AC283" s="8">
        <v>0</v>
      </c>
      <c r="AD283" s="8">
        <v>0</v>
      </c>
      <c r="AE283" s="8">
        <v>0</v>
      </c>
      <c r="AF283" s="8">
        <v>0</v>
      </c>
      <c r="AG283" s="8">
        <v>0</v>
      </c>
      <c r="AH283" s="8">
        <v>0</v>
      </c>
      <c r="AI283" s="8">
        <v>0</v>
      </c>
      <c r="AJ283" s="8">
        <v>0</v>
      </c>
      <c r="AK283" s="8">
        <v>0</v>
      </c>
      <c r="AL283" s="8">
        <v>0</v>
      </c>
      <c r="AM283" s="8">
        <v>0</v>
      </c>
      <c r="AN283" s="8">
        <v>1</v>
      </c>
      <c r="AO283" s="8">
        <v>0</v>
      </c>
      <c r="AP283" s="8">
        <v>0</v>
      </c>
      <c r="AS283" s="7">
        <v>332114</v>
      </c>
      <c r="AT283" s="7" t="s">
        <v>376</v>
      </c>
      <c r="AU283" s="8">
        <v>1.1258699267162903E-2</v>
      </c>
      <c r="AV283" s="8">
        <v>2.8488650876467743E-3</v>
      </c>
      <c r="AW283" s="8">
        <v>1.5852651084322579E-2</v>
      </c>
      <c r="AX283" s="8">
        <v>6.5725514256548392E-2</v>
      </c>
      <c r="AY283" s="8">
        <v>2.2388080080241939E-2</v>
      </c>
      <c r="AZ283" s="8">
        <v>6.4152057024741929E-2</v>
      </c>
      <c r="BA283" s="8">
        <v>8.3061144621209684E-2</v>
      </c>
      <c r="BB283" s="8">
        <v>2.6280631781451614E-2</v>
      </c>
      <c r="BC283" s="8">
        <v>8.6879122220451618E-2</v>
      </c>
      <c r="BD283" s="8">
        <v>1.9860345586854837E-2</v>
      </c>
      <c r="BE283" s="8">
        <v>5.6799994885080645E-3</v>
      </c>
      <c r="BF283" s="8">
        <v>4.2320343172661291E-2</v>
      </c>
      <c r="BG283" s="8">
        <v>2.0824205740806453E-2</v>
      </c>
      <c r="BH283" s="8">
        <v>7.1673796517612899E-8</v>
      </c>
      <c r="BI283" s="8">
        <v>3.0449619024032256E-3</v>
      </c>
      <c r="BJ283" s="8">
        <v>1.0299602154390322</v>
      </c>
      <c r="BK283" s="8">
        <v>0.2329108126519355</v>
      </c>
      <c r="BL283" s="8">
        <v>0.27686605991322583</v>
      </c>
    </row>
    <row r="284" spans="1:64" x14ac:dyDescent="0.3">
      <c r="A284" s="7">
        <v>332117</v>
      </c>
      <c r="B284" s="7" t="str">
        <f t="shared" si="76"/>
        <v>Powder Metallurgy Part Manufacturing</v>
      </c>
      <c r="C284" s="8">
        <f t="shared" si="77"/>
        <v>7.7054891841112898E-3</v>
      </c>
      <c r="D284" s="8">
        <f t="shared" si="78"/>
        <v>1.9383375709193548E-3</v>
      </c>
      <c r="E284" s="8">
        <f t="shared" si="79"/>
        <v>9.950360220854838E-3</v>
      </c>
      <c r="F284" s="8">
        <f t="shared" si="80"/>
        <v>1.4296791515677421E-2</v>
      </c>
      <c r="G284" s="8">
        <f t="shared" si="81"/>
        <v>3.8968578364532262E-3</v>
      </c>
      <c r="H284" s="8">
        <f t="shared" si="82"/>
        <v>1.7489149832419355E-2</v>
      </c>
      <c r="I284" s="8">
        <f t="shared" si="83"/>
        <v>1.1569336572354838E-2</v>
      </c>
      <c r="J284" s="8">
        <f t="shared" si="84"/>
        <v>3.1130050201725805E-3</v>
      </c>
      <c r="K284" s="8">
        <f t="shared" si="85"/>
        <v>1.3787275314887097E-2</v>
      </c>
      <c r="L284" s="8">
        <f t="shared" si="86"/>
        <v>1.1069468287096774E-2</v>
      </c>
      <c r="M284" s="8">
        <f t="shared" si="87"/>
        <v>2.8688606346629029E-3</v>
      </c>
      <c r="N284" s="8">
        <f t="shared" si="88"/>
        <v>1.7860517132096774E-2</v>
      </c>
      <c r="O284" s="8">
        <f t="shared" si="89"/>
        <v>1.6981856363177419E-2</v>
      </c>
      <c r="P284" s="8">
        <f t="shared" si="90"/>
        <v>1.4348104818677421E-7</v>
      </c>
      <c r="Q284" s="8">
        <f t="shared" si="91"/>
        <v>1.0269016790467742E-2</v>
      </c>
      <c r="R284" s="8">
        <f t="shared" si="92"/>
        <v>1</v>
      </c>
      <c r="S284" s="8">
        <f t="shared" si="93"/>
        <v>8.4069895958709687E-2</v>
      </c>
      <c r="T284" s="8">
        <f t="shared" si="94"/>
        <v>7.6856713681612898E-2</v>
      </c>
      <c r="W284" s="7">
        <v>332117</v>
      </c>
      <c r="X284" s="7" t="s">
        <v>377</v>
      </c>
      <c r="Y284" s="8">
        <v>0</v>
      </c>
      <c r="Z284" s="8">
        <v>0</v>
      </c>
      <c r="AA284" s="8">
        <v>0</v>
      </c>
      <c r="AB284" s="8">
        <v>0</v>
      </c>
      <c r="AC284" s="8">
        <v>0</v>
      </c>
      <c r="AD284" s="8">
        <v>0</v>
      </c>
      <c r="AE284" s="8">
        <v>0</v>
      </c>
      <c r="AF284" s="8">
        <v>0</v>
      </c>
      <c r="AG284" s="8">
        <v>0</v>
      </c>
      <c r="AH284" s="8">
        <v>0</v>
      </c>
      <c r="AI284" s="8">
        <v>0</v>
      </c>
      <c r="AJ284" s="8">
        <v>0</v>
      </c>
      <c r="AK284" s="8">
        <v>0</v>
      </c>
      <c r="AL284" s="8">
        <v>0</v>
      </c>
      <c r="AM284" s="8">
        <v>0</v>
      </c>
      <c r="AN284" s="8">
        <v>1</v>
      </c>
      <c r="AO284" s="8">
        <v>0</v>
      </c>
      <c r="AP284" s="8">
        <v>0</v>
      </c>
      <c r="AS284" s="7">
        <v>332117</v>
      </c>
      <c r="AT284" s="7" t="s">
        <v>377</v>
      </c>
      <c r="AU284" s="8">
        <v>7.7054891841112898E-3</v>
      </c>
      <c r="AV284" s="8">
        <v>1.9383375709193548E-3</v>
      </c>
      <c r="AW284" s="8">
        <v>9.950360220854838E-3</v>
      </c>
      <c r="AX284" s="8">
        <v>1.4296791515677421E-2</v>
      </c>
      <c r="AY284" s="8">
        <v>3.8968578364532262E-3</v>
      </c>
      <c r="AZ284" s="8">
        <v>1.7489149832419355E-2</v>
      </c>
      <c r="BA284" s="8">
        <v>1.1569336572354838E-2</v>
      </c>
      <c r="BB284" s="8">
        <v>3.1130050201725805E-3</v>
      </c>
      <c r="BC284" s="8">
        <v>1.3787275314887097E-2</v>
      </c>
      <c r="BD284" s="8">
        <v>1.1069468287096774E-2</v>
      </c>
      <c r="BE284" s="8">
        <v>2.8688606346629029E-3</v>
      </c>
      <c r="BF284" s="8">
        <v>1.7860517132096774E-2</v>
      </c>
      <c r="BG284" s="8">
        <v>1.6981856363177419E-2</v>
      </c>
      <c r="BH284" s="8">
        <v>1.4348104818677421E-7</v>
      </c>
      <c r="BI284" s="8">
        <v>1.0269016790467742E-2</v>
      </c>
      <c r="BJ284" s="8">
        <v>1.0195941869758065</v>
      </c>
      <c r="BK284" s="8">
        <v>8.4069895958709687E-2</v>
      </c>
      <c r="BL284" s="8">
        <v>7.6856713681612898E-2</v>
      </c>
    </row>
    <row r="285" spans="1:64" x14ac:dyDescent="0.3">
      <c r="A285" s="7">
        <v>332119</v>
      </c>
      <c r="B285" s="7" t="str">
        <f t="shared" si="76"/>
        <v>Metal Crown, Closure, and Other Metal Stamping (except Automotive)</v>
      </c>
      <c r="C285" s="8">
        <f t="shared" si="77"/>
        <v>4.8035510626585488E-2</v>
      </c>
      <c r="D285" s="8">
        <f t="shared" si="78"/>
        <v>1.212005128626242E-2</v>
      </c>
      <c r="E285" s="8">
        <f t="shared" si="79"/>
        <v>7.1347748093480656E-2</v>
      </c>
      <c r="F285" s="8">
        <f t="shared" si="80"/>
        <v>5.0856271650754847E-2</v>
      </c>
      <c r="G285" s="8">
        <f t="shared" si="81"/>
        <v>1.6237487287720162E-2</v>
      </c>
      <c r="H285" s="8">
        <f t="shared" si="82"/>
        <v>7.7371393172561281E-2</v>
      </c>
      <c r="I285" s="8">
        <f t="shared" si="83"/>
        <v>5.6510840544754838E-2</v>
      </c>
      <c r="J285" s="8">
        <f t="shared" si="84"/>
        <v>1.5857215488888715E-2</v>
      </c>
      <c r="K285" s="8">
        <f t="shared" si="85"/>
        <v>7.5103079586199981E-2</v>
      </c>
      <c r="L285" s="8">
        <f t="shared" si="86"/>
        <v>5.9519695589808075E-2</v>
      </c>
      <c r="M285" s="8">
        <f t="shared" si="87"/>
        <v>1.5459548071077418E-2</v>
      </c>
      <c r="N285" s="8">
        <f t="shared" si="88"/>
        <v>0.11217014304745161</v>
      </c>
      <c r="O285" s="8">
        <f t="shared" si="89"/>
        <v>0.15013929343209678</v>
      </c>
      <c r="P285" s="8">
        <f t="shared" si="90"/>
        <v>2.8872969012446777E-6</v>
      </c>
      <c r="Q285" s="8">
        <f t="shared" si="91"/>
        <v>9.9610574861451598E-2</v>
      </c>
      <c r="R285" s="8">
        <f t="shared" si="92"/>
        <v>1</v>
      </c>
      <c r="S285" s="8">
        <f t="shared" si="93"/>
        <v>0.51543289404645165</v>
      </c>
      <c r="T285" s="8">
        <f t="shared" si="94"/>
        <v>0.51843887755580642</v>
      </c>
      <c r="W285" s="7">
        <v>332119</v>
      </c>
      <c r="X285" s="7" t="s">
        <v>378</v>
      </c>
      <c r="Y285" s="8">
        <v>0</v>
      </c>
      <c r="Z285" s="8">
        <v>0</v>
      </c>
      <c r="AA285" s="8">
        <v>0</v>
      </c>
      <c r="AB285" s="8">
        <v>0</v>
      </c>
      <c r="AC285" s="8">
        <v>0</v>
      </c>
      <c r="AD285" s="8">
        <v>0</v>
      </c>
      <c r="AE285" s="8">
        <v>0</v>
      </c>
      <c r="AF285" s="8">
        <v>0</v>
      </c>
      <c r="AG285" s="8">
        <v>0</v>
      </c>
      <c r="AH285" s="8">
        <v>0</v>
      </c>
      <c r="AI285" s="8">
        <v>0</v>
      </c>
      <c r="AJ285" s="8">
        <v>0</v>
      </c>
      <c r="AK285" s="8">
        <v>0</v>
      </c>
      <c r="AL285" s="8">
        <v>0</v>
      </c>
      <c r="AM285" s="8">
        <v>0</v>
      </c>
      <c r="AN285" s="8">
        <v>1</v>
      </c>
      <c r="AO285" s="8">
        <v>0</v>
      </c>
      <c r="AP285" s="8">
        <v>0</v>
      </c>
      <c r="AS285" s="7">
        <v>332119</v>
      </c>
      <c r="AT285" s="7" t="s">
        <v>378</v>
      </c>
      <c r="AU285" s="8">
        <v>4.8035510626585488E-2</v>
      </c>
      <c r="AV285" s="8">
        <v>1.212005128626242E-2</v>
      </c>
      <c r="AW285" s="8">
        <v>7.1347748093480656E-2</v>
      </c>
      <c r="AX285" s="8">
        <v>5.0856271650754847E-2</v>
      </c>
      <c r="AY285" s="8">
        <v>1.6237487287720162E-2</v>
      </c>
      <c r="AZ285" s="8">
        <v>7.7371393172561281E-2</v>
      </c>
      <c r="BA285" s="8">
        <v>5.6510840544754838E-2</v>
      </c>
      <c r="BB285" s="8">
        <v>1.5857215488888715E-2</v>
      </c>
      <c r="BC285" s="8">
        <v>7.5103079586199981E-2</v>
      </c>
      <c r="BD285" s="8">
        <v>5.9519695589808075E-2</v>
      </c>
      <c r="BE285" s="8">
        <v>1.5459548071077418E-2</v>
      </c>
      <c r="BF285" s="8">
        <v>0.11217014304745161</v>
      </c>
      <c r="BG285" s="8">
        <v>0.15013929343209678</v>
      </c>
      <c r="BH285" s="8">
        <v>2.8872969012446777E-6</v>
      </c>
      <c r="BI285" s="8">
        <v>9.9610574861451598E-2</v>
      </c>
      <c r="BJ285" s="8">
        <v>1.131503310006774</v>
      </c>
      <c r="BK285" s="8">
        <v>0.51543289404645165</v>
      </c>
      <c r="BL285" s="8">
        <v>0.51843887755580642</v>
      </c>
    </row>
    <row r="286" spans="1:64" x14ac:dyDescent="0.3">
      <c r="A286" s="7">
        <v>332215</v>
      </c>
      <c r="B286" s="7" t="str">
        <f t="shared" si="76"/>
        <v>Metal Kitchen Cookware, Utensil, Cutlery, and Flatware (except Precious) Manufacturing</v>
      </c>
      <c r="C286" s="8">
        <f t="shared" si="77"/>
        <v>3.0642849825608064E-2</v>
      </c>
      <c r="D286" s="8">
        <f t="shared" si="78"/>
        <v>7.3220564210274199E-3</v>
      </c>
      <c r="E286" s="8">
        <f t="shared" si="79"/>
        <v>5.7388478445062903E-2</v>
      </c>
      <c r="F286" s="8">
        <f t="shared" si="80"/>
        <v>4.0914739106419344E-2</v>
      </c>
      <c r="G286" s="8">
        <f t="shared" si="81"/>
        <v>1.0650823043856453E-2</v>
      </c>
      <c r="H286" s="8">
        <f t="shared" si="82"/>
        <v>5.8825370522322583E-2</v>
      </c>
      <c r="I286" s="8">
        <f t="shared" si="83"/>
        <v>3.5945960192870968E-2</v>
      </c>
      <c r="J286" s="8">
        <f t="shared" si="84"/>
        <v>8.5819722443119355E-3</v>
      </c>
      <c r="K286" s="8">
        <f t="shared" si="85"/>
        <v>4.8476776653738701E-2</v>
      </c>
      <c r="L286" s="8">
        <f t="shared" si="86"/>
        <v>3.4053188291348388E-2</v>
      </c>
      <c r="M286" s="8">
        <f t="shared" si="87"/>
        <v>7.6377647618645142E-3</v>
      </c>
      <c r="N286" s="8">
        <f t="shared" si="88"/>
        <v>7.452147216185484E-2</v>
      </c>
      <c r="O286" s="8">
        <f t="shared" si="89"/>
        <v>0.12181257392733875</v>
      </c>
      <c r="P286" s="8">
        <f t="shared" si="90"/>
        <v>1.1361738015798389E-6</v>
      </c>
      <c r="Q286" s="8">
        <f t="shared" si="91"/>
        <v>7.3965201426532262E-2</v>
      </c>
      <c r="R286" s="8">
        <f t="shared" si="92"/>
        <v>1</v>
      </c>
      <c r="S286" s="8">
        <f t="shared" si="93"/>
        <v>0.35232641654387087</v>
      </c>
      <c r="T286" s="8">
        <f t="shared" si="94"/>
        <v>0.33494019296209676</v>
      </c>
      <c r="W286" s="7">
        <v>332215</v>
      </c>
      <c r="X286" s="7" t="s">
        <v>379</v>
      </c>
      <c r="Y286" s="8">
        <v>0</v>
      </c>
      <c r="Z286" s="8">
        <v>0</v>
      </c>
      <c r="AA286" s="8">
        <v>0</v>
      </c>
      <c r="AB286" s="8">
        <v>0</v>
      </c>
      <c r="AC286" s="8">
        <v>0</v>
      </c>
      <c r="AD286" s="8">
        <v>0</v>
      </c>
      <c r="AE286" s="8">
        <v>0</v>
      </c>
      <c r="AF286" s="8">
        <v>0</v>
      </c>
      <c r="AG286" s="8">
        <v>0</v>
      </c>
      <c r="AH286" s="8">
        <v>0</v>
      </c>
      <c r="AI286" s="8">
        <v>0</v>
      </c>
      <c r="AJ286" s="8">
        <v>0</v>
      </c>
      <c r="AK286" s="8">
        <v>0</v>
      </c>
      <c r="AL286" s="8">
        <v>0</v>
      </c>
      <c r="AM286" s="8">
        <v>0</v>
      </c>
      <c r="AN286" s="8">
        <v>1</v>
      </c>
      <c r="AO286" s="8">
        <v>0</v>
      </c>
      <c r="AP286" s="8">
        <v>0</v>
      </c>
      <c r="AS286" s="7">
        <v>332215</v>
      </c>
      <c r="AT286" s="7" t="s">
        <v>379</v>
      </c>
      <c r="AU286" s="8">
        <v>3.0642849825608064E-2</v>
      </c>
      <c r="AV286" s="8">
        <v>7.3220564210274199E-3</v>
      </c>
      <c r="AW286" s="8">
        <v>5.7388478445062903E-2</v>
      </c>
      <c r="AX286" s="8">
        <v>4.0914739106419344E-2</v>
      </c>
      <c r="AY286" s="8">
        <v>1.0650823043856453E-2</v>
      </c>
      <c r="AZ286" s="8">
        <v>5.8825370522322583E-2</v>
      </c>
      <c r="BA286" s="8">
        <v>3.5945960192870968E-2</v>
      </c>
      <c r="BB286" s="8">
        <v>8.5819722443119355E-3</v>
      </c>
      <c r="BC286" s="8">
        <v>4.8476776653738701E-2</v>
      </c>
      <c r="BD286" s="8">
        <v>3.4053188291348388E-2</v>
      </c>
      <c r="BE286" s="8">
        <v>7.6377647618645142E-3</v>
      </c>
      <c r="BF286" s="8">
        <v>7.452147216185484E-2</v>
      </c>
      <c r="BG286" s="8">
        <v>0.12181257392733875</v>
      </c>
      <c r="BH286" s="8">
        <v>1.1361738015798389E-6</v>
      </c>
      <c r="BI286" s="8">
        <v>7.3965201426532262E-2</v>
      </c>
      <c r="BJ286" s="8">
        <v>1.0953533846914516</v>
      </c>
      <c r="BK286" s="8">
        <v>0.35232641654387087</v>
      </c>
      <c r="BL286" s="8">
        <v>0.33494019296209676</v>
      </c>
    </row>
    <row r="287" spans="1:64" x14ac:dyDescent="0.3">
      <c r="A287" s="7">
        <v>332216</v>
      </c>
      <c r="B287" s="7" t="str">
        <f t="shared" si="76"/>
        <v>Saw Blade and Handtool Manufacturing</v>
      </c>
      <c r="C287" s="8">
        <f t="shared" si="77"/>
        <v>7.0995122153399995E-2</v>
      </c>
      <c r="D287" s="8">
        <f t="shared" si="78"/>
        <v>8.29499753496E-3</v>
      </c>
      <c r="E287" s="8">
        <f t="shared" si="79"/>
        <v>0.109182881875</v>
      </c>
      <c r="F287" s="8">
        <f t="shared" si="80"/>
        <v>9.2109565020400005E-2</v>
      </c>
      <c r="G287" s="8">
        <f t="shared" si="81"/>
        <v>1.1633058610599999E-2</v>
      </c>
      <c r="H287" s="8">
        <f t="shared" si="82"/>
        <v>7.6900223011700006E-2</v>
      </c>
      <c r="I287" s="8">
        <f t="shared" si="83"/>
        <v>7.6540649761199994E-2</v>
      </c>
      <c r="J287" s="8">
        <f t="shared" si="84"/>
        <v>8.5946937992800003E-3</v>
      </c>
      <c r="K287" s="8">
        <f t="shared" si="85"/>
        <v>5.3111373521899999E-2</v>
      </c>
      <c r="L287" s="8">
        <f t="shared" si="86"/>
        <v>7.4524136809899999E-2</v>
      </c>
      <c r="M287" s="8">
        <f t="shared" si="87"/>
        <v>8.44070058535E-3</v>
      </c>
      <c r="N287" s="8">
        <f t="shared" si="88"/>
        <v>0.161303537882</v>
      </c>
      <c r="O287" s="8">
        <f t="shared" si="89"/>
        <v>0.49776481814599999</v>
      </c>
      <c r="P287" s="8">
        <f t="shared" si="90"/>
        <v>5.5949414808400002E-6</v>
      </c>
      <c r="Q287" s="8">
        <f t="shared" si="91"/>
        <v>0.30205462484899998</v>
      </c>
      <c r="R287" s="8">
        <f t="shared" si="92"/>
        <v>1.18847300156</v>
      </c>
      <c r="S287" s="8">
        <f t="shared" si="93"/>
        <v>1.1806428466400001</v>
      </c>
      <c r="T287" s="8">
        <f t="shared" si="94"/>
        <v>1.1382467170799999</v>
      </c>
      <c r="W287" s="7">
        <v>332216</v>
      </c>
      <c r="X287" s="7" t="s">
        <v>380</v>
      </c>
      <c r="Y287" s="8">
        <v>7.0995122153399995E-2</v>
      </c>
      <c r="Z287" s="8">
        <v>8.29499753496E-3</v>
      </c>
      <c r="AA287" s="8">
        <v>0.109182881875</v>
      </c>
      <c r="AB287" s="8">
        <v>9.2109565020400005E-2</v>
      </c>
      <c r="AC287" s="8">
        <v>1.1633058610599999E-2</v>
      </c>
      <c r="AD287" s="8">
        <v>7.6900223011700006E-2</v>
      </c>
      <c r="AE287" s="8">
        <v>7.6540649761199994E-2</v>
      </c>
      <c r="AF287" s="8">
        <v>8.5946937992800003E-3</v>
      </c>
      <c r="AG287" s="8">
        <v>5.3111373521899999E-2</v>
      </c>
      <c r="AH287" s="8">
        <v>7.4524136809899999E-2</v>
      </c>
      <c r="AI287" s="8">
        <v>8.44070058535E-3</v>
      </c>
      <c r="AJ287" s="8">
        <v>0.161303537882</v>
      </c>
      <c r="AK287" s="8">
        <v>0.49776481814599999</v>
      </c>
      <c r="AL287" s="8">
        <v>5.5949414808400002E-6</v>
      </c>
      <c r="AM287" s="8">
        <v>0.30205462484899998</v>
      </c>
      <c r="AN287" s="8">
        <v>1.18847300156</v>
      </c>
      <c r="AO287" s="8">
        <v>1.1806428466400001</v>
      </c>
      <c r="AP287" s="8">
        <v>1.1382467170799999</v>
      </c>
      <c r="AS287" s="7">
        <v>332216</v>
      </c>
      <c r="AT287" s="7" t="s">
        <v>380</v>
      </c>
      <c r="AU287" s="8">
        <v>4.6732453788120958E-2</v>
      </c>
      <c r="AV287" s="8">
        <v>1.1066529925428871E-2</v>
      </c>
      <c r="AW287" s="8">
        <v>8.5374141329458073E-2</v>
      </c>
      <c r="AX287" s="8">
        <v>5.9440517823229032E-2</v>
      </c>
      <c r="AY287" s="8">
        <v>1.5345534262967902E-2</v>
      </c>
      <c r="AZ287" s="8">
        <v>9.0791637804627442E-2</v>
      </c>
      <c r="BA287" s="8">
        <v>5.4959202343006469E-2</v>
      </c>
      <c r="BB287" s="8">
        <v>1.2972534232658386E-2</v>
      </c>
      <c r="BC287" s="8">
        <v>7.3449261173661309E-2</v>
      </c>
      <c r="BD287" s="8">
        <v>5.1543466590625808E-2</v>
      </c>
      <c r="BE287" s="8">
        <v>1.1604313063684193E-2</v>
      </c>
      <c r="BF287" s="8">
        <v>0.1103411900280645</v>
      </c>
      <c r="BG287" s="8">
        <v>0.19489664362180634</v>
      </c>
      <c r="BH287" s="8">
        <v>2.5784829817143545E-6</v>
      </c>
      <c r="BI287" s="8">
        <v>0.11691821335238711</v>
      </c>
      <c r="BJ287" s="8">
        <v>1.1431731250425807</v>
      </c>
      <c r="BK287" s="8">
        <v>0.55267446408419363</v>
      </c>
      <c r="BL287" s="8">
        <v>0.52847777194322576</v>
      </c>
    </row>
    <row r="288" spans="1:64" x14ac:dyDescent="0.3">
      <c r="A288" s="7">
        <v>332311</v>
      </c>
      <c r="B288" s="7" t="str">
        <f t="shared" si="76"/>
        <v>Prefabricated Metal Building and Component Manufacturing</v>
      </c>
      <c r="C288" s="8">
        <f t="shared" si="77"/>
        <v>3.803191776103549E-2</v>
      </c>
      <c r="D288" s="8">
        <f t="shared" si="78"/>
        <v>9.3444200282945152E-3</v>
      </c>
      <c r="E288" s="8">
        <f t="shared" si="79"/>
        <v>4.5898870689733876E-2</v>
      </c>
      <c r="F288" s="8">
        <f t="shared" si="80"/>
        <v>5.1497410007106462E-2</v>
      </c>
      <c r="G288" s="8">
        <f t="shared" si="81"/>
        <v>1.3019103933906288E-2</v>
      </c>
      <c r="H288" s="8">
        <f t="shared" si="82"/>
        <v>4.8455510924588233E-2</v>
      </c>
      <c r="I288" s="8">
        <f t="shared" si="83"/>
        <v>5.4267433224341945E-2</v>
      </c>
      <c r="J288" s="8">
        <f t="shared" si="84"/>
        <v>1.387537952995758E-2</v>
      </c>
      <c r="K288" s="8">
        <f t="shared" si="85"/>
        <v>5.2171343361351603E-2</v>
      </c>
      <c r="L288" s="8">
        <f t="shared" si="86"/>
        <v>5.5326181501159678E-2</v>
      </c>
      <c r="M288" s="8">
        <f t="shared" si="87"/>
        <v>1.3775533967617097E-2</v>
      </c>
      <c r="N288" s="8">
        <f t="shared" si="88"/>
        <v>8.0915092859887114E-2</v>
      </c>
      <c r="O288" s="8">
        <f t="shared" si="89"/>
        <v>9.8741495087129039E-2</v>
      </c>
      <c r="P288" s="8">
        <f t="shared" si="90"/>
        <v>3.151915568130806E-6</v>
      </c>
      <c r="Q288" s="8">
        <f t="shared" si="91"/>
        <v>6.7371320705548368E-2</v>
      </c>
      <c r="R288" s="8">
        <f t="shared" si="92"/>
        <v>1</v>
      </c>
      <c r="S288" s="8">
        <f t="shared" si="93"/>
        <v>0.38716557325258072</v>
      </c>
      <c r="T288" s="8">
        <f t="shared" si="94"/>
        <v>0.39450770450290318</v>
      </c>
      <c r="W288" s="7">
        <v>332311</v>
      </c>
      <c r="X288" s="7" t="s">
        <v>381</v>
      </c>
      <c r="Y288" s="8">
        <v>0</v>
      </c>
      <c r="Z288" s="8">
        <v>0</v>
      </c>
      <c r="AA288" s="8">
        <v>0</v>
      </c>
      <c r="AB288" s="8">
        <v>0</v>
      </c>
      <c r="AC288" s="8">
        <v>0</v>
      </c>
      <c r="AD288" s="8">
        <v>0</v>
      </c>
      <c r="AE288" s="8">
        <v>0</v>
      </c>
      <c r="AF288" s="8">
        <v>0</v>
      </c>
      <c r="AG288" s="8">
        <v>0</v>
      </c>
      <c r="AH288" s="8">
        <v>0</v>
      </c>
      <c r="AI288" s="8">
        <v>0</v>
      </c>
      <c r="AJ288" s="8">
        <v>0</v>
      </c>
      <c r="AK288" s="8">
        <v>0</v>
      </c>
      <c r="AL288" s="8">
        <v>0</v>
      </c>
      <c r="AM288" s="8">
        <v>0</v>
      </c>
      <c r="AN288" s="8">
        <v>1</v>
      </c>
      <c r="AO288" s="8">
        <v>0</v>
      </c>
      <c r="AP288" s="8">
        <v>0</v>
      </c>
      <c r="AS288" s="7">
        <v>332311</v>
      </c>
      <c r="AT288" s="7" t="s">
        <v>381</v>
      </c>
      <c r="AU288" s="8">
        <v>3.803191776103549E-2</v>
      </c>
      <c r="AV288" s="8">
        <v>9.3444200282945152E-3</v>
      </c>
      <c r="AW288" s="8">
        <v>4.5898870689733876E-2</v>
      </c>
      <c r="AX288" s="8">
        <v>5.1497410007106462E-2</v>
      </c>
      <c r="AY288" s="8">
        <v>1.3019103933906288E-2</v>
      </c>
      <c r="AZ288" s="8">
        <v>4.8455510924588233E-2</v>
      </c>
      <c r="BA288" s="8">
        <v>5.4267433224341945E-2</v>
      </c>
      <c r="BB288" s="8">
        <v>1.387537952995758E-2</v>
      </c>
      <c r="BC288" s="8">
        <v>5.2171343361351603E-2</v>
      </c>
      <c r="BD288" s="8">
        <v>5.5326181501159678E-2</v>
      </c>
      <c r="BE288" s="8">
        <v>1.3775533967617097E-2</v>
      </c>
      <c r="BF288" s="8">
        <v>8.0915092859887114E-2</v>
      </c>
      <c r="BG288" s="8">
        <v>9.8741495087129039E-2</v>
      </c>
      <c r="BH288" s="8">
        <v>3.151915568130806E-6</v>
      </c>
      <c r="BI288" s="8">
        <v>6.7371320705548368E-2</v>
      </c>
      <c r="BJ288" s="8">
        <v>1.0932752084788711</v>
      </c>
      <c r="BK288" s="8">
        <v>0.38716557325258072</v>
      </c>
      <c r="BL288" s="8">
        <v>0.39450770450290318</v>
      </c>
    </row>
    <row r="289" spans="1:64" x14ac:dyDescent="0.3">
      <c r="A289" s="7">
        <v>332312</v>
      </c>
      <c r="B289" s="7" t="str">
        <f t="shared" si="76"/>
        <v>Fabricated Structural Metal Manufacturing</v>
      </c>
      <c r="C289" s="8">
        <f t="shared" si="77"/>
        <v>7.1399608867900005E-2</v>
      </c>
      <c r="D289" s="8">
        <f t="shared" si="78"/>
        <v>7.7602582778999998E-3</v>
      </c>
      <c r="E289" s="8">
        <f t="shared" si="79"/>
        <v>7.0718210228600004E-2</v>
      </c>
      <c r="F289" s="8">
        <f t="shared" si="80"/>
        <v>4.0223608388499997E-2</v>
      </c>
      <c r="G289" s="8">
        <f t="shared" si="81"/>
        <v>5.1433279603499997E-3</v>
      </c>
      <c r="H289" s="8">
        <f t="shared" si="82"/>
        <v>2.6866680301999998E-2</v>
      </c>
      <c r="I289" s="8">
        <f t="shared" si="83"/>
        <v>9.4028909942200006E-2</v>
      </c>
      <c r="J289" s="8">
        <f t="shared" si="84"/>
        <v>1.01868428931E-2</v>
      </c>
      <c r="K289" s="8">
        <f t="shared" si="85"/>
        <v>5.08310826829E-2</v>
      </c>
      <c r="L289" s="8">
        <f t="shared" si="86"/>
        <v>9.9234320143500004E-2</v>
      </c>
      <c r="M289" s="8">
        <f t="shared" si="87"/>
        <v>1.1229753907399999E-2</v>
      </c>
      <c r="N289" s="8">
        <f t="shared" si="88"/>
        <v>0.14105733496200001</v>
      </c>
      <c r="O289" s="8">
        <f t="shared" si="89"/>
        <v>0.35645960012799999</v>
      </c>
      <c r="P289" s="8">
        <f t="shared" si="90"/>
        <v>1.2548597612500001E-5</v>
      </c>
      <c r="Q289" s="8">
        <f t="shared" si="91"/>
        <v>0.24593631790199999</v>
      </c>
      <c r="R289" s="8">
        <f t="shared" si="92"/>
        <v>1.1498780773699999</v>
      </c>
      <c r="S289" s="8">
        <f t="shared" si="93"/>
        <v>1.0722336166499999</v>
      </c>
      <c r="T289" s="8">
        <f t="shared" si="94"/>
        <v>1.1550468355200001</v>
      </c>
      <c r="W289" s="7">
        <v>332312</v>
      </c>
      <c r="X289" s="7" t="s">
        <v>382</v>
      </c>
      <c r="Y289" s="8">
        <v>7.1399608867900005E-2</v>
      </c>
      <c r="Z289" s="8">
        <v>7.7602582778999998E-3</v>
      </c>
      <c r="AA289" s="8">
        <v>7.0718210228600004E-2</v>
      </c>
      <c r="AB289" s="8">
        <v>4.0223608388499997E-2</v>
      </c>
      <c r="AC289" s="8">
        <v>5.1433279603499997E-3</v>
      </c>
      <c r="AD289" s="8">
        <v>2.6866680301999998E-2</v>
      </c>
      <c r="AE289" s="8">
        <v>9.4028909942200006E-2</v>
      </c>
      <c r="AF289" s="8">
        <v>1.01868428931E-2</v>
      </c>
      <c r="AG289" s="8">
        <v>5.08310826829E-2</v>
      </c>
      <c r="AH289" s="8">
        <v>9.9234320143500004E-2</v>
      </c>
      <c r="AI289" s="8">
        <v>1.1229753907399999E-2</v>
      </c>
      <c r="AJ289" s="8">
        <v>0.14105733496200001</v>
      </c>
      <c r="AK289" s="8">
        <v>0.35645960012799999</v>
      </c>
      <c r="AL289" s="8">
        <v>1.2548597612500001E-5</v>
      </c>
      <c r="AM289" s="8">
        <v>0.24593631790199999</v>
      </c>
      <c r="AN289" s="8">
        <v>1.1498780773699999</v>
      </c>
      <c r="AO289" s="8">
        <v>1.0722336166499999</v>
      </c>
      <c r="AP289" s="8">
        <v>1.1550468355200001</v>
      </c>
      <c r="AS289" s="7">
        <v>332312</v>
      </c>
      <c r="AT289" s="7" t="s">
        <v>382</v>
      </c>
      <c r="AU289" s="8">
        <v>9.2093511648611293E-2</v>
      </c>
      <c r="AV289" s="8">
        <v>1.9612472012605488E-2</v>
      </c>
      <c r="AW289" s="8">
        <v>0.11372456309797423</v>
      </c>
      <c r="AX289" s="8">
        <v>0.15308545531027576</v>
      </c>
      <c r="AY289" s="8">
        <v>3.7365908624152913E-2</v>
      </c>
      <c r="AZ289" s="8">
        <v>0.15666855689049064</v>
      </c>
      <c r="BA289" s="8">
        <v>0.13019245936960158</v>
      </c>
      <c r="BB289" s="8">
        <v>2.8919001076179521E-2</v>
      </c>
      <c r="BC289" s="8">
        <v>0.12832407513996452</v>
      </c>
      <c r="BD289" s="8">
        <v>0.13235902565595162</v>
      </c>
      <c r="BE289" s="8">
        <v>2.8682398628498234E-2</v>
      </c>
      <c r="BF289" s="8">
        <v>0.20182757115980637</v>
      </c>
      <c r="BG289" s="8">
        <v>0.28460256422533853</v>
      </c>
      <c r="BH289" s="8">
        <v>6.5421726182645176E-6</v>
      </c>
      <c r="BI289" s="8">
        <v>0.1942162350723225</v>
      </c>
      <c r="BJ289" s="8">
        <v>1.2254305467600004</v>
      </c>
      <c r="BK289" s="8">
        <v>1.1374425014703227</v>
      </c>
      <c r="BL289" s="8">
        <v>1.077758116230968</v>
      </c>
    </row>
    <row r="290" spans="1:64" x14ac:dyDescent="0.3">
      <c r="A290" s="7">
        <v>332313</v>
      </c>
      <c r="B290" s="7" t="str">
        <f t="shared" si="76"/>
        <v>Plate Work Manufacturing</v>
      </c>
      <c r="C290" s="8">
        <f t="shared" si="77"/>
        <v>5.6293528935641941E-2</v>
      </c>
      <c r="D290" s="8">
        <f t="shared" si="78"/>
        <v>1.3694369307622096E-2</v>
      </c>
      <c r="E290" s="8">
        <f t="shared" si="79"/>
        <v>6.8184300749159682E-2</v>
      </c>
      <c r="F290" s="8">
        <f t="shared" si="80"/>
        <v>0.10611290967504354</v>
      </c>
      <c r="G290" s="8">
        <f t="shared" si="81"/>
        <v>2.817035336060323E-2</v>
      </c>
      <c r="H290" s="8">
        <f t="shared" si="82"/>
        <v>0.11173711349555805</v>
      </c>
      <c r="I290" s="8">
        <f t="shared" si="83"/>
        <v>7.999230257549679E-2</v>
      </c>
      <c r="J290" s="8">
        <f t="shared" si="84"/>
        <v>2.0402463125491935E-2</v>
      </c>
      <c r="K290" s="8">
        <f t="shared" si="85"/>
        <v>8.0441215641682259E-2</v>
      </c>
      <c r="L290" s="8">
        <f t="shared" si="86"/>
        <v>8.1516659598090332E-2</v>
      </c>
      <c r="M290" s="8">
        <f t="shared" si="87"/>
        <v>2.0260630345887095E-2</v>
      </c>
      <c r="N290" s="8">
        <f t="shared" si="88"/>
        <v>0.11921287352687096</v>
      </c>
      <c r="O290" s="8">
        <f t="shared" si="89"/>
        <v>0.14522022354516129</v>
      </c>
      <c r="P290" s="8">
        <f t="shared" si="90"/>
        <v>1.3913888227369356E-6</v>
      </c>
      <c r="Q290" s="8">
        <f t="shared" si="91"/>
        <v>9.8781423108467742E-2</v>
      </c>
      <c r="R290" s="8">
        <f t="shared" si="92"/>
        <v>1</v>
      </c>
      <c r="S290" s="8">
        <f t="shared" si="93"/>
        <v>0.64924618298258074</v>
      </c>
      <c r="T290" s="8">
        <f t="shared" si="94"/>
        <v>0.58406178779419349</v>
      </c>
      <c r="W290" s="7">
        <v>332313</v>
      </c>
      <c r="X290" s="7" t="s">
        <v>383</v>
      </c>
      <c r="Y290" s="8">
        <v>0</v>
      </c>
      <c r="Z290" s="8">
        <v>0</v>
      </c>
      <c r="AA290" s="8">
        <v>0</v>
      </c>
      <c r="AB290" s="8">
        <v>0</v>
      </c>
      <c r="AC290" s="8">
        <v>0</v>
      </c>
      <c r="AD290" s="8">
        <v>0</v>
      </c>
      <c r="AE290" s="8">
        <v>0</v>
      </c>
      <c r="AF290" s="8">
        <v>0</v>
      </c>
      <c r="AG290" s="8">
        <v>0</v>
      </c>
      <c r="AH290" s="8">
        <v>0</v>
      </c>
      <c r="AI290" s="8">
        <v>0</v>
      </c>
      <c r="AJ290" s="8">
        <v>0</v>
      </c>
      <c r="AK290" s="8">
        <v>0</v>
      </c>
      <c r="AL290" s="8">
        <v>0</v>
      </c>
      <c r="AM290" s="8">
        <v>0</v>
      </c>
      <c r="AN290" s="8">
        <v>1</v>
      </c>
      <c r="AO290" s="8">
        <v>0</v>
      </c>
      <c r="AP290" s="8">
        <v>0</v>
      </c>
      <c r="AS290" s="7">
        <v>332313</v>
      </c>
      <c r="AT290" s="7" t="s">
        <v>383</v>
      </c>
      <c r="AU290" s="8">
        <v>5.6293528935641941E-2</v>
      </c>
      <c r="AV290" s="8">
        <v>1.3694369307622096E-2</v>
      </c>
      <c r="AW290" s="8">
        <v>6.8184300749159682E-2</v>
      </c>
      <c r="AX290" s="8">
        <v>0.10611290967504354</v>
      </c>
      <c r="AY290" s="8">
        <v>2.817035336060323E-2</v>
      </c>
      <c r="AZ290" s="8">
        <v>0.11173711349555805</v>
      </c>
      <c r="BA290" s="8">
        <v>7.999230257549679E-2</v>
      </c>
      <c r="BB290" s="8">
        <v>2.0402463125491935E-2</v>
      </c>
      <c r="BC290" s="8">
        <v>8.0441215641682259E-2</v>
      </c>
      <c r="BD290" s="8">
        <v>8.1516659598090332E-2</v>
      </c>
      <c r="BE290" s="8">
        <v>2.0260630345887095E-2</v>
      </c>
      <c r="BF290" s="8">
        <v>0.11921287352687096</v>
      </c>
      <c r="BG290" s="8">
        <v>0.14522022354516129</v>
      </c>
      <c r="BH290" s="8">
        <v>1.3913888227369356E-6</v>
      </c>
      <c r="BI290" s="8">
        <v>9.8781423108467742E-2</v>
      </c>
      <c r="BJ290" s="8">
        <v>1.1381721989920965</v>
      </c>
      <c r="BK290" s="8">
        <v>0.64924618298258074</v>
      </c>
      <c r="BL290" s="8">
        <v>0.58406178779419349</v>
      </c>
    </row>
    <row r="291" spans="1:64" x14ac:dyDescent="0.3">
      <c r="A291" s="7">
        <v>332321</v>
      </c>
      <c r="B291" s="7" t="str">
        <f t="shared" si="76"/>
        <v>Metal Window and Door Manufacturing</v>
      </c>
      <c r="C291" s="8">
        <f t="shared" si="77"/>
        <v>6.0118626006311293E-2</v>
      </c>
      <c r="D291" s="8">
        <f t="shared" si="78"/>
        <v>1.4642175610914842E-2</v>
      </c>
      <c r="E291" s="8">
        <f t="shared" si="79"/>
        <v>7.7590086839653211E-2</v>
      </c>
      <c r="F291" s="8">
        <f t="shared" si="80"/>
        <v>6.7498607754324202E-2</v>
      </c>
      <c r="G291" s="8">
        <f t="shared" si="81"/>
        <v>1.939159335821548E-2</v>
      </c>
      <c r="H291" s="8">
        <f t="shared" si="82"/>
        <v>8.0885104631796781E-2</v>
      </c>
      <c r="I291" s="8">
        <f t="shared" si="83"/>
        <v>7.4303592501909696E-2</v>
      </c>
      <c r="J291" s="8">
        <f t="shared" si="84"/>
        <v>1.8599343925487094E-2</v>
      </c>
      <c r="K291" s="8">
        <f t="shared" si="85"/>
        <v>7.8724866033030666E-2</v>
      </c>
      <c r="L291" s="8">
        <f t="shared" si="86"/>
        <v>7.8198883923088686E-2</v>
      </c>
      <c r="M291" s="8">
        <f t="shared" si="87"/>
        <v>1.9293864554108066E-2</v>
      </c>
      <c r="N291" s="8">
        <f t="shared" si="88"/>
        <v>0.12131437447412902</v>
      </c>
      <c r="O291" s="8">
        <f t="shared" si="89"/>
        <v>0.1683227186327742</v>
      </c>
      <c r="P291" s="8">
        <f t="shared" si="90"/>
        <v>4.1349811290075808E-6</v>
      </c>
      <c r="Q291" s="8">
        <f t="shared" si="91"/>
        <v>0.12062356581054839</v>
      </c>
      <c r="R291" s="8">
        <f t="shared" si="92"/>
        <v>1</v>
      </c>
      <c r="S291" s="8">
        <f t="shared" si="93"/>
        <v>0.58713014445403222</v>
      </c>
      <c r="T291" s="8">
        <f t="shared" si="94"/>
        <v>0.59098264116999999</v>
      </c>
      <c r="W291" s="7">
        <v>332321</v>
      </c>
      <c r="X291" s="7" t="s">
        <v>384</v>
      </c>
      <c r="Y291" s="8">
        <v>0</v>
      </c>
      <c r="Z291" s="8">
        <v>0</v>
      </c>
      <c r="AA291" s="8">
        <v>0</v>
      </c>
      <c r="AB291" s="8">
        <v>0</v>
      </c>
      <c r="AC291" s="8">
        <v>0</v>
      </c>
      <c r="AD291" s="8">
        <v>0</v>
      </c>
      <c r="AE291" s="8">
        <v>0</v>
      </c>
      <c r="AF291" s="8">
        <v>0</v>
      </c>
      <c r="AG291" s="8">
        <v>0</v>
      </c>
      <c r="AH291" s="8">
        <v>0</v>
      </c>
      <c r="AI291" s="8">
        <v>0</v>
      </c>
      <c r="AJ291" s="8">
        <v>0</v>
      </c>
      <c r="AK291" s="8">
        <v>0</v>
      </c>
      <c r="AL291" s="8">
        <v>0</v>
      </c>
      <c r="AM291" s="8">
        <v>0</v>
      </c>
      <c r="AN291" s="8">
        <v>1</v>
      </c>
      <c r="AO291" s="8">
        <v>0</v>
      </c>
      <c r="AP291" s="8">
        <v>0</v>
      </c>
      <c r="AS291" s="7">
        <v>332321</v>
      </c>
      <c r="AT291" s="7" t="s">
        <v>384</v>
      </c>
      <c r="AU291" s="8">
        <v>6.0118626006311293E-2</v>
      </c>
      <c r="AV291" s="8">
        <v>1.4642175610914842E-2</v>
      </c>
      <c r="AW291" s="8">
        <v>7.7590086839653211E-2</v>
      </c>
      <c r="AX291" s="8">
        <v>6.7498607754324202E-2</v>
      </c>
      <c r="AY291" s="8">
        <v>1.939159335821548E-2</v>
      </c>
      <c r="AZ291" s="8">
        <v>8.0885104631796781E-2</v>
      </c>
      <c r="BA291" s="8">
        <v>7.4303592501909696E-2</v>
      </c>
      <c r="BB291" s="8">
        <v>1.8599343925487094E-2</v>
      </c>
      <c r="BC291" s="8">
        <v>7.8724866033030666E-2</v>
      </c>
      <c r="BD291" s="8">
        <v>7.8198883923088686E-2</v>
      </c>
      <c r="BE291" s="8">
        <v>1.9293864554108066E-2</v>
      </c>
      <c r="BF291" s="8">
        <v>0.12131437447412902</v>
      </c>
      <c r="BG291" s="8">
        <v>0.1683227186327742</v>
      </c>
      <c r="BH291" s="8">
        <v>4.1349811290075808E-6</v>
      </c>
      <c r="BI291" s="8">
        <v>0.12062356581054839</v>
      </c>
      <c r="BJ291" s="8">
        <v>1.1523508884567741</v>
      </c>
      <c r="BK291" s="8">
        <v>0.58713014445403222</v>
      </c>
      <c r="BL291" s="8">
        <v>0.59098264116999999</v>
      </c>
    </row>
    <row r="292" spans="1:64" x14ac:dyDescent="0.3">
      <c r="A292" s="7">
        <v>332322</v>
      </c>
      <c r="B292" s="7" t="str">
        <f t="shared" si="76"/>
        <v>Sheet Metal Work Manufacturing</v>
      </c>
      <c r="C292" s="8">
        <f t="shared" si="77"/>
        <v>9.4118700959403251E-2</v>
      </c>
      <c r="D292" s="8">
        <f t="shared" si="78"/>
        <v>2.0466447952737901E-2</v>
      </c>
      <c r="E292" s="8">
        <f t="shared" si="79"/>
        <v>0.12275237176871451</v>
      </c>
      <c r="F292" s="8">
        <f t="shared" si="80"/>
        <v>0.11723037134893693</v>
      </c>
      <c r="G292" s="8">
        <f t="shared" si="81"/>
        <v>2.8845666221532746E-2</v>
      </c>
      <c r="H292" s="8">
        <f t="shared" si="82"/>
        <v>0.13081068570062723</v>
      </c>
      <c r="I292" s="8">
        <f t="shared" si="83"/>
        <v>0.1169703172736129</v>
      </c>
      <c r="J292" s="8">
        <f t="shared" si="84"/>
        <v>2.5767489741652581E-2</v>
      </c>
      <c r="K292" s="8">
        <f t="shared" si="85"/>
        <v>0.12099722185644354</v>
      </c>
      <c r="L292" s="8">
        <f t="shared" si="86"/>
        <v>0.12276788090025965</v>
      </c>
      <c r="M292" s="8">
        <f t="shared" si="87"/>
        <v>2.6863743414962105E-2</v>
      </c>
      <c r="N292" s="8">
        <f t="shared" si="88"/>
        <v>0.19445853453511289</v>
      </c>
      <c r="O292" s="8">
        <f t="shared" si="89"/>
        <v>0.3172132545768066</v>
      </c>
      <c r="P292" s="8">
        <f t="shared" si="90"/>
        <v>7.4439883343899998E-6</v>
      </c>
      <c r="Q292" s="8">
        <f t="shared" si="91"/>
        <v>0.22705891003746792</v>
      </c>
      <c r="R292" s="8">
        <f t="shared" si="92"/>
        <v>1</v>
      </c>
      <c r="S292" s="8">
        <f t="shared" si="93"/>
        <v>1.0672093039166128</v>
      </c>
      <c r="T292" s="8">
        <f t="shared" si="94"/>
        <v>1.0540576095167742</v>
      </c>
      <c r="W292" s="7">
        <v>332322</v>
      </c>
      <c r="X292" s="7" t="s">
        <v>385</v>
      </c>
      <c r="Y292" s="8">
        <v>0</v>
      </c>
      <c r="Z292" s="8">
        <v>0</v>
      </c>
      <c r="AA292" s="8">
        <v>0</v>
      </c>
      <c r="AB292" s="8">
        <v>0</v>
      </c>
      <c r="AC292" s="8">
        <v>0</v>
      </c>
      <c r="AD292" s="8">
        <v>0</v>
      </c>
      <c r="AE292" s="8">
        <v>0</v>
      </c>
      <c r="AF292" s="8">
        <v>0</v>
      </c>
      <c r="AG292" s="8">
        <v>0</v>
      </c>
      <c r="AH292" s="8">
        <v>0</v>
      </c>
      <c r="AI292" s="8">
        <v>0</v>
      </c>
      <c r="AJ292" s="8">
        <v>0</v>
      </c>
      <c r="AK292" s="8">
        <v>0</v>
      </c>
      <c r="AL292" s="8">
        <v>0</v>
      </c>
      <c r="AM292" s="8">
        <v>0</v>
      </c>
      <c r="AN292" s="8">
        <v>1</v>
      </c>
      <c r="AO292" s="8">
        <v>0</v>
      </c>
      <c r="AP292" s="8">
        <v>0</v>
      </c>
      <c r="AS292" s="7">
        <v>332322</v>
      </c>
      <c r="AT292" s="7" t="s">
        <v>385</v>
      </c>
      <c r="AU292" s="8">
        <v>9.4118700959403251E-2</v>
      </c>
      <c r="AV292" s="8">
        <v>2.0466447952737901E-2</v>
      </c>
      <c r="AW292" s="8">
        <v>0.12275237176871451</v>
      </c>
      <c r="AX292" s="8">
        <v>0.11723037134893693</v>
      </c>
      <c r="AY292" s="8">
        <v>2.8845666221532746E-2</v>
      </c>
      <c r="AZ292" s="8">
        <v>0.13081068570062723</v>
      </c>
      <c r="BA292" s="8">
        <v>0.1169703172736129</v>
      </c>
      <c r="BB292" s="8">
        <v>2.5767489741652581E-2</v>
      </c>
      <c r="BC292" s="8">
        <v>0.12099722185644354</v>
      </c>
      <c r="BD292" s="8">
        <v>0.12276788090025965</v>
      </c>
      <c r="BE292" s="8">
        <v>2.6863743414962105E-2</v>
      </c>
      <c r="BF292" s="8">
        <v>0.19445853453511289</v>
      </c>
      <c r="BG292" s="8">
        <v>0.3172132545768066</v>
      </c>
      <c r="BH292" s="8">
        <v>7.4439883343899998E-6</v>
      </c>
      <c r="BI292" s="8">
        <v>0.22705891003746792</v>
      </c>
      <c r="BJ292" s="8">
        <v>1.2373375206812895</v>
      </c>
      <c r="BK292" s="8">
        <v>1.0672093039166128</v>
      </c>
      <c r="BL292" s="8">
        <v>1.0540576095167742</v>
      </c>
    </row>
    <row r="293" spans="1:64" x14ac:dyDescent="0.3">
      <c r="A293" s="7">
        <v>332323</v>
      </c>
      <c r="B293" s="7" t="str">
        <f t="shared" si="76"/>
        <v>Ornamental and Architectural Metal Work Manufacturing</v>
      </c>
      <c r="C293" s="8">
        <f t="shared" si="77"/>
        <v>7.1835068737999996E-2</v>
      </c>
      <c r="D293" s="8">
        <f t="shared" si="78"/>
        <v>8.2334173081300005E-3</v>
      </c>
      <c r="E293" s="8">
        <f t="shared" si="79"/>
        <v>7.5630021436400005E-2</v>
      </c>
      <c r="F293" s="8">
        <f t="shared" si="80"/>
        <v>1.6687974013600001E-2</v>
      </c>
      <c r="G293" s="8">
        <f t="shared" si="81"/>
        <v>2.1626450236499999E-3</v>
      </c>
      <c r="H293" s="8">
        <f t="shared" si="82"/>
        <v>1.2035564051700001E-2</v>
      </c>
      <c r="I293" s="8">
        <f t="shared" si="83"/>
        <v>8.2329023552400002E-2</v>
      </c>
      <c r="J293" s="8">
        <f t="shared" si="84"/>
        <v>9.2044492387799992E-3</v>
      </c>
      <c r="K293" s="8">
        <f t="shared" si="85"/>
        <v>4.8748217905299998E-2</v>
      </c>
      <c r="L293" s="8">
        <f t="shared" si="86"/>
        <v>9.1010241327599994E-2</v>
      </c>
      <c r="M293" s="8">
        <f t="shared" si="87"/>
        <v>1.0707741554800001E-2</v>
      </c>
      <c r="N293" s="8">
        <f t="shared" si="88"/>
        <v>0.133813158141</v>
      </c>
      <c r="O293" s="8">
        <f t="shared" si="89"/>
        <v>0.39800493613400001</v>
      </c>
      <c r="P293" s="8">
        <f t="shared" si="90"/>
        <v>3.1895138637100002E-5</v>
      </c>
      <c r="Q293" s="8">
        <f t="shared" si="91"/>
        <v>0.28846165404899998</v>
      </c>
      <c r="R293" s="8">
        <f t="shared" si="92"/>
        <v>1.1556985074799999</v>
      </c>
      <c r="S293" s="8">
        <f t="shared" si="93"/>
        <v>1.03088618309</v>
      </c>
      <c r="T293" s="8">
        <f t="shared" si="94"/>
        <v>1.1402816907</v>
      </c>
      <c r="W293" s="7">
        <v>332323</v>
      </c>
      <c r="X293" s="7" t="s">
        <v>386</v>
      </c>
      <c r="Y293" s="8">
        <v>7.1835068737999996E-2</v>
      </c>
      <c r="Z293" s="8">
        <v>8.2334173081300005E-3</v>
      </c>
      <c r="AA293" s="8">
        <v>7.5630021436400005E-2</v>
      </c>
      <c r="AB293" s="8">
        <v>1.6687974013600001E-2</v>
      </c>
      <c r="AC293" s="8">
        <v>2.1626450236499999E-3</v>
      </c>
      <c r="AD293" s="8">
        <v>1.2035564051700001E-2</v>
      </c>
      <c r="AE293" s="8">
        <v>8.2329023552400002E-2</v>
      </c>
      <c r="AF293" s="8">
        <v>9.2044492387799992E-3</v>
      </c>
      <c r="AG293" s="8">
        <v>4.8748217905299998E-2</v>
      </c>
      <c r="AH293" s="8">
        <v>9.1010241327599994E-2</v>
      </c>
      <c r="AI293" s="8">
        <v>1.0707741554800001E-2</v>
      </c>
      <c r="AJ293" s="8">
        <v>0.133813158141</v>
      </c>
      <c r="AK293" s="8">
        <v>0.39800493613400001</v>
      </c>
      <c r="AL293" s="8">
        <v>3.1895138637100002E-5</v>
      </c>
      <c r="AM293" s="8">
        <v>0.28846165404899998</v>
      </c>
      <c r="AN293" s="8">
        <v>1.1556985074799999</v>
      </c>
      <c r="AO293" s="8">
        <v>1.03088618309</v>
      </c>
      <c r="AP293" s="8">
        <v>1.1402816907</v>
      </c>
      <c r="AS293" s="7">
        <v>332323</v>
      </c>
      <c r="AT293" s="7" t="s">
        <v>386</v>
      </c>
      <c r="AU293" s="8">
        <v>0.10368527459462581</v>
      </c>
      <c r="AV293" s="8">
        <v>2.1819057439469193E-2</v>
      </c>
      <c r="AW293" s="8">
        <v>0.13324438578355155</v>
      </c>
      <c r="AX293" s="8">
        <v>0.10550212656629421</v>
      </c>
      <c r="AY293" s="8">
        <v>2.7644433585918452E-2</v>
      </c>
      <c r="AZ293" s="8">
        <v>0.11595244767377291</v>
      </c>
      <c r="BA293" s="8">
        <v>0.12772257851057742</v>
      </c>
      <c r="BB293" s="8">
        <v>2.7270293719493861E-2</v>
      </c>
      <c r="BC293" s="8">
        <v>0.12905866192648871</v>
      </c>
      <c r="BD293" s="8">
        <v>0.13496788763713224</v>
      </c>
      <c r="BE293" s="8">
        <v>2.8571544494426938E-2</v>
      </c>
      <c r="BF293" s="8">
        <v>0.21182439122249999</v>
      </c>
      <c r="BG293" s="8">
        <v>0.3625475984272255</v>
      </c>
      <c r="BH293" s="8">
        <v>2.0388289795788381E-5</v>
      </c>
      <c r="BI293" s="8">
        <v>0.26068268283896751</v>
      </c>
      <c r="BJ293" s="8">
        <v>1.2587487178179033</v>
      </c>
      <c r="BK293" s="8">
        <v>1.1523248142777414</v>
      </c>
      <c r="BL293" s="8">
        <v>1.1872773406079031</v>
      </c>
    </row>
    <row r="294" spans="1:64" x14ac:dyDescent="0.3">
      <c r="A294" s="7">
        <v>332410</v>
      </c>
      <c r="B294" s="7" t="str">
        <f t="shared" si="76"/>
        <v>Power Boiler and Heat Exchanger Manufacturing</v>
      </c>
      <c r="C294" s="8">
        <f t="shared" si="77"/>
        <v>8.9982473803400007E-2</v>
      </c>
      <c r="D294" s="8">
        <f t="shared" si="78"/>
        <v>1.1416109899E-2</v>
      </c>
      <c r="E294" s="8">
        <f t="shared" si="79"/>
        <v>9.6261332298000005E-2</v>
      </c>
      <c r="F294" s="8">
        <f t="shared" si="80"/>
        <v>0.132737193516</v>
      </c>
      <c r="G294" s="8">
        <f t="shared" si="81"/>
        <v>2.0257596989599998E-2</v>
      </c>
      <c r="H294" s="8">
        <f t="shared" si="82"/>
        <v>9.8839250368600001E-2</v>
      </c>
      <c r="I294" s="8">
        <f t="shared" si="83"/>
        <v>9.9257778440799999E-2</v>
      </c>
      <c r="J294" s="8">
        <f t="shared" si="84"/>
        <v>1.26448181706E-2</v>
      </c>
      <c r="K294" s="8">
        <f t="shared" si="85"/>
        <v>5.2773610919E-2</v>
      </c>
      <c r="L294" s="8">
        <f t="shared" si="86"/>
        <v>0.10104051815499999</v>
      </c>
      <c r="M294" s="8">
        <f t="shared" si="87"/>
        <v>1.2896222189900001E-2</v>
      </c>
      <c r="N294" s="8">
        <f t="shared" si="88"/>
        <v>0.15905057956800001</v>
      </c>
      <c r="O294" s="8">
        <f t="shared" si="89"/>
        <v>0.44202517838799998</v>
      </c>
      <c r="P294" s="8">
        <f t="shared" si="90"/>
        <v>4.0219689280500001E-6</v>
      </c>
      <c r="Q294" s="8">
        <f t="shared" si="91"/>
        <v>0.27956975519999999</v>
      </c>
      <c r="R294" s="8">
        <f t="shared" si="92"/>
        <v>1.1976599160000001</v>
      </c>
      <c r="S294" s="8">
        <f t="shared" si="93"/>
        <v>1.2518340408699999</v>
      </c>
      <c r="T294" s="8">
        <f t="shared" si="94"/>
        <v>1.1646762075299999</v>
      </c>
      <c r="W294" s="7">
        <v>332410</v>
      </c>
      <c r="X294" s="7" t="s">
        <v>387</v>
      </c>
      <c r="Y294" s="8">
        <v>8.9982473803400007E-2</v>
      </c>
      <c r="Z294" s="8">
        <v>1.1416109899E-2</v>
      </c>
      <c r="AA294" s="8">
        <v>9.6261332298000005E-2</v>
      </c>
      <c r="AB294" s="8">
        <v>0.132737193516</v>
      </c>
      <c r="AC294" s="8">
        <v>2.0257596989599998E-2</v>
      </c>
      <c r="AD294" s="8">
        <v>9.8839250368600001E-2</v>
      </c>
      <c r="AE294" s="8">
        <v>9.9257778440799999E-2</v>
      </c>
      <c r="AF294" s="8">
        <v>1.26448181706E-2</v>
      </c>
      <c r="AG294" s="8">
        <v>5.2773610919E-2</v>
      </c>
      <c r="AH294" s="8">
        <v>0.10104051815499999</v>
      </c>
      <c r="AI294" s="8">
        <v>1.2896222189900001E-2</v>
      </c>
      <c r="AJ294" s="8">
        <v>0.15905057956800001</v>
      </c>
      <c r="AK294" s="8">
        <v>0.44202517838799998</v>
      </c>
      <c r="AL294" s="8">
        <v>4.0219689280500001E-6</v>
      </c>
      <c r="AM294" s="8">
        <v>0.27956975519999999</v>
      </c>
      <c r="AN294" s="8">
        <v>1.1976599160000001</v>
      </c>
      <c r="AO294" s="8">
        <v>1.2518340408699999</v>
      </c>
      <c r="AP294" s="8">
        <v>1.1646762075299999</v>
      </c>
      <c r="AS294" s="7">
        <v>332410</v>
      </c>
      <c r="AT294" s="7" t="s">
        <v>387</v>
      </c>
      <c r="AU294" s="8">
        <v>3.3805024852559679E-2</v>
      </c>
      <c r="AV294" s="8">
        <v>8.4076530493333874E-3</v>
      </c>
      <c r="AW294" s="8">
        <v>4.9149253900045153E-2</v>
      </c>
      <c r="AX294" s="8">
        <v>4.720440896385323E-2</v>
      </c>
      <c r="AY294" s="8">
        <v>1.3959814164553226E-2</v>
      </c>
      <c r="AZ294" s="8">
        <v>7.2852287874398389E-2</v>
      </c>
      <c r="BA294" s="8">
        <v>3.8182640422112897E-2</v>
      </c>
      <c r="BB294" s="8">
        <v>9.9928082668403213E-3</v>
      </c>
      <c r="BC294" s="8">
        <v>4.7839279440053228E-2</v>
      </c>
      <c r="BD294" s="8">
        <v>3.8075577963948386E-2</v>
      </c>
      <c r="BE294" s="8">
        <v>9.4629097704290316E-3</v>
      </c>
      <c r="BF294" s="8">
        <v>7.0175511750419348E-2</v>
      </c>
      <c r="BG294" s="8">
        <v>0.10835934106645161</v>
      </c>
      <c r="BH294" s="8">
        <v>8.894069234146775E-7</v>
      </c>
      <c r="BI294" s="8">
        <v>6.8034771764032248E-2</v>
      </c>
      <c r="BJ294" s="8">
        <v>1.0913619318017742</v>
      </c>
      <c r="BK294" s="8">
        <v>0.37595199487387104</v>
      </c>
      <c r="BL294" s="8">
        <v>0.33795021199999992</v>
      </c>
    </row>
    <row r="295" spans="1:64" x14ac:dyDescent="0.3">
      <c r="A295" s="7">
        <v>332420</v>
      </c>
      <c r="B295" s="7" t="str">
        <f t="shared" si="76"/>
        <v>Metal Tank (Heavy Gauge) Manufacturing</v>
      </c>
      <c r="C295" s="8">
        <f t="shared" si="77"/>
        <v>3.0678328467875802E-2</v>
      </c>
      <c r="D295" s="8">
        <f t="shared" si="78"/>
        <v>7.8730965003145168E-3</v>
      </c>
      <c r="E295" s="8">
        <f t="shared" si="79"/>
        <v>4.4053611730629036E-2</v>
      </c>
      <c r="F295" s="8">
        <f t="shared" si="80"/>
        <v>6.6665039350222582E-2</v>
      </c>
      <c r="G295" s="8">
        <f t="shared" si="81"/>
        <v>1.9400042014830646E-2</v>
      </c>
      <c r="H295" s="8">
        <f t="shared" si="82"/>
        <v>7.8971536251362912E-2</v>
      </c>
      <c r="I295" s="8">
        <f t="shared" si="83"/>
        <v>4.7324363487177418E-2</v>
      </c>
      <c r="J295" s="8">
        <f t="shared" si="84"/>
        <v>1.2536698480285487E-2</v>
      </c>
      <c r="K295" s="8">
        <f t="shared" si="85"/>
        <v>5.043646784295161E-2</v>
      </c>
      <c r="L295" s="8">
        <f t="shared" si="86"/>
        <v>4.1848828070833871E-2</v>
      </c>
      <c r="M295" s="8">
        <f t="shared" si="87"/>
        <v>1.0597033978646772E-2</v>
      </c>
      <c r="N295" s="8">
        <f t="shared" si="88"/>
        <v>7.3242961608177407E-2</v>
      </c>
      <c r="O295" s="8">
        <f t="shared" si="89"/>
        <v>8.8650093026870963E-2</v>
      </c>
      <c r="P295" s="8">
        <f t="shared" si="90"/>
        <v>7.1608427138919367E-7</v>
      </c>
      <c r="Q295" s="8">
        <f t="shared" si="91"/>
        <v>5.0807692741129049E-2</v>
      </c>
      <c r="R295" s="8">
        <f t="shared" si="92"/>
        <v>1</v>
      </c>
      <c r="S295" s="8">
        <f t="shared" si="93"/>
        <v>0.39084306922903223</v>
      </c>
      <c r="T295" s="8">
        <f t="shared" si="94"/>
        <v>0.33610398142322578</v>
      </c>
      <c r="W295" s="7">
        <v>332420</v>
      </c>
      <c r="X295" s="7" t="s">
        <v>388</v>
      </c>
      <c r="Y295" s="8">
        <v>0</v>
      </c>
      <c r="Z295" s="8">
        <v>0</v>
      </c>
      <c r="AA295" s="8">
        <v>0</v>
      </c>
      <c r="AB295" s="8">
        <v>0</v>
      </c>
      <c r="AC295" s="8">
        <v>0</v>
      </c>
      <c r="AD295" s="8">
        <v>0</v>
      </c>
      <c r="AE295" s="8">
        <v>0</v>
      </c>
      <c r="AF295" s="8">
        <v>0</v>
      </c>
      <c r="AG295" s="8">
        <v>0</v>
      </c>
      <c r="AH295" s="8">
        <v>0</v>
      </c>
      <c r="AI295" s="8">
        <v>0</v>
      </c>
      <c r="AJ295" s="8">
        <v>0</v>
      </c>
      <c r="AK295" s="8">
        <v>0</v>
      </c>
      <c r="AL295" s="8">
        <v>0</v>
      </c>
      <c r="AM295" s="8">
        <v>0</v>
      </c>
      <c r="AN295" s="8">
        <v>1</v>
      </c>
      <c r="AO295" s="8">
        <v>0</v>
      </c>
      <c r="AP295" s="8">
        <v>0</v>
      </c>
      <c r="AS295" s="7">
        <v>332420</v>
      </c>
      <c r="AT295" s="7" t="s">
        <v>388</v>
      </c>
      <c r="AU295" s="8">
        <v>3.0678328467875802E-2</v>
      </c>
      <c r="AV295" s="8">
        <v>7.8730965003145168E-3</v>
      </c>
      <c r="AW295" s="8">
        <v>4.4053611730629036E-2</v>
      </c>
      <c r="AX295" s="8">
        <v>6.6665039350222582E-2</v>
      </c>
      <c r="AY295" s="8">
        <v>1.9400042014830646E-2</v>
      </c>
      <c r="AZ295" s="8">
        <v>7.8971536251362912E-2</v>
      </c>
      <c r="BA295" s="8">
        <v>4.7324363487177418E-2</v>
      </c>
      <c r="BB295" s="8">
        <v>1.2536698480285487E-2</v>
      </c>
      <c r="BC295" s="8">
        <v>5.043646784295161E-2</v>
      </c>
      <c r="BD295" s="8">
        <v>4.1848828070833871E-2</v>
      </c>
      <c r="BE295" s="8">
        <v>1.0597033978646772E-2</v>
      </c>
      <c r="BF295" s="8">
        <v>7.3242961608177407E-2</v>
      </c>
      <c r="BG295" s="8">
        <v>8.8650093026870963E-2</v>
      </c>
      <c r="BH295" s="8">
        <v>7.1608427138919367E-7</v>
      </c>
      <c r="BI295" s="8">
        <v>5.0807692741129049E-2</v>
      </c>
      <c r="BJ295" s="8">
        <v>1.0826050366985482</v>
      </c>
      <c r="BK295" s="8">
        <v>0.39084306922903223</v>
      </c>
      <c r="BL295" s="8">
        <v>0.33610398142322578</v>
      </c>
    </row>
    <row r="296" spans="1:64" x14ac:dyDescent="0.3">
      <c r="A296" s="7">
        <v>332431</v>
      </c>
      <c r="B296" s="7" t="str">
        <f t="shared" si="76"/>
        <v>Metal Can Manufacturing</v>
      </c>
      <c r="C296" s="8">
        <f t="shared" si="77"/>
        <v>1.4208934559030646E-2</v>
      </c>
      <c r="D296" s="8">
        <f t="shared" si="78"/>
        <v>2.9979146024746769E-3</v>
      </c>
      <c r="E296" s="8">
        <f t="shared" si="79"/>
        <v>1.5816345739990322E-2</v>
      </c>
      <c r="F296" s="8">
        <f t="shared" si="80"/>
        <v>4.1867322610629032E-2</v>
      </c>
      <c r="G296" s="8">
        <f t="shared" si="81"/>
        <v>1.4565146090653227E-2</v>
      </c>
      <c r="H296" s="8">
        <f t="shared" si="82"/>
        <v>5.2062469987596768E-2</v>
      </c>
      <c r="I296" s="8">
        <f t="shared" si="83"/>
        <v>2.7300871309241935E-2</v>
      </c>
      <c r="J296" s="8">
        <f t="shared" si="84"/>
        <v>7.7458886200370983E-3</v>
      </c>
      <c r="K296" s="8">
        <f t="shared" si="85"/>
        <v>2.9467894823903228E-2</v>
      </c>
      <c r="L296" s="8">
        <f t="shared" si="86"/>
        <v>2.2577219274919361E-2</v>
      </c>
      <c r="M296" s="8">
        <f t="shared" si="87"/>
        <v>5.4334781204532258E-3</v>
      </c>
      <c r="N296" s="8">
        <f t="shared" si="88"/>
        <v>3.8012504706822575E-2</v>
      </c>
      <c r="O296" s="8">
        <f t="shared" si="89"/>
        <v>3.1171805196225803E-2</v>
      </c>
      <c r="P296" s="8">
        <f t="shared" si="90"/>
        <v>1.5193220478246774E-7</v>
      </c>
      <c r="Q296" s="8">
        <f t="shared" si="91"/>
        <v>1.4684775289258064E-2</v>
      </c>
      <c r="R296" s="8">
        <f t="shared" si="92"/>
        <v>1</v>
      </c>
      <c r="S296" s="8">
        <f t="shared" si="93"/>
        <v>0.22139816449516125</v>
      </c>
      <c r="T296" s="8">
        <f t="shared" si="94"/>
        <v>0.17741788055967742</v>
      </c>
      <c r="W296" s="7">
        <v>332431</v>
      </c>
      <c r="X296" s="7" t="s">
        <v>389</v>
      </c>
      <c r="Y296" s="8">
        <v>0</v>
      </c>
      <c r="Z296" s="8">
        <v>0</v>
      </c>
      <c r="AA296" s="8">
        <v>0</v>
      </c>
      <c r="AB296" s="8">
        <v>0</v>
      </c>
      <c r="AC296" s="8">
        <v>0</v>
      </c>
      <c r="AD296" s="8">
        <v>0</v>
      </c>
      <c r="AE296" s="8">
        <v>0</v>
      </c>
      <c r="AF296" s="8">
        <v>0</v>
      </c>
      <c r="AG296" s="8">
        <v>0</v>
      </c>
      <c r="AH296" s="8">
        <v>0</v>
      </c>
      <c r="AI296" s="8">
        <v>0</v>
      </c>
      <c r="AJ296" s="8">
        <v>0</v>
      </c>
      <c r="AK296" s="8">
        <v>0</v>
      </c>
      <c r="AL296" s="8">
        <v>0</v>
      </c>
      <c r="AM296" s="8">
        <v>0</v>
      </c>
      <c r="AN296" s="8">
        <v>1</v>
      </c>
      <c r="AO296" s="8">
        <v>0</v>
      </c>
      <c r="AP296" s="8">
        <v>0</v>
      </c>
      <c r="AS296" s="7">
        <v>332431</v>
      </c>
      <c r="AT296" s="7" t="s">
        <v>389</v>
      </c>
      <c r="AU296" s="8">
        <v>1.4208934559030646E-2</v>
      </c>
      <c r="AV296" s="8">
        <v>2.9979146024746769E-3</v>
      </c>
      <c r="AW296" s="8">
        <v>1.5816345739990322E-2</v>
      </c>
      <c r="AX296" s="8">
        <v>4.1867322610629032E-2</v>
      </c>
      <c r="AY296" s="8">
        <v>1.4565146090653227E-2</v>
      </c>
      <c r="AZ296" s="8">
        <v>5.2062469987596768E-2</v>
      </c>
      <c r="BA296" s="8">
        <v>2.7300871309241935E-2</v>
      </c>
      <c r="BB296" s="8">
        <v>7.7458886200370983E-3</v>
      </c>
      <c r="BC296" s="8">
        <v>2.9467894823903228E-2</v>
      </c>
      <c r="BD296" s="8">
        <v>2.2577219274919361E-2</v>
      </c>
      <c r="BE296" s="8">
        <v>5.4334781204532258E-3</v>
      </c>
      <c r="BF296" s="8">
        <v>3.8012504706822575E-2</v>
      </c>
      <c r="BG296" s="8">
        <v>3.1171805196225803E-2</v>
      </c>
      <c r="BH296" s="8">
        <v>1.5193220478246774E-7</v>
      </c>
      <c r="BI296" s="8">
        <v>1.4684775289258064E-2</v>
      </c>
      <c r="BJ296" s="8">
        <v>1.0330231949014517</v>
      </c>
      <c r="BK296" s="8">
        <v>0.22139816449516125</v>
      </c>
      <c r="BL296" s="8">
        <v>0.17741788055967742</v>
      </c>
    </row>
    <row r="297" spans="1:64" x14ac:dyDescent="0.3">
      <c r="A297" s="7">
        <v>332439</v>
      </c>
      <c r="B297" s="7" t="str">
        <f t="shared" si="76"/>
        <v>Other Metal Container Manufacturing</v>
      </c>
      <c r="C297" s="8">
        <f t="shared" si="77"/>
        <v>2.2595689852719356E-2</v>
      </c>
      <c r="D297" s="8">
        <f t="shared" si="78"/>
        <v>5.6986163896935475E-3</v>
      </c>
      <c r="E297" s="8">
        <f t="shared" si="79"/>
        <v>2.8851536579814516E-2</v>
      </c>
      <c r="F297" s="8">
        <f t="shared" si="80"/>
        <v>4.4246969889467733E-2</v>
      </c>
      <c r="G297" s="8">
        <f t="shared" si="81"/>
        <v>1.7401134461093551E-2</v>
      </c>
      <c r="H297" s="8">
        <f t="shared" si="82"/>
        <v>6.3134068559953224E-2</v>
      </c>
      <c r="I297" s="8">
        <f t="shared" si="83"/>
        <v>4.6743720595306446E-2</v>
      </c>
      <c r="J297" s="8">
        <f t="shared" si="84"/>
        <v>1.5173827135380643E-2</v>
      </c>
      <c r="K297" s="8">
        <f t="shared" si="85"/>
        <v>5.7748819583032261E-2</v>
      </c>
      <c r="L297" s="8">
        <f t="shared" si="86"/>
        <v>3.7007244984709677E-2</v>
      </c>
      <c r="M297" s="8">
        <f t="shared" si="87"/>
        <v>1.0544474209016127E-2</v>
      </c>
      <c r="N297" s="8">
        <f t="shared" si="88"/>
        <v>6.8053897026645188E-2</v>
      </c>
      <c r="O297" s="8">
        <f t="shared" si="89"/>
        <v>4.89944000231613E-2</v>
      </c>
      <c r="P297" s="8">
        <f t="shared" si="90"/>
        <v>4.3233133980145166E-7</v>
      </c>
      <c r="Q297" s="8">
        <f t="shared" si="91"/>
        <v>2.2828014738241934E-2</v>
      </c>
      <c r="R297" s="8">
        <f t="shared" si="92"/>
        <v>1</v>
      </c>
      <c r="S297" s="8">
        <f t="shared" si="93"/>
        <v>0.30220152774935488</v>
      </c>
      <c r="T297" s="8">
        <f t="shared" si="94"/>
        <v>0.29708572215225809</v>
      </c>
      <c r="W297" s="7">
        <v>332439</v>
      </c>
      <c r="X297" s="7" t="s">
        <v>390</v>
      </c>
      <c r="Y297" s="8">
        <v>0</v>
      </c>
      <c r="Z297" s="8">
        <v>0</v>
      </c>
      <c r="AA297" s="8">
        <v>0</v>
      </c>
      <c r="AB297" s="8">
        <v>0</v>
      </c>
      <c r="AC297" s="8">
        <v>0</v>
      </c>
      <c r="AD297" s="8">
        <v>0</v>
      </c>
      <c r="AE297" s="8">
        <v>0</v>
      </c>
      <c r="AF297" s="8">
        <v>0</v>
      </c>
      <c r="AG297" s="8">
        <v>0</v>
      </c>
      <c r="AH297" s="8">
        <v>0</v>
      </c>
      <c r="AI297" s="8">
        <v>0</v>
      </c>
      <c r="AJ297" s="8">
        <v>0</v>
      </c>
      <c r="AK297" s="8">
        <v>0</v>
      </c>
      <c r="AL297" s="8">
        <v>0</v>
      </c>
      <c r="AM297" s="8">
        <v>0</v>
      </c>
      <c r="AN297" s="8">
        <v>1</v>
      </c>
      <c r="AO297" s="8">
        <v>0</v>
      </c>
      <c r="AP297" s="8">
        <v>0</v>
      </c>
      <c r="AS297" s="7">
        <v>332439</v>
      </c>
      <c r="AT297" s="7" t="s">
        <v>390</v>
      </c>
      <c r="AU297" s="8">
        <v>2.2595689852719356E-2</v>
      </c>
      <c r="AV297" s="8">
        <v>5.6986163896935475E-3</v>
      </c>
      <c r="AW297" s="8">
        <v>2.8851536579814516E-2</v>
      </c>
      <c r="AX297" s="8">
        <v>4.4246969889467733E-2</v>
      </c>
      <c r="AY297" s="8">
        <v>1.7401134461093551E-2</v>
      </c>
      <c r="AZ297" s="8">
        <v>6.3134068559953224E-2</v>
      </c>
      <c r="BA297" s="8">
        <v>4.6743720595306446E-2</v>
      </c>
      <c r="BB297" s="8">
        <v>1.5173827135380643E-2</v>
      </c>
      <c r="BC297" s="8">
        <v>5.7748819583032261E-2</v>
      </c>
      <c r="BD297" s="8">
        <v>3.7007244984709677E-2</v>
      </c>
      <c r="BE297" s="8">
        <v>1.0544474209016127E-2</v>
      </c>
      <c r="BF297" s="8">
        <v>6.8053897026645188E-2</v>
      </c>
      <c r="BG297" s="8">
        <v>4.89944000231613E-2</v>
      </c>
      <c r="BH297" s="8">
        <v>4.3233133980145166E-7</v>
      </c>
      <c r="BI297" s="8">
        <v>2.2828014738241934E-2</v>
      </c>
      <c r="BJ297" s="8">
        <v>1.0571458428220968</v>
      </c>
      <c r="BK297" s="8">
        <v>0.30220152774935488</v>
      </c>
      <c r="BL297" s="8">
        <v>0.29708572215225809</v>
      </c>
    </row>
    <row r="298" spans="1:64" x14ac:dyDescent="0.3">
      <c r="A298" s="7">
        <v>332510</v>
      </c>
      <c r="B298" s="7" t="str">
        <f t="shared" si="76"/>
        <v>Hardware Manufacturing</v>
      </c>
      <c r="C298" s="8">
        <f t="shared" si="77"/>
        <v>5.2490396795712907E-2</v>
      </c>
      <c r="D298" s="8">
        <f t="shared" si="78"/>
        <v>1.3578900808705642E-2</v>
      </c>
      <c r="E298" s="8">
        <f t="shared" si="79"/>
        <v>6.2475113603974203E-2</v>
      </c>
      <c r="F298" s="8">
        <f t="shared" si="80"/>
        <v>9.7442796420258077E-2</v>
      </c>
      <c r="G298" s="8">
        <f t="shared" si="81"/>
        <v>2.8693651062514512E-2</v>
      </c>
      <c r="H298" s="8">
        <f t="shared" si="82"/>
        <v>9.8953659946241945E-2</v>
      </c>
      <c r="I298" s="8">
        <f t="shared" si="83"/>
        <v>8.878004167350001E-2</v>
      </c>
      <c r="J298" s="8">
        <f t="shared" si="84"/>
        <v>2.3084082338462899E-2</v>
      </c>
      <c r="K298" s="8">
        <f t="shared" si="85"/>
        <v>7.7872273922951624E-2</v>
      </c>
      <c r="L298" s="8">
        <f t="shared" si="86"/>
        <v>7.513104475299999E-2</v>
      </c>
      <c r="M298" s="8">
        <f t="shared" si="87"/>
        <v>1.8466549237609677E-2</v>
      </c>
      <c r="N298" s="8">
        <f t="shared" si="88"/>
        <v>0.10480928023769352</v>
      </c>
      <c r="O298" s="8">
        <f t="shared" si="89"/>
        <v>0.11208803239219357</v>
      </c>
      <c r="P298" s="8">
        <f t="shared" si="90"/>
        <v>8.951190470606452E-7</v>
      </c>
      <c r="Q298" s="8">
        <f t="shared" si="91"/>
        <v>6.1513319186129005E-2</v>
      </c>
      <c r="R298" s="8">
        <f t="shared" si="92"/>
        <v>1</v>
      </c>
      <c r="S298" s="8">
        <f t="shared" si="93"/>
        <v>0.51541268807387108</v>
      </c>
      <c r="T298" s="8">
        <f t="shared" si="94"/>
        <v>0.48005897857983876</v>
      </c>
      <c r="W298" s="7">
        <v>332510</v>
      </c>
      <c r="X298" s="7" t="s">
        <v>391</v>
      </c>
      <c r="Y298" s="8">
        <v>0</v>
      </c>
      <c r="Z298" s="8">
        <v>0</v>
      </c>
      <c r="AA298" s="8">
        <v>0</v>
      </c>
      <c r="AB298" s="8">
        <v>0</v>
      </c>
      <c r="AC298" s="8">
        <v>0</v>
      </c>
      <c r="AD298" s="8">
        <v>0</v>
      </c>
      <c r="AE298" s="8">
        <v>0</v>
      </c>
      <c r="AF298" s="8">
        <v>0</v>
      </c>
      <c r="AG298" s="8">
        <v>0</v>
      </c>
      <c r="AH298" s="8">
        <v>0</v>
      </c>
      <c r="AI298" s="8">
        <v>0</v>
      </c>
      <c r="AJ298" s="8">
        <v>0</v>
      </c>
      <c r="AK298" s="8">
        <v>0</v>
      </c>
      <c r="AL298" s="8">
        <v>0</v>
      </c>
      <c r="AM298" s="8">
        <v>0</v>
      </c>
      <c r="AN298" s="8">
        <v>1</v>
      </c>
      <c r="AO298" s="8">
        <v>0</v>
      </c>
      <c r="AP298" s="8">
        <v>0</v>
      </c>
      <c r="AS298" s="7">
        <v>332510</v>
      </c>
      <c r="AT298" s="7" t="s">
        <v>391</v>
      </c>
      <c r="AU298" s="8">
        <v>5.2490396795712907E-2</v>
      </c>
      <c r="AV298" s="8">
        <v>1.3578900808705642E-2</v>
      </c>
      <c r="AW298" s="8">
        <v>6.2475113603974203E-2</v>
      </c>
      <c r="AX298" s="8">
        <v>9.7442796420258077E-2</v>
      </c>
      <c r="AY298" s="8">
        <v>2.8693651062514512E-2</v>
      </c>
      <c r="AZ298" s="8">
        <v>9.8953659946241945E-2</v>
      </c>
      <c r="BA298" s="8">
        <v>8.878004167350001E-2</v>
      </c>
      <c r="BB298" s="8">
        <v>2.3084082338462899E-2</v>
      </c>
      <c r="BC298" s="8">
        <v>7.7872273922951624E-2</v>
      </c>
      <c r="BD298" s="8">
        <v>7.513104475299999E-2</v>
      </c>
      <c r="BE298" s="8">
        <v>1.8466549237609677E-2</v>
      </c>
      <c r="BF298" s="8">
        <v>0.10480928023769352</v>
      </c>
      <c r="BG298" s="8">
        <v>0.11208803239219357</v>
      </c>
      <c r="BH298" s="8">
        <v>8.951190470606452E-7</v>
      </c>
      <c r="BI298" s="8">
        <v>6.1513319186129005E-2</v>
      </c>
      <c r="BJ298" s="8">
        <v>1.1285444112083873</v>
      </c>
      <c r="BK298" s="8">
        <v>0.51541268807387108</v>
      </c>
      <c r="BL298" s="8">
        <v>0.48005897857983876</v>
      </c>
    </row>
    <row r="299" spans="1:64" x14ac:dyDescent="0.3">
      <c r="A299" s="7">
        <v>332613</v>
      </c>
      <c r="B299" s="7" t="str">
        <f t="shared" si="76"/>
        <v>Spring Manufacturing</v>
      </c>
      <c r="C299" s="8">
        <f t="shared" si="77"/>
        <v>2.7664863238120972E-2</v>
      </c>
      <c r="D299" s="8">
        <f t="shared" si="78"/>
        <v>7.4032375574275807E-3</v>
      </c>
      <c r="E299" s="8">
        <f t="shared" si="79"/>
        <v>3.7265455696854834E-2</v>
      </c>
      <c r="F299" s="8">
        <f t="shared" si="80"/>
        <v>3.8338752079370972E-2</v>
      </c>
      <c r="G299" s="8">
        <f t="shared" si="81"/>
        <v>1.1539217242962904E-2</v>
      </c>
      <c r="H299" s="8">
        <f t="shared" si="82"/>
        <v>5.1438773434169346E-2</v>
      </c>
      <c r="I299" s="8">
        <f t="shared" si="83"/>
        <v>3.4096789719558068E-2</v>
      </c>
      <c r="J299" s="8">
        <f t="shared" si="84"/>
        <v>9.4346730097230637E-3</v>
      </c>
      <c r="K299" s="8">
        <f t="shared" si="85"/>
        <v>4.0356126616177414E-2</v>
      </c>
      <c r="L299" s="8">
        <f t="shared" si="86"/>
        <v>3.7338879141612907E-2</v>
      </c>
      <c r="M299" s="8">
        <f t="shared" si="87"/>
        <v>1.0121514273869356E-2</v>
      </c>
      <c r="N299" s="8">
        <f t="shared" si="88"/>
        <v>5.981391496180645E-2</v>
      </c>
      <c r="O299" s="8">
        <f t="shared" si="89"/>
        <v>6.8207634412145168E-2</v>
      </c>
      <c r="P299" s="8">
        <f t="shared" si="90"/>
        <v>7.4919955412032244E-7</v>
      </c>
      <c r="Q299" s="8">
        <f t="shared" si="91"/>
        <v>4.9805837723790339E-2</v>
      </c>
      <c r="R299" s="8">
        <f t="shared" si="92"/>
        <v>1</v>
      </c>
      <c r="S299" s="8">
        <f t="shared" si="93"/>
        <v>0.27873609759516127</v>
      </c>
      <c r="T299" s="8">
        <f t="shared" si="94"/>
        <v>0.26130694418403227</v>
      </c>
      <c r="W299" s="7">
        <v>332613</v>
      </c>
      <c r="X299" s="7" t="s">
        <v>392</v>
      </c>
      <c r="Y299" s="8">
        <v>0</v>
      </c>
      <c r="Z299" s="8">
        <v>0</v>
      </c>
      <c r="AA299" s="8">
        <v>0</v>
      </c>
      <c r="AB299" s="8">
        <v>0</v>
      </c>
      <c r="AC299" s="8">
        <v>0</v>
      </c>
      <c r="AD299" s="8">
        <v>0</v>
      </c>
      <c r="AE299" s="8">
        <v>0</v>
      </c>
      <c r="AF299" s="8">
        <v>0</v>
      </c>
      <c r="AG299" s="8">
        <v>0</v>
      </c>
      <c r="AH299" s="8">
        <v>0</v>
      </c>
      <c r="AI299" s="8">
        <v>0</v>
      </c>
      <c r="AJ299" s="8">
        <v>0</v>
      </c>
      <c r="AK299" s="8">
        <v>0</v>
      </c>
      <c r="AL299" s="8">
        <v>0</v>
      </c>
      <c r="AM299" s="8">
        <v>0</v>
      </c>
      <c r="AN299" s="8">
        <v>1</v>
      </c>
      <c r="AO299" s="8">
        <v>0</v>
      </c>
      <c r="AP299" s="8">
        <v>0</v>
      </c>
      <c r="AS299" s="7">
        <v>332613</v>
      </c>
      <c r="AT299" s="7" t="s">
        <v>392</v>
      </c>
      <c r="AU299" s="8">
        <v>2.7664863238120972E-2</v>
      </c>
      <c r="AV299" s="8">
        <v>7.4032375574275807E-3</v>
      </c>
      <c r="AW299" s="8">
        <v>3.7265455696854834E-2</v>
      </c>
      <c r="AX299" s="8">
        <v>3.8338752079370972E-2</v>
      </c>
      <c r="AY299" s="8">
        <v>1.1539217242962904E-2</v>
      </c>
      <c r="AZ299" s="8">
        <v>5.1438773434169346E-2</v>
      </c>
      <c r="BA299" s="8">
        <v>3.4096789719558068E-2</v>
      </c>
      <c r="BB299" s="8">
        <v>9.4346730097230637E-3</v>
      </c>
      <c r="BC299" s="8">
        <v>4.0356126616177414E-2</v>
      </c>
      <c r="BD299" s="8">
        <v>3.7338879141612907E-2</v>
      </c>
      <c r="BE299" s="8">
        <v>1.0121514273869356E-2</v>
      </c>
      <c r="BF299" s="8">
        <v>5.981391496180645E-2</v>
      </c>
      <c r="BG299" s="8">
        <v>6.8207634412145168E-2</v>
      </c>
      <c r="BH299" s="8">
        <v>7.4919955412032244E-7</v>
      </c>
      <c r="BI299" s="8">
        <v>4.9805837723790339E-2</v>
      </c>
      <c r="BJ299" s="8">
        <v>1.0723335564924195</v>
      </c>
      <c r="BK299" s="8">
        <v>0.27873609759516127</v>
      </c>
      <c r="BL299" s="8">
        <v>0.26130694418403227</v>
      </c>
    </row>
    <row r="300" spans="1:64" x14ac:dyDescent="0.3">
      <c r="A300" s="7">
        <v>332618</v>
      </c>
      <c r="B300" s="7" t="str">
        <f t="shared" si="76"/>
        <v>Other Fabricated Wire Product Manufacturing</v>
      </c>
      <c r="C300" s="8">
        <f t="shared" si="77"/>
        <v>4.3143942765235484E-2</v>
      </c>
      <c r="D300" s="8">
        <f t="shared" si="78"/>
        <v>1.0720921189554679E-2</v>
      </c>
      <c r="E300" s="8">
        <f t="shared" si="79"/>
        <v>5.6470084536848389E-2</v>
      </c>
      <c r="F300" s="8">
        <f t="shared" si="80"/>
        <v>4.5366091041987099E-2</v>
      </c>
      <c r="G300" s="8">
        <f t="shared" si="81"/>
        <v>1.1883188732688225E-2</v>
      </c>
      <c r="H300" s="8">
        <f t="shared" si="82"/>
        <v>5.3592118184033873E-2</v>
      </c>
      <c r="I300" s="8">
        <f t="shared" si="83"/>
        <v>5.3720889323012902E-2</v>
      </c>
      <c r="J300" s="8">
        <f t="shared" si="84"/>
        <v>1.372204309587516E-2</v>
      </c>
      <c r="K300" s="8">
        <f t="shared" si="85"/>
        <v>5.8958716711033872E-2</v>
      </c>
      <c r="L300" s="8">
        <f t="shared" si="86"/>
        <v>5.8831090484217724E-2</v>
      </c>
      <c r="M300" s="8">
        <f t="shared" si="87"/>
        <v>1.4660834215389837E-2</v>
      </c>
      <c r="N300" s="8">
        <f t="shared" si="88"/>
        <v>9.2069218591096791E-2</v>
      </c>
      <c r="O300" s="8">
        <f t="shared" si="89"/>
        <v>0.12402046941032255</v>
      </c>
      <c r="P300" s="8">
        <f t="shared" si="90"/>
        <v>1.8427507287180647E-6</v>
      </c>
      <c r="Q300" s="8">
        <f t="shared" si="91"/>
        <v>9.0200202222580628E-2</v>
      </c>
      <c r="R300" s="8">
        <f t="shared" si="92"/>
        <v>1</v>
      </c>
      <c r="S300" s="8">
        <f t="shared" si="93"/>
        <v>0.43342204311967741</v>
      </c>
      <c r="T300" s="8">
        <f t="shared" si="94"/>
        <v>0.44898229429096781</v>
      </c>
      <c r="W300" s="7">
        <v>332618</v>
      </c>
      <c r="X300" s="7" t="s">
        <v>393</v>
      </c>
      <c r="Y300" s="8">
        <v>0</v>
      </c>
      <c r="Z300" s="8">
        <v>0</v>
      </c>
      <c r="AA300" s="8">
        <v>0</v>
      </c>
      <c r="AB300" s="8">
        <v>0</v>
      </c>
      <c r="AC300" s="8">
        <v>0</v>
      </c>
      <c r="AD300" s="8">
        <v>0</v>
      </c>
      <c r="AE300" s="8">
        <v>0</v>
      </c>
      <c r="AF300" s="8">
        <v>0</v>
      </c>
      <c r="AG300" s="8">
        <v>0</v>
      </c>
      <c r="AH300" s="8">
        <v>0</v>
      </c>
      <c r="AI300" s="8">
        <v>0</v>
      </c>
      <c r="AJ300" s="8">
        <v>0</v>
      </c>
      <c r="AK300" s="8">
        <v>0</v>
      </c>
      <c r="AL300" s="8">
        <v>0</v>
      </c>
      <c r="AM300" s="8">
        <v>0</v>
      </c>
      <c r="AN300" s="8">
        <v>1</v>
      </c>
      <c r="AO300" s="8">
        <v>0</v>
      </c>
      <c r="AP300" s="8">
        <v>0</v>
      </c>
      <c r="AS300" s="7">
        <v>332618</v>
      </c>
      <c r="AT300" s="7" t="s">
        <v>393</v>
      </c>
      <c r="AU300" s="8">
        <v>4.3143942765235484E-2</v>
      </c>
      <c r="AV300" s="8">
        <v>1.0720921189554679E-2</v>
      </c>
      <c r="AW300" s="8">
        <v>5.6470084536848389E-2</v>
      </c>
      <c r="AX300" s="8">
        <v>4.5366091041987099E-2</v>
      </c>
      <c r="AY300" s="8">
        <v>1.1883188732688225E-2</v>
      </c>
      <c r="AZ300" s="8">
        <v>5.3592118184033873E-2</v>
      </c>
      <c r="BA300" s="8">
        <v>5.3720889323012902E-2</v>
      </c>
      <c r="BB300" s="8">
        <v>1.372204309587516E-2</v>
      </c>
      <c r="BC300" s="8">
        <v>5.8958716711033872E-2</v>
      </c>
      <c r="BD300" s="8">
        <v>5.8831090484217724E-2</v>
      </c>
      <c r="BE300" s="8">
        <v>1.4660834215389837E-2</v>
      </c>
      <c r="BF300" s="8">
        <v>9.2069218591096791E-2</v>
      </c>
      <c r="BG300" s="8">
        <v>0.12402046941032255</v>
      </c>
      <c r="BH300" s="8">
        <v>1.8427507287180647E-6</v>
      </c>
      <c r="BI300" s="8">
        <v>9.0200202222580628E-2</v>
      </c>
      <c r="BJ300" s="8">
        <v>1.1103349484917744</v>
      </c>
      <c r="BK300" s="8">
        <v>0.43342204311967741</v>
      </c>
      <c r="BL300" s="8">
        <v>0.44898229429096781</v>
      </c>
    </row>
    <row r="301" spans="1:64" x14ac:dyDescent="0.3">
      <c r="A301" s="7">
        <v>332710</v>
      </c>
      <c r="B301" s="7" t="str">
        <f t="shared" si="76"/>
        <v>Machine Shops</v>
      </c>
      <c r="C301" s="8">
        <f t="shared" si="77"/>
        <v>6.6697075255100005E-2</v>
      </c>
      <c r="D301" s="8">
        <f t="shared" si="78"/>
        <v>7.7242756996399996E-3</v>
      </c>
      <c r="E301" s="8">
        <f t="shared" si="79"/>
        <v>7.0815938593199998E-2</v>
      </c>
      <c r="F301" s="8">
        <f t="shared" si="80"/>
        <v>6.8774818956299999E-2</v>
      </c>
      <c r="G301" s="8">
        <f t="shared" si="81"/>
        <v>8.2117760457400008E-3</v>
      </c>
      <c r="H301" s="8">
        <f t="shared" si="82"/>
        <v>6.1956278584199997E-2</v>
      </c>
      <c r="I301" s="8">
        <f t="shared" si="83"/>
        <v>5.1652781322799997E-2</v>
      </c>
      <c r="J301" s="8">
        <f t="shared" si="84"/>
        <v>5.3972783356500001E-3</v>
      </c>
      <c r="K301" s="8">
        <f t="shared" si="85"/>
        <v>3.7612075071799998E-2</v>
      </c>
      <c r="L301" s="8">
        <f t="shared" si="86"/>
        <v>6.6575219095399998E-2</v>
      </c>
      <c r="M301" s="8">
        <f t="shared" si="87"/>
        <v>7.5517237444999996E-3</v>
      </c>
      <c r="N301" s="8">
        <f t="shared" si="88"/>
        <v>8.8160337974600003E-2</v>
      </c>
      <c r="O301" s="8">
        <f t="shared" si="89"/>
        <v>0.52827982048</v>
      </c>
      <c r="P301" s="8">
        <f t="shared" si="90"/>
        <v>7.8757972118699996E-6</v>
      </c>
      <c r="Q301" s="8">
        <f t="shared" si="91"/>
        <v>0.46158643372399999</v>
      </c>
      <c r="R301" s="8">
        <f t="shared" si="92"/>
        <v>1.14523728955</v>
      </c>
      <c r="S301" s="8">
        <f t="shared" si="93"/>
        <v>1.13894287359</v>
      </c>
      <c r="T301" s="8">
        <f t="shared" si="94"/>
        <v>1.0946621347300001</v>
      </c>
      <c r="W301" s="7">
        <v>332710</v>
      </c>
      <c r="X301" s="7" t="s">
        <v>394</v>
      </c>
      <c r="Y301" s="8">
        <v>6.6697075255100005E-2</v>
      </c>
      <c r="Z301" s="8">
        <v>7.7242756996399996E-3</v>
      </c>
      <c r="AA301" s="8">
        <v>7.0815938593199998E-2</v>
      </c>
      <c r="AB301" s="8">
        <v>6.8774818956299999E-2</v>
      </c>
      <c r="AC301" s="8">
        <v>8.2117760457400008E-3</v>
      </c>
      <c r="AD301" s="8">
        <v>6.1956278584199997E-2</v>
      </c>
      <c r="AE301" s="8">
        <v>5.1652781322799997E-2</v>
      </c>
      <c r="AF301" s="8">
        <v>5.3972783356500001E-3</v>
      </c>
      <c r="AG301" s="8">
        <v>3.7612075071799998E-2</v>
      </c>
      <c r="AH301" s="8">
        <v>6.6575219095399998E-2</v>
      </c>
      <c r="AI301" s="8">
        <v>7.5517237444999996E-3</v>
      </c>
      <c r="AJ301" s="8">
        <v>8.8160337974600003E-2</v>
      </c>
      <c r="AK301" s="8">
        <v>0.52827982048</v>
      </c>
      <c r="AL301" s="8">
        <v>7.8757972118699996E-6</v>
      </c>
      <c r="AM301" s="8">
        <v>0.46158643372399999</v>
      </c>
      <c r="AN301" s="8">
        <v>1.14523728955</v>
      </c>
      <c r="AO301" s="8">
        <v>1.13894287359</v>
      </c>
      <c r="AP301" s="8">
        <v>1.0946621347300001</v>
      </c>
      <c r="AS301" s="7">
        <v>332710</v>
      </c>
      <c r="AT301" s="7" t="s">
        <v>394</v>
      </c>
      <c r="AU301" s="8">
        <v>0.10587697526613711</v>
      </c>
      <c r="AV301" s="8">
        <v>2.1666604601027248E-2</v>
      </c>
      <c r="AW301" s="8">
        <v>0.15962907112634842</v>
      </c>
      <c r="AX301" s="8">
        <v>9.5027882499435459E-2</v>
      </c>
      <c r="AY301" s="8">
        <v>2.0443261880890164E-2</v>
      </c>
      <c r="AZ301" s="8">
        <v>0.13194853697345851</v>
      </c>
      <c r="BA301" s="8">
        <v>8.7603010945069323E-2</v>
      </c>
      <c r="BB301" s="8">
        <v>1.6862882345818554E-2</v>
      </c>
      <c r="BC301" s="8">
        <v>0.11123779794644513</v>
      </c>
      <c r="BD301" s="8">
        <v>0.10818267454385481</v>
      </c>
      <c r="BE301" s="8">
        <v>2.1475998018484842E-2</v>
      </c>
      <c r="BF301" s="8">
        <v>0.18368958126112747</v>
      </c>
      <c r="BG301" s="8">
        <v>0.52908824127899923</v>
      </c>
      <c r="BH301" s="8">
        <v>9.5393411929227439E-6</v>
      </c>
      <c r="BI301" s="8">
        <v>0.46104032739199946</v>
      </c>
      <c r="BJ301" s="8">
        <v>1.2871726509938708</v>
      </c>
      <c r="BK301" s="8">
        <v>1.2474196813535481</v>
      </c>
      <c r="BL301" s="8">
        <v>1.2157036912372583</v>
      </c>
    </row>
    <row r="302" spans="1:64" x14ac:dyDescent="0.3">
      <c r="A302" s="7">
        <v>332721</v>
      </c>
      <c r="B302" s="7" t="str">
        <f t="shared" si="76"/>
        <v>Precision Turned Product Manufacturing</v>
      </c>
      <c r="C302" s="8">
        <f t="shared" si="77"/>
        <v>8.0673301519299995E-2</v>
      </c>
      <c r="D302" s="8">
        <f t="shared" si="78"/>
        <v>9.5783903583800001E-3</v>
      </c>
      <c r="E302" s="8">
        <f t="shared" si="79"/>
        <v>0.12254756706599999</v>
      </c>
      <c r="F302" s="8">
        <f t="shared" si="80"/>
        <v>0.21719225131</v>
      </c>
      <c r="G302" s="8">
        <f t="shared" si="81"/>
        <v>2.8829197463799999E-2</v>
      </c>
      <c r="H302" s="8">
        <f t="shared" si="82"/>
        <v>0.12891123283799999</v>
      </c>
      <c r="I302" s="8">
        <f t="shared" si="83"/>
        <v>0.15767101723099999</v>
      </c>
      <c r="J302" s="8">
        <f t="shared" si="84"/>
        <v>1.8270709102700001E-2</v>
      </c>
      <c r="K302" s="8">
        <f t="shared" si="85"/>
        <v>7.9850497472500004E-2</v>
      </c>
      <c r="L302" s="8">
        <f t="shared" si="86"/>
        <v>9.7471506394200005E-2</v>
      </c>
      <c r="M302" s="8">
        <f t="shared" si="87"/>
        <v>1.16224923095E-2</v>
      </c>
      <c r="N302" s="8">
        <f t="shared" si="88"/>
        <v>0.22310903624699999</v>
      </c>
      <c r="O302" s="8">
        <f t="shared" si="89"/>
        <v>0.42076003073399998</v>
      </c>
      <c r="P302" s="8">
        <f t="shared" si="90"/>
        <v>2.6710455587700002E-6</v>
      </c>
      <c r="Q302" s="8">
        <f t="shared" si="91"/>
        <v>0.16666864446900001</v>
      </c>
      <c r="R302" s="8">
        <f t="shared" si="92"/>
        <v>1.2127992589400001</v>
      </c>
      <c r="S302" s="8">
        <f t="shared" si="93"/>
        <v>1.37493268161</v>
      </c>
      <c r="T302" s="8">
        <f t="shared" si="94"/>
        <v>1.2557922238100001</v>
      </c>
      <c r="W302" s="7">
        <v>332721</v>
      </c>
      <c r="X302" s="7" t="s">
        <v>395</v>
      </c>
      <c r="Y302" s="8">
        <v>8.0673301519299995E-2</v>
      </c>
      <c r="Z302" s="8">
        <v>9.5783903583800001E-3</v>
      </c>
      <c r="AA302" s="8">
        <v>0.12254756706599999</v>
      </c>
      <c r="AB302" s="8">
        <v>0.21719225131</v>
      </c>
      <c r="AC302" s="8">
        <v>2.8829197463799999E-2</v>
      </c>
      <c r="AD302" s="8">
        <v>0.12891123283799999</v>
      </c>
      <c r="AE302" s="8">
        <v>0.15767101723099999</v>
      </c>
      <c r="AF302" s="8">
        <v>1.8270709102700001E-2</v>
      </c>
      <c r="AG302" s="8">
        <v>7.9850497472500004E-2</v>
      </c>
      <c r="AH302" s="8">
        <v>9.7471506394200005E-2</v>
      </c>
      <c r="AI302" s="8">
        <v>1.16224923095E-2</v>
      </c>
      <c r="AJ302" s="8">
        <v>0.22310903624699999</v>
      </c>
      <c r="AK302" s="8">
        <v>0.42076003073399998</v>
      </c>
      <c r="AL302" s="8">
        <v>2.6710455587700002E-6</v>
      </c>
      <c r="AM302" s="8">
        <v>0.16666864446900001</v>
      </c>
      <c r="AN302" s="8">
        <v>1.2127992589400001</v>
      </c>
      <c r="AO302" s="8">
        <v>1.37493268161</v>
      </c>
      <c r="AP302" s="8">
        <v>1.2557922238100001</v>
      </c>
      <c r="AS302" s="7">
        <v>332721</v>
      </c>
      <c r="AT302" s="7" t="s">
        <v>395</v>
      </c>
      <c r="AU302" s="8">
        <v>8.8286244895043525E-2</v>
      </c>
      <c r="AV302" s="8">
        <v>1.9932297329202254E-2</v>
      </c>
      <c r="AW302" s="8">
        <v>0.1477572223351323</v>
      </c>
      <c r="AX302" s="8">
        <v>0.14194636231289035</v>
      </c>
      <c r="AY302" s="8">
        <v>3.6523241905556773E-2</v>
      </c>
      <c r="AZ302" s="8">
        <v>0.15909783754478224</v>
      </c>
      <c r="BA302" s="8">
        <v>0.18375855802782262</v>
      </c>
      <c r="BB302" s="8">
        <v>4.2058257554969357E-2</v>
      </c>
      <c r="BC302" s="8">
        <v>0.18998625631966776</v>
      </c>
      <c r="BD302" s="8">
        <v>0.10829688123934193</v>
      </c>
      <c r="BE302" s="8">
        <v>2.3915146486295159E-2</v>
      </c>
      <c r="BF302" s="8">
        <v>0.23653453572967739</v>
      </c>
      <c r="BG302" s="8">
        <v>0.31209540273290332</v>
      </c>
      <c r="BH302" s="8">
        <v>6.7491779630780637E-6</v>
      </c>
      <c r="BI302" s="8">
        <v>0.12117617695233876</v>
      </c>
      <c r="BJ302" s="8">
        <v>1.2559757645583873</v>
      </c>
      <c r="BK302" s="8">
        <v>1.0633738933766128</v>
      </c>
      <c r="BL302" s="8">
        <v>1.1416095235154837</v>
      </c>
    </row>
    <row r="303" spans="1:64" x14ac:dyDescent="0.3">
      <c r="A303" s="7">
        <v>332722</v>
      </c>
      <c r="B303" s="7" t="str">
        <f t="shared" si="76"/>
        <v>Bolt, Nut, Screw, Rivet, and Washer Manufacturing</v>
      </c>
      <c r="C303" s="8">
        <f t="shared" si="77"/>
        <v>4.155873412615322E-2</v>
      </c>
      <c r="D303" s="8">
        <f t="shared" si="78"/>
        <v>1.126132096563226E-2</v>
      </c>
      <c r="E303" s="8">
        <f t="shared" si="79"/>
        <v>6.458369140367741E-2</v>
      </c>
      <c r="F303" s="8">
        <f t="shared" si="80"/>
        <v>7.7865890568498394E-2</v>
      </c>
      <c r="G303" s="8">
        <f t="shared" si="81"/>
        <v>2.4336394208882256E-2</v>
      </c>
      <c r="H303" s="8">
        <f t="shared" si="82"/>
        <v>9.6129312590511301E-2</v>
      </c>
      <c r="I303" s="8">
        <f t="shared" si="83"/>
        <v>8.6701648692580638E-2</v>
      </c>
      <c r="J303" s="8">
        <f t="shared" si="84"/>
        <v>2.3995041569548386E-2</v>
      </c>
      <c r="K303" s="8">
        <f t="shared" si="85"/>
        <v>9.2067066589741939E-2</v>
      </c>
      <c r="L303" s="8">
        <f t="shared" si="86"/>
        <v>5.1140898563838716E-2</v>
      </c>
      <c r="M303" s="8">
        <f t="shared" si="87"/>
        <v>1.3662054968045163E-2</v>
      </c>
      <c r="N303" s="8">
        <f t="shared" si="88"/>
        <v>0.10051267029179031</v>
      </c>
      <c r="O303" s="8">
        <f t="shared" si="89"/>
        <v>0.11094622087999999</v>
      </c>
      <c r="P303" s="8">
        <f t="shared" si="90"/>
        <v>1.0089518749962902E-6</v>
      </c>
      <c r="Q303" s="8">
        <f t="shared" si="91"/>
        <v>4.318658825651614E-2</v>
      </c>
      <c r="R303" s="8">
        <f t="shared" si="92"/>
        <v>1</v>
      </c>
      <c r="S303" s="8">
        <f t="shared" si="93"/>
        <v>0.45639611349677417</v>
      </c>
      <c r="T303" s="8">
        <f t="shared" si="94"/>
        <v>0.46082827298080642</v>
      </c>
      <c r="W303" s="7">
        <v>332722</v>
      </c>
      <c r="X303" s="7" t="s">
        <v>396</v>
      </c>
      <c r="Y303" s="8">
        <v>0</v>
      </c>
      <c r="Z303" s="8">
        <v>0</v>
      </c>
      <c r="AA303" s="8">
        <v>0</v>
      </c>
      <c r="AB303" s="8">
        <v>0</v>
      </c>
      <c r="AC303" s="8">
        <v>0</v>
      </c>
      <c r="AD303" s="8">
        <v>0</v>
      </c>
      <c r="AE303" s="8">
        <v>0</v>
      </c>
      <c r="AF303" s="8">
        <v>0</v>
      </c>
      <c r="AG303" s="8">
        <v>0</v>
      </c>
      <c r="AH303" s="8">
        <v>0</v>
      </c>
      <c r="AI303" s="8">
        <v>0</v>
      </c>
      <c r="AJ303" s="8">
        <v>0</v>
      </c>
      <c r="AK303" s="8">
        <v>0</v>
      </c>
      <c r="AL303" s="8">
        <v>0</v>
      </c>
      <c r="AM303" s="8">
        <v>0</v>
      </c>
      <c r="AN303" s="8">
        <v>1</v>
      </c>
      <c r="AO303" s="8">
        <v>0</v>
      </c>
      <c r="AP303" s="8">
        <v>0</v>
      </c>
      <c r="AS303" s="7">
        <v>332722</v>
      </c>
      <c r="AT303" s="7" t="s">
        <v>396</v>
      </c>
      <c r="AU303" s="8">
        <v>4.155873412615322E-2</v>
      </c>
      <c r="AV303" s="8">
        <v>1.126132096563226E-2</v>
      </c>
      <c r="AW303" s="8">
        <v>6.458369140367741E-2</v>
      </c>
      <c r="AX303" s="8">
        <v>7.7865890568498394E-2</v>
      </c>
      <c r="AY303" s="8">
        <v>2.4336394208882256E-2</v>
      </c>
      <c r="AZ303" s="8">
        <v>9.6129312590511301E-2</v>
      </c>
      <c r="BA303" s="8">
        <v>8.6701648692580638E-2</v>
      </c>
      <c r="BB303" s="8">
        <v>2.3995041569548386E-2</v>
      </c>
      <c r="BC303" s="8">
        <v>9.2067066589741939E-2</v>
      </c>
      <c r="BD303" s="8">
        <v>5.1140898563838716E-2</v>
      </c>
      <c r="BE303" s="8">
        <v>1.3662054968045163E-2</v>
      </c>
      <c r="BF303" s="8">
        <v>0.10051267029179031</v>
      </c>
      <c r="BG303" s="8">
        <v>0.11094622087999999</v>
      </c>
      <c r="BH303" s="8">
        <v>1.0089518749962902E-6</v>
      </c>
      <c r="BI303" s="8">
        <v>4.318658825651614E-2</v>
      </c>
      <c r="BJ303" s="8">
        <v>1.1174037464954838</v>
      </c>
      <c r="BK303" s="8">
        <v>0.45639611349677417</v>
      </c>
      <c r="BL303" s="8">
        <v>0.46082827298080642</v>
      </c>
    </row>
    <row r="304" spans="1:64" x14ac:dyDescent="0.3">
      <c r="A304" s="7">
        <v>332811</v>
      </c>
      <c r="B304" s="7" t="str">
        <f t="shared" si="76"/>
        <v>Metal Heat Treating</v>
      </c>
      <c r="C304" s="8">
        <f t="shared" si="77"/>
        <v>2.4878282647514512E-2</v>
      </c>
      <c r="D304" s="8">
        <f t="shared" si="78"/>
        <v>6.7126688586822587E-3</v>
      </c>
      <c r="E304" s="8">
        <f t="shared" si="79"/>
        <v>4.4444388576500002E-2</v>
      </c>
      <c r="F304" s="8">
        <f t="shared" si="80"/>
        <v>4.045367365398226E-2</v>
      </c>
      <c r="G304" s="8">
        <f t="shared" si="81"/>
        <v>1.2890549970475807E-2</v>
      </c>
      <c r="H304" s="8">
        <f t="shared" si="82"/>
        <v>7.1500293194637091E-2</v>
      </c>
      <c r="I304" s="8">
        <f t="shared" si="83"/>
        <v>3.0448823896451611E-2</v>
      </c>
      <c r="J304" s="8">
        <f t="shared" si="84"/>
        <v>9.045986462858065E-3</v>
      </c>
      <c r="K304" s="8">
        <f t="shared" si="85"/>
        <v>4.664417635743548E-2</v>
      </c>
      <c r="L304" s="8">
        <f t="shared" si="86"/>
        <v>2.7662182026966128E-2</v>
      </c>
      <c r="M304" s="8">
        <f t="shared" si="87"/>
        <v>7.590441452540321E-3</v>
      </c>
      <c r="N304" s="8">
        <f t="shared" si="88"/>
        <v>5.9935942599483871E-2</v>
      </c>
      <c r="O304" s="8">
        <f t="shared" si="89"/>
        <v>7.6339471148709676E-2</v>
      </c>
      <c r="P304" s="8">
        <f t="shared" si="90"/>
        <v>5.0051069431725815E-7</v>
      </c>
      <c r="Q304" s="8">
        <f t="shared" si="91"/>
        <v>4.2631853462741932E-2</v>
      </c>
      <c r="R304" s="8">
        <f t="shared" si="92"/>
        <v>1</v>
      </c>
      <c r="S304" s="8">
        <f t="shared" si="93"/>
        <v>0.28613483939967743</v>
      </c>
      <c r="T304" s="8">
        <f t="shared" si="94"/>
        <v>0.24742930929741933</v>
      </c>
      <c r="W304" s="7">
        <v>332811</v>
      </c>
      <c r="X304" s="7" t="s">
        <v>397</v>
      </c>
      <c r="Y304" s="8">
        <v>0</v>
      </c>
      <c r="Z304" s="8">
        <v>0</v>
      </c>
      <c r="AA304" s="8">
        <v>0</v>
      </c>
      <c r="AB304" s="8">
        <v>0</v>
      </c>
      <c r="AC304" s="8">
        <v>0</v>
      </c>
      <c r="AD304" s="8">
        <v>0</v>
      </c>
      <c r="AE304" s="8">
        <v>0</v>
      </c>
      <c r="AF304" s="8">
        <v>0</v>
      </c>
      <c r="AG304" s="8">
        <v>0</v>
      </c>
      <c r="AH304" s="8">
        <v>0</v>
      </c>
      <c r="AI304" s="8">
        <v>0</v>
      </c>
      <c r="AJ304" s="8">
        <v>0</v>
      </c>
      <c r="AK304" s="8">
        <v>0</v>
      </c>
      <c r="AL304" s="8">
        <v>0</v>
      </c>
      <c r="AM304" s="8">
        <v>0</v>
      </c>
      <c r="AN304" s="8">
        <v>1</v>
      </c>
      <c r="AO304" s="8">
        <v>0</v>
      </c>
      <c r="AP304" s="8">
        <v>0</v>
      </c>
      <c r="AS304" s="7">
        <v>332811</v>
      </c>
      <c r="AT304" s="7" t="s">
        <v>397</v>
      </c>
      <c r="AU304" s="8">
        <v>2.4878282647514512E-2</v>
      </c>
      <c r="AV304" s="8">
        <v>6.7126688586822587E-3</v>
      </c>
      <c r="AW304" s="8">
        <v>4.4444388576500002E-2</v>
      </c>
      <c r="AX304" s="8">
        <v>4.045367365398226E-2</v>
      </c>
      <c r="AY304" s="8">
        <v>1.2890549970475807E-2</v>
      </c>
      <c r="AZ304" s="8">
        <v>7.1500293194637091E-2</v>
      </c>
      <c r="BA304" s="8">
        <v>3.0448823896451611E-2</v>
      </c>
      <c r="BB304" s="8">
        <v>9.045986462858065E-3</v>
      </c>
      <c r="BC304" s="8">
        <v>4.664417635743548E-2</v>
      </c>
      <c r="BD304" s="8">
        <v>2.7662182026966128E-2</v>
      </c>
      <c r="BE304" s="8">
        <v>7.590441452540321E-3</v>
      </c>
      <c r="BF304" s="8">
        <v>5.9935942599483871E-2</v>
      </c>
      <c r="BG304" s="8">
        <v>7.6339471148709676E-2</v>
      </c>
      <c r="BH304" s="8">
        <v>5.0051069431725815E-7</v>
      </c>
      <c r="BI304" s="8">
        <v>4.2631853462741932E-2</v>
      </c>
      <c r="BJ304" s="8">
        <v>1.0760353400825808</v>
      </c>
      <c r="BK304" s="8">
        <v>0.28613483939967743</v>
      </c>
      <c r="BL304" s="8">
        <v>0.24742930929741933</v>
      </c>
    </row>
    <row r="305" spans="1:64" x14ac:dyDescent="0.3">
      <c r="A305" s="7">
        <v>332812</v>
      </c>
      <c r="B305" s="7" t="str">
        <f t="shared" si="76"/>
        <v>Metal Coating, Engraving (except Jewelry and Silverware), and Allied Services to Manufacturers</v>
      </c>
      <c r="C305" s="8">
        <f t="shared" si="77"/>
        <v>6.6008408794600001E-2</v>
      </c>
      <c r="D305" s="8">
        <f t="shared" si="78"/>
        <v>7.6552464700800002E-3</v>
      </c>
      <c r="E305" s="8">
        <f t="shared" si="79"/>
        <v>0.108876235409</v>
      </c>
      <c r="F305" s="8">
        <f t="shared" si="80"/>
        <v>0.103561071958</v>
      </c>
      <c r="G305" s="8">
        <f t="shared" si="81"/>
        <v>1.3144804800399999E-2</v>
      </c>
      <c r="H305" s="8">
        <f t="shared" si="82"/>
        <v>8.5496079008700002E-2</v>
      </c>
      <c r="I305" s="8">
        <f t="shared" si="83"/>
        <v>7.9397306535999995E-2</v>
      </c>
      <c r="J305" s="8">
        <f t="shared" si="84"/>
        <v>9.1096722179400003E-3</v>
      </c>
      <c r="K305" s="8">
        <f t="shared" si="85"/>
        <v>5.73041976947E-2</v>
      </c>
      <c r="L305" s="8">
        <f t="shared" si="86"/>
        <v>7.1930778017299996E-2</v>
      </c>
      <c r="M305" s="8">
        <f t="shared" si="87"/>
        <v>8.4559943087799995E-3</v>
      </c>
      <c r="N305" s="8">
        <f t="shared" si="88"/>
        <v>0.17283816732099999</v>
      </c>
      <c r="O305" s="8">
        <f t="shared" si="89"/>
        <v>0.466691785172</v>
      </c>
      <c r="P305" s="8">
        <f t="shared" si="90"/>
        <v>4.7670569072400001E-6</v>
      </c>
      <c r="Q305" s="8">
        <f t="shared" si="91"/>
        <v>0.26631438459099999</v>
      </c>
      <c r="R305" s="8">
        <f t="shared" si="92"/>
        <v>1.18253989067</v>
      </c>
      <c r="S305" s="8">
        <f t="shared" si="93"/>
        <v>1.2022019557700001</v>
      </c>
      <c r="T305" s="8">
        <f t="shared" si="94"/>
        <v>1.1458111764500001</v>
      </c>
      <c r="W305" s="7">
        <v>332812</v>
      </c>
      <c r="X305" s="7" t="s">
        <v>398</v>
      </c>
      <c r="Y305" s="8">
        <v>6.6008408794600001E-2</v>
      </c>
      <c r="Z305" s="8">
        <v>7.6552464700800002E-3</v>
      </c>
      <c r="AA305" s="8">
        <v>0.108876235409</v>
      </c>
      <c r="AB305" s="8">
        <v>0.103561071958</v>
      </c>
      <c r="AC305" s="8">
        <v>1.3144804800399999E-2</v>
      </c>
      <c r="AD305" s="8">
        <v>8.5496079008700002E-2</v>
      </c>
      <c r="AE305" s="8">
        <v>7.9397306535999995E-2</v>
      </c>
      <c r="AF305" s="8">
        <v>9.1096722179400003E-3</v>
      </c>
      <c r="AG305" s="8">
        <v>5.73041976947E-2</v>
      </c>
      <c r="AH305" s="8">
        <v>7.1930778017299996E-2</v>
      </c>
      <c r="AI305" s="8">
        <v>8.4559943087799995E-3</v>
      </c>
      <c r="AJ305" s="8">
        <v>0.17283816732099999</v>
      </c>
      <c r="AK305" s="8">
        <v>0.466691785172</v>
      </c>
      <c r="AL305" s="8">
        <v>4.7670569072400001E-6</v>
      </c>
      <c r="AM305" s="8">
        <v>0.26631438459099999</v>
      </c>
      <c r="AN305" s="8">
        <v>1.18253989067</v>
      </c>
      <c r="AO305" s="8">
        <v>1.2022019557700001</v>
      </c>
      <c r="AP305" s="8">
        <v>1.1458111764500001</v>
      </c>
      <c r="AS305" s="7">
        <v>332812</v>
      </c>
      <c r="AT305" s="7" t="s">
        <v>398</v>
      </c>
      <c r="AU305" s="8">
        <v>7.3710521998195153E-2</v>
      </c>
      <c r="AV305" s="8">
        <v>1.5879766438417257E-2</v>
      </c>
      <c r="AW305" s="8">
        <v>0.13399949155772578</v>
      </c>
      <c r="AX305" s="8">
        <v>9.7428569504741755E-2</v>
      </c>
      <c r="AY305" s="8">
        <v>2.5178641404916696E-2</v>
      </c>
      <c r="AZ305" s="8">
        <v>0.14237774510140688</v>
      </c>
      <c r="BA305" s="8">
        <v>9.0083777072449994E-2</v>
      </c>
      <c r="BB305" s="8">
        <v>2.1041438181547585E-2</v>
      </c>
      <c r="BC305" s="8">
        <v>0.12385160336133873</v>
      </c>
      <c r="BD305" s="8">
        <v>8.1624970724659671E-2</v>
      </c>
      <c r="BE305" s="8">
        <v>1.7645763098148224E-2</v>
      </c>
      <c r="BF305" s="8">
        <v>0.18805972819350006</v>
      </c>
      <c r="BG305" s="8">
        <v>0.32822580709280658</v>
      </c>
      <c r="BH305" s="8">
        <v>1.007964529463855E-5</v>
      </c>
      <c r="BI305" s="8">
        <v>0.1850334795409517</v>
      </c>
      <c r="BJ305" s="8">
        <v>1.2235897799946776</v>
      </c>
      <c r="BK305" s="8">
        <v>0.95853334310758076</v>
      </c>
      <c r="BL305" s="8">
        <v>0.92852520571258068</v>
      </c>
    </row>
    <row r="306" spans="1:64" x14ac:dyDescent="0.3">
      <c r="A306" s="7">
        <v>332813</v>
      </c>
      <c r="B306" s="7" t="str">
        <f t="shared" si="76"/>
        <v>Electroplating, Plating, Polishing, Anodizing, and Coloring</v>
      </c>
      <c r="C306" s="8">
        <f t="shared" si="77"/>
        <v>5.2931108432179047E-2</v>
      </c>
      <c r="D306" s="8">
        <f t="shared" si="78"/>
        <v>1.2211917562218386E-2</v>
      </c>
      <c r="E306" s="8">
        <f t="shared" si="79"/>
        <v>9.3037626978279026E-2</v>
      </c>
      <c r="F306" s="8">
        <f t="shared" si="80"/>
        <v>6.9055906506441958E-2</v>
      </c>
      <c r="G306" s="8">
        <f t="shared" si="81"/>
        <v>1.8790178334486454E-2</v>
      </c>
      <c r="H306" s="8">
        <f t="shared" si="82"/>
        <v>0.1060259710687113</v>
      </c>
      <c r="I306" s="8">
        <f t="shared" si="83"/>
        <v>6.3728764268767737E-2</v>
      </c>
      <c r="J306" s="8">
        <f t="shared" si="84"/>
        <v>1.6157895000967742E-2</v>
      </c>
      <c r="K306" s="8">
        <f t="shared" si="85"/>
        <v>8.9465876435882247E-2</v>
      </c>
      <c r="L306" s="8">
        <f t="shared" si="86"/>
        <v>5.8701583711420965E-2</v>
      </c>
      <c r="M306" s="8">
        <f t="shared" si="87"/>
        <v>1.3687494419208388E-2</v>
      </c>
      <c r="N306" s="8">
        <f t="shared" si="88"/>
        <v>0.12857548499835483</v>
      </c>
      <c r="O306" s="8">
        <f t="shared" si="89"/>
        <v>0.20609841189367728</v>
      </c>
      <c r="P306" s="8">
        <f t="shared" si="90"/>
        <v>2.788627664891613E-6</v>
      </c>
      <c r="Q306" s="8">
        <f t="shared" si="91"/>
        <v>0.11717110173541936</v>
      </c>
      <c r="R306" s="8">
        <f t="shared" si="92"/>
        <v>1</v>
      </c>
      <c r="S306" s="8">
        <f t="shared" si="93"/>
        <v>0.62935592687741926</v>
      </c>
      <c r="T306" s="8">
        <f t="shared" si="94"/>
        <v>0.60483640667338723</v>
      </c>
      <c r="W306" s="7">
        <v>332813</v>
      </c>
      <c r="X306" s="7" t="s">
        <v>399</v>
      </c>
      <c r="Y306" s="8">
        <v>0</v>
      </c>
      <c r="Z306" s="8">
        <v>0</v>
      </c>
      <c r="AA306" s="8">
        <v>0</v>
      </c>
      <c r="AB306" s="8">
        <v>0</v>
      </c>
      <c r="AC306" s="8">
        <v>0</v>
      </c>
      <c r="AD306" s="8">
        <v>0</v>
      </c>
      <c r="AE306" s="8">
        <v>0</v>
      </c>
      <c r="AF306" s="8">
        <v>0</v>
      </c>
      <c r="AG306" s="8">
        <v>0</v>
      </c>
      <c r="AH306" s="8">
        <v>0</v>
      </c>
      <c r="AI306" s="8">
        <v>0</v>
      </c>
      <c r="AJ306" s="8">
        <v>0</v>
      </c>
      <c r="AK306" s="8">
        <v>0</v>
      </c>
      <c r="AL306" s="8">
        <v>0</v>
      </c>
      <c r="AM306" s="8">
        <v>0</v>
      </c>
      <c r="AN306" s="8">
        <v>1</v>
      </c>
      <c r="AO306" s="8">
        <v>0</v>
      </c>
      <c r="AP306" s="8">
        <v>0</v>
      </c>
      <c r="AS306" s="7">
        <v>332813</v>
      </c>
      <c r="AT306" s="7" t="s">
        <v>399</v>
      </c>
      <c r="AU306" s="8">
        <v>5.2931108432179047E-2</v>
      </c>
      <c r="AV306" s="8">
        <v>1.2211917562218386E-2</v>
      </c>
      <c r="AW306" s="8">
        <v>9.3037626978279026E-2</v>
      </c>
      <c r="AX306" s="8">
        <v>6.9055906506441958E-2</v>
      </c>
      <c r="AY306" s="8">
        <v>1.8790178334486454E-2</v>
      </c>
      <c r="AZ306" s="8">
        <v>0.1060259710687113</v>
      </c>
      <c r="BA306" s="8">
        <v>6.3728764268767737E-2</v>
      </c>
      <c r="BB306" s="8">
        <v>1.6157895000967742E-2</v>
      </c>
      <c r="BC306" s="8">
        <v>8.9465876435882247E-2</v>
      </c>
      <c r="BD306" s="8">
        <v>5.8701583711420965E-2</v>
      </c>
      <c r="BE306" s="8">
        <v>1.3687494419208388E-2</v>
      </c>
      <c r="BF306" s="8">
        <v>0.12857548499835483</v>
      </c>
      <c r="BG306" s="8">
        <v>0.20609841189367728</v>
      </c>
      <c r="BH306" s="8">
        <v>2.788627664891613E-6</v>
      </c>
      <c r="BI306" s="8">
        <v>0.11717110173541936</v>
      </c>
      <c r="BJ306" s="8">
        <v>1.1581806529730643</v>
      </c>
      <c r="BK306" s="8">
        <v>0.62935592687741926</v>
      </c>
      <c r="BL306" s="8">
        <v>0.60483640667338723</v>
      </c>
    </row>
    <row r="307" spans="1:64" x14ac:dyDescent="0.3">
      <c r="A307" s="7">
        <v>332911</v>
      </c>
      <c r="B307" s="7" t="str">
        <f t="shared" si="76"/>
        <v>Industrial Valve Manufacturing</v>
      </c>
      <c r="C307" s="8">
        <f t="shared" si="77"/>
        <v>7.4279255491400006E-2</v>
      </c>
      <c r="D307" s="8">
        <f t="shared" si="78"/>
        <v>8.1005311925900006E-3</v>
      </c>
      <c r="E307" s="8">
        <f t="shared" si="79"/>
        <v>0.10776878766</v>
      </c>
      <c r="F307" s="8">
        <f t="shared" si="80"/>
        <v>0.16135474654000001</v>
      </c>
      <c r="G307" s="8">
        <f t="shared" si="81"/>
        <v>2.0680494604999999E-2</v>
      </c>
      <c r="H307" s="8">
        <f t="shared" si="82"/>
        <v>0.10930907093599999</v>
      </c>
      <c r="I307" s="8">
        <f t="shared" si="83"/>
        <v>0.120003300104</v>
      </c>
      <c r="J307" s="8">
        <f t="shared" si="84"/>
        <v>1.3280906108800001E-2</v>
      </c>
      <c r="K307" s="8">
        <f t="shared" si="85"/>
        <v>6.7357818440600001E-2</v>
      </c>
      <c r="L307" s="8">
        <f t="shared" si="86"/>
        <v>9.4264990493099998E-2</v>
      </c>
      <c r="M307" s="8">
        <f t="shared" si="87"/>
        <v>1.01393964785E-2</v>
      </c>
      <c r="N307" s="8">
        <f t="shared" si="88"/>
        <v>0.199224099169</v>
      </c>
      <c r="O307" s="8">
        <f t="shared" si="89"/>
        <v>0.40873556165199998</v>
      </c>
      <c r="P307" s="8">
        <f t="shared" si="90"/>
        <v>3.1215833587500001E-6</v>
      </c>
      <c r="Q307" s="8">
        <f t="shared" si="91"/>
        <v>0.19412910947199999</v>
      </c>
      <c r="R307" s="8">
        <f t="shared" si="92"/>
        <v>1.19014857434</v>
      </c>
      <c r="S307" s="8">
        <f t="shared" si="93"/>
        <v>1.2913443120799999</v>
      </c>
      <c r="T307" s="8">
        <f t="shared" si="94"/>
        <v>1.20064202465</v>
      </c>
      <c r="W307" s="7">
        <v>332911</v>
      </c>
      <c r="X307" s="7" t="s">
        <v>400</v>
      </c>
      <c r="Y307" s="8">
        <v>7.4279255491400006E-2</v>
      </c>
      <c r="Z307" s="8">
        <v>8.1005311925900006E-3</v>
      </c>
      <c r="AA307" s="8">
        <v>0.10776878766</v>
      </c>
      <c r="AB307" s="8">
        <v>0.16135474654000001</v>
      </c>
      <c r="AC307" s="8">
        <v>2.0680494604999999E-2</v>
      </c>
      <c r="AD307" s="8">
        <v>0.10930907093599999</v>
      </c>
      <c r="AE307" s="8">
        <v>0.120003300104</v>
      </c>
      <c r="AF307" s="8">
        <v>1.3280906108800001E-2</v>
      </c>
      <c r="AG307" s="8">
        <v>6.7357818440600001E-2</v>
      </c>
      <c r="AH307" s="8">
        <v>9.4264990493099998E-2</v>
      </c>
      <c r="AI307" s="8">
        <v>1.01393964785E-2</v>
      </c>
      <c r="AJ307" s="8">
        <v>0.199224099169</v>
      </c>
      <c r="AK307" s="8">
        <v>0.40873556165199998</v>
      </c>
      <c r="AL307" s="8">
        <v>3.1215833587500001E-6</v>
      </c>
      <c r="AM307" s="8">
        <v>0.19412910947199999</v>
      </c>
      <c r="AN307" s="8">
        <v>1.19014857434</v>
      </c>
      <c r="AO307" s="8">
        <v>1.2913443120799999</v>
      </c>
      <c r="AP307" s="8">
        <v>1.20064202465</v>
      </c>
      <c r="AS307" s="7">
        <v>332911</v>
      </c>
      <c r="AT307" s="7" t="s">
        <v>400</v>
      </c>
      <c r="AU307" s="8">
        <v>3.4828752285191937E-2</v>
      </c>
      <c r="AV307" s="8">
        <v>8.9110695046377402E-3</v>
      </c>
      <c r="AW307" s="8">
        <v>5.2871154041603217E-2</v>
      </c>
      <c r="AX307" s="8">
        <v>8.6682155133612895E-2</v>
      </c>
      <c r="AY307" s="8">
        <v>2.5174647392643548E-2</v>
      </c>
      <c r="AZ307" s="8">
        <v>0.10722419210379029</v>
      </c>
      <c r="BA307" s="8">
        <v>6.053719531443548E-2</v>
      </c>
      <c r="BB307" s="8">
        <v>1.5987766061269355E-2</v>
      </c>
      <c r="BC307" s="8">
        <v>6.8072281530193568E-2</v>
      </c>
      <c r="BD307" s="8">
        <v>4.4409461263795157E-2</v>
      </c>
      <c r="BE307" s="8">
        <v>1.0947817075185322E-2</v>
      </c>
      <c r="BF307" s="8">
        <v>8.3464148698983873E-2</v>
      </c>
      <c r="BG307" s="8">
        <v>0.10090536547693549</v>
      </c>
      <c r="BH307" s="8">
        <v>6.1436332062306455E-7</v>
      </c>
      <c r="BI307" s="8">
        <v>4.7219983012258056E-2</v>
      </c>
      <c r="BJ307" s="8">
        <v>1.0966109758316127</v>
      </c>
      <c r="BK307" s="8">
        <v>0.46101647850096777</v>
      </c>
      <c r="BL307" s="8">
        <v>0.38653272677725803</v>
      </c>
    </row>
    <row r="308" spans="1:64" x14ac:dyDescent="0.3">
      <c r="A308" s="7">
        <v>332912</v>
      </c>
      <c r="B308" s="7" t="str">
        <f t="shared" si="76"/>
        <v>Fluid Power Valve and Hose Fitting Manufacturing</v>
      </c>
      <c r="C308" s="8">
        <f t="shared" si="77"/>
        <v>2.2040636824500002E-2</v>
      </c>
      <c r="D308" s="8">
        <f t="shared" si="78"/>
        <v>6.1125990791870959E-3</v>
      </c>
      <c r="E308" s="8">
        <f t="shared" si="79"/>
        <v>3.2522258556612907E-2</v>
      </c>
      <c r="F308" s="8">
        <f t="shared" si="80"/>
        <v>4.7036792754467739E-2</v>
      </c>
      <c r="G308" s="8">
        <f t="shared" si="81"/>
        <v>1.5800743882977423E-2</v>
      </c>
      <c r="H308" s="8">
        <f t="shared" si="82"/>
        <v>6.3984146290580649E-2</v>
      </c>
      <c r="I308" s="8">
        <f t="shared" si="83"/>
        <v>3.6509022728838707E-2</v>
      </c>
      <c r="J308" s="8">
        <f t="shared" si="84"/>
        <v>1.0531425477785485E-2</v>
      </c>
      <c r="K308" s="8">
        <f t="shared" si="85"/>
        <v>4.2860030157435489E-2</v>
      </c>
      <c r="L308" s="8">
        <f t="shared" si="86"/>
        <v>2.7450072026499999E-2</v>
      </c>
      <c r="M308" s="8">
        <f t="shared" si="87"/>
        <v>7.4385494043241931E-3</v>
      </c>
      <c r="N308" s="8">
        <f t="shared" si="88"/>
        <v>5.0874424642274194E-2</v>
      </c>
      <c r="O308" s="8">
        <f t="shared" si="89"/>
        <v>5.3820273446193542E-2</v>
      </c>
      <c r="P308" s="8">
        <f t="shared" si="90"/>
        <v>3.4011048986887101E-7</v>
      </c>
      <c r="Q308" s="8">
        <f t="shared" si="91"/>
        <v>2.5722766062451611E-2</v>
      </c>
      <c r="R308" s="8">
        <f t="shared" si="92"/>
        <v>1</v>
      </c>
      <c r="S308" s="8">
        <f t="shared" si="93"/>
        <v>0.25585394099241937</v>
      </c>
      <c r="T308" s="8">
        <f t="shared" si="94"/>
        <v>0.21893273642870964</v>
      </c>
      <c r="W308" s="7">
        <v>332912</v>
      </c>
      <c r="X308" s="7" t="s">
        <v>401</v>
      </c>
      <c r="Y308" s="8">
        <v>0</v>
      </c>
      <c r="Z308" s="8">
        <v>0</v>
      </c>
      <c r="AA308" s="8">
        <v>0</v>
      </c>
      <c r="AB308" s="8">
        <v>0</v>
      </c>
      <c r="AC308" s="8">
        <v>0</v>
      </c>
      <c r="AD308" s="8">
        <v>0</v>
      </c>
      <c r="AE308" s="8">
        <v>0</v>
      </c>
      <c r="AF308" s="8">
        <v>0</v>
      </c>
      <c r="AG308" s="8">
        <v>0</v>
      </c>
      <c r="AH308" s="8">
        <v>0</v>
      </c>
      <c r="AI308" s="8">
        <v>0</v>
      </c>
      <c r="AJ308" s="8">
        <v>0</v>
      </c>
      <c r="AK308" s="8">
        <v>0</v>
      </c>
      <c r="AL308" s="8">
        <v>0</v>
      </c>
      <c r="AM308" s="8">
        <v>0</v>
      </c>
      <c r="AN308" s="8">
        <v>1</v>
      </c>
      <c r="AO308" s="8">
        <v>0</v>
      </c>
      <c r="AP308" s="8">
        <v>0</v>
      </c>
      <c r="AS308" s="7">
        <v>332912</v>
      </c>
      <c r="AT308" s="7" t="s">
        <v>401</v>
      </c>
      <c r="AU308" s="8">
        <v>2.2040636824500002E-2</v>
      </c>
      <c r="AV308" s="8">
        <v>6.1125990791870959E-3</v>
      </c>
      <c r="AW308" s="8">
        <v>3.2522258556612907E-2</v>
      </c>
      <c r="AX308" s="8">
        <v>4.7036792754467739E-2</v>
      </c>
      <c r="AY308" s="8">
        <v>1.5800743882977423E-2</v>
      </c>
      <c r="AZ308" s="8">
        <v>6.3984146290580649E-2</v>
      </c>
      <c r="BA308" s="8">
        <v>3.6509022728838707E-2</v>
      </c>
      <c r="BB308" s="8">
        <v>1.0531425477785485E-2</v>
      </c>
      <c r="BC308" s="8">
        <v>4.2860030157435489E-2</v>
      </c>
      <c r="BD308" s="8">
        <v>2.7450072026499999E-2</v>
      </c>
      <c r="BE308" s="8">
        <v>7.4385494043241931E-3</v>
      </c>
      <c r="BF308" s="8">
        <v>5.0874424642274194E-2</v>
      </c>
      <c r="BG308" s="8">
        <v>5.3820273446193542E-2</v>
      </c>
      <c r="BH308" s="8">
        <v>3.4011048986887101E-7</v>
      </c>
      <c r="BI308" s="8">
        <v>2.5722766062451611E-2</v>
      </c>
      <c r="BJ308" s="8">
        <v>1.0606754944601613</v>
      </c>
      <c r="BK308" s="8">
        <v>0.25585394099241937</v>
      </c>
      <c r="BL308" s="8">
        <v>0.21893273642870964</v>
      </c>
    </row>
    <row r="309" spans="1:64" x14ac:dyDescent="0.3">
      <c r="A309" s="7">
        <v>332913</v>
      </c>
      <c r="B309" s="7" t="str">
        <f t="shared" si="76"/>
        <v>Plumbing Fixture Fitting and Trim Manufacturing</v>
      </c>
      <c r="C309" s="8">
        <f t="shared" si="77"/>
        <v>1.8968784703941935E-2</v>
      </c>
      <c r="D309" s="8">
        <f t="shared" si="78"/>
        <v>6.0278035838596767E-3</v>
      </c>
      <c r="E309" s="8">
        <f t="shared" si="79"/>
        <v>2.9810253504306449E-2</v>
      </c>
      <c r="F309" s="8">
        <f t="shared" si="80"/>
        <v>4.2225955081645158E-2</v>
      </c>
      <c r="G309" s="8">
        <f t="shared" si="81"/>
        <v>1.6898937675872579E-2</v>
      </c>
      <c r="H309" s="8">
        <f t="shared" si="82"/>
        <v>6.4016467199580637E-2</v>
      </c>
      <c r="I309" s="8">
        <f t="shared" si="83"/>
        <v>3.4221557128758066E-2</v>
      </c>
      <c r="J309" s="8">
        <f t="shared" si="84"/>
        <v>1.1397728327295163E-2</v>
      </c>
      <c r="K309" s="8">
        <f t="shared" si="85"/>
        <v>4.4508010992322579E-2</v>
      </c>
      <c r="L309" s="8">
        <f t="shared" si="86"/>
        <v>2.1591675201022578E-2</v>
      </c>
      <c r="M309" s="8">
        <f t="shared" si="87"/>
        <v>6.9223573197016129E-3</v>
      </c>
      <c r="N309" s="8">
        <f t="shared" si="88"/>
        <v>4.8672485889983866E-2</v>
      </c>
      <c r="O309" s="8">
        <f t="shared" si="89"/>
        <v>4.5836070902661286E-2</v>
      </c>
      <c r="P309" s="8">
        <f t="shared" si="90"/>
        <v>3.0743535268685487E-7</v>
      </c>
      <c r="Q309" s="8">
        <f t="shared" si="91"/>
        <v>1.8249247421209678E-2</v>
      </c>
      <c r="R309" s="8">
        <f t="shared" si="92"/>
        <v>1</v>
      </c>
      <c r="S309" s="8">
        <f t="shared" si="93"/>
        <v>0.23604458576338708</v>
      </c>
      <c r="T309" s="8">
        <f t="shared" si="94"/>
        <v>0.20303052225499998</v>
      </c>
      <c r="W309" s="7">
        <v>332913</v>
      </c>
      <c r="X309" s="7" t="s">
        <v>402</v>
      </c>
      <c r="Y309" s="8">
        <v>0</v>
      </c>
      <c r="Z309" s="8">
        <v>0</v>
      </c>
      <c r="AA309" s="8">
        <v>0</v>
      </c>
      <c r="AB309" s="8">
        <v>0</v>
      </c>
      <c r="AC309" s="8">
        <v>0</v>
      </c>
      <c r="AD309" s="8">
        <v>0</v>
      </c>
      <c r="AE309" s="8">
        <v>0</v>
      </c>
      <c r="AF309" s="8">
        <v>0</v>
      </c>
      <c r="AG309" s="8">
        <v>0</v>
      </c>
      <c r="AH309" s="8">
        <v>0</v>
      </c>
      <c r="AI309" s="8">
        <v>0</v>
      </c>
      <c r="AJ309" s="8">
        <v>0</v>
      </c>
      <c r="AK309" s="8">
        <v>0</v>
      </c>
      <c r="AL309" s="8">
        <v>0</v>
      </c>
      <c r="AM309" s="8">
        <v>0</v>
      </c>
      <c r="AN309" s="8">
        <v>1</v>
      </c>
      <c r="AO309" s="8">
        <v>0</v>
      </c>
      <c r="AP309" s="8">
        <v>0</v>
      </c>
      <c r="AS309" s="7">
        <v>332913</v>
      </c>
      <c r="AT309" s="7" t="s">
        <v>402</v>
      </c>
      <c r="AU309" s="8">
        <v>1.8968784703941935E-2</v>
      </c>
      <c r="AV309" s="8">
        <v>6.0278035838596767E-3</v>
      </c>
      <c r="AW309" s="8">
        <v>2.9810253504306449E-2</v>
      </c>
      <c r="AX309" s="8">
        <v>4.2225955081645158E-2</v>
      </c>
      <c r="AY309" s="8">
        <v>1.6898937675872579E-2</v>
      </c>
      <c r="AZ309" s="8">
        <v>6.4016467199580637E-2</v>
      </c>
      <c r="BA309" s="8">
        <v>3.4221557128758066E-2</v>
      </c>
      <c r="BB309" s="8">
        <v>1.1397728327295163E-2</v>
      </c>
      <c r="BC309" s="8">
        <v>4.4508010992322579E-2</v>
      </c>
      <c r="BD309" s="8">
        <v>2.1591675201022578E-2</v>
      </c>
      <c r="BE309" s="8">
        <v>6.9223573197016129E-3</v>
      </c>
      <c r="BF309" s="8">
        <v>4.8672485889983866E-2</v>
      </c>
      <c r="BG309" s="8">
        <v>4.5836070902661286E-2</v>
      </c>
      <c r="BH309" s="8">
        <v>3.0743535268685487E-7</v>
      </c>
      <c r="BI309" s="8">
        <v>1.8249247421209678E-2</v>
      </c>
      <c r="BJ309" s="8">
        <v>1.054806841792258</v>
      </c>
      <c r="BK309" s="8">
        <v>0.23604458576338708</v>
      </c>
      <c r="BL309" s="8">
        <v>0.20303052225499998</v>
      </c>
    </row>
    <row r="310" spans="1:64" x14ac:dyDescent="0.3">
      <c r="A310" s="7">
        <v>332919</v>
      </c>
      <c r="B310" s="7" t="str">
        <f t="shared" si="76"/>
        <v>Other Metal Valve and Pipe Fitting Manufacturing</v>
      </c>
      <c r="C310" s="8">
        <f t="shared" si="77"/>
        <v>1.2409835547091937E-2</v>
      </c>
      <c r="D310" s="8">
        <f t="shared" si="78"/>
        <v>3.3290192502838712E-3</v>
      </c>
      <c r="E310" s="8">
        <f t="shared" si="79"/>
        <v>2.0179033663774191E-2</v>
      </c>
      <c r="F310" s="8">
        <f t="shared" si="80"/>
        <v>2.8932215619693547E-2</v>
      </c>
      <c r="G310" s="8">
        <f t="shared" si="81"/>
        <v>9.3285249614677435E-3</v>
      </c>
      <c r="H310" s="8">
        <f t="shared" si="82"/>
        <v>3.5389974935596778E-2</v>
      </c>
      <c r="I310" s="8">
        <f t="shared" si="83"/>
        <v>2.1093332614129032E-2</v>
      </c>
      <c r="J310" s="8">
        <f t="shared" si="84"/>
        <v>5.9038334016596776E-3</v>
      </c>
      <c r="K310" s="8">
        <f t="shared" si="85"/>
        <v>2.4555091508645162E-2</v>
      </c>
      <c r="L310" s="8">
        <f t="shared" si="86"/>
        <v>1.5772736909787099E-2</v>
      </c>
      <c r="M310" s="8">
        <f t="shared" si="87"/>
        <v>4.0492157172951617E-3</v>
      </c>
      <c r="N310" s="8">
        <f t="shared" si="88"/>
        <v>3.2285741639419357E-2</v>
      </c>
      <c r="O310" s="8">
        <f t="shared" si="89"/>
        <v>3.3625671555725802E-2</v>
      </c>
      <c r="P310" s="8">
        <f t="shared" si="90"/>
        <v>2.3662912174983868E-7</v>
      </c>
      <c r="Q310" s="8">
        <f t="shared" si="91"/>
        <v>1.5777687937903226E-2</v>
      </c>
      <c r="R310" s="8">
        <f t="shared" si="92"/>
        <v>1</v>
      </c>
      <c r="S310" s="8">
        <f t="shared" si="93"/>
        <v>0.15429587680709675</v>
      </c>
      <c r="T310" s="8">
        <f t="shared" si="94"/>
        <v>0.13219741881451613</v>
      </c>
      <c r="W310" s="7">
        <v>332919</v>
      </c>
      <c r="X310" s="7" t="s">
        <v>403</v>
      </c>
      <c r="Y310" s="8">
        <v>0</v>
      </c>
      <c r="Z310" s="8">
        <v>0</v>
      </c>
      <c r="AA310" s="8">
        <v>0</v>
      </c>
      <c r="AB310" s="8">
        <v>0</v>
      </c>
      <c r="AC310" s="8">
        <v>0</v>
      </c>
      <c r="AD310" s="8">
        <v>0</v>
      </c>
      <c r="AE310" s="8">
        <v>0</v>
      </c>
      <c r="AF310" s="8">
        <v>0</v>
      </c>
      <c r="AG310" s="8">
        <v>0</v>
      </c>
      <c r="AH310" s="8">
        <v>0</v>
      </c>
      <c r="AI310" s="8">
        <v>0</v>
      </c>
      <c r="AJ310" s="8">
        <v>0</v>
      </c>
      <c r="AK310" s="8">
        <v>0</v>
      </c>
      <c r="AL310" s="8">
        <v>0</v>
      </c>
      <c r="AM310" s="8">
        <v>0</v>
      </c>
      <c r="AN310" s="8">
        <v>1</v>
      </c>
      <c r="AO310" s="8">
        <v>0</v>
      </c>
      <c r="AP310" s="8">
        <v>0</v>
      </c>
      <c r="AS310" s="7">
        <v>332919</v>
      </c>
      <c r="AT310" s="7" t="s">
        <v>403</v>
      </c>
      <c r="AU310" s="8">
        <v>1.2409835547091937E-2</v>
      </c>
      <c r="AV310" s="8">
        <v>3.3290192502838712E-3</v>
      </c>
      <c r="AW310" s="8">
        <v>2.0179033663774191E-2</v>
      </c>
      <c r="AX310" s="8">
        <v>2.8932215619693547E-2</v>
      </c>
      <c r="AY310" s="8">
        <v>9.3285249614677435E-3</v>
      </c>
      <c r="AZ310" s="8">
        <v>3.5389974935596778E-2</v>
      </c>
      <c r="BA310" s="8">
        <v>2.1093332614129032E-2</v>
      </c>
      <c r="BB310" s="8">
        <v>5.9038334016596776E-3</v>
      </c>
      <c r="BC310" s="8">
        <v>2.4555091508645162E-2</v>
      </c>
      <c r="BD310" s="8">
        <v>1.5772736909787099E-2</v>
      </c>
      <c r="BE310" s="8">
        <v>4.0492157172951617E-3</v>
      </c>
      <c r="BF310" s="8">
        <v>3.2285741639419357E-2</v>
      </c>
      <c r="BG310" s="8">
        <v>3.3625671555725802E-2</v>
      </c>
      <c r="BH310" s="8">
        <v>2.3662912174983868E-7</v>
      </c>
      <c r="BI310" s="8">
        <v>1.5777687937903226E-2</v>
      </c>
      <c r="BJ310" s="8">
        <v>1.0359178884612905</v>
      </c>
      <c r="BK310" s="8">
        <v>0.15429587680709675</v>
      </c>
      <c r="BL310" s="8">
        <v>0.13219741881451613</v>
      </c>
    </row>
    <row r="311" spans="1:64" x14ac:dyDescent="0.3">
      <c r="A311" s="7">
        <v>332991</v>
      </c>
      <c r="B311" s="7" t="str">
        <f t="shared" si="76"/>
        <v>Ball and Roller Bearing Manufacturing</v>
      </c>
      <c r="C311" s="8">
        <f t="shared" si="77"/>
        <v>2.0942084481269354E-2</v>
      </c>
      <c r="D311" s="8">
        <f t="shared" si="78"/>
        <v>4.4881005078912907E-3</v>
      </c>
      <c r="E311" s="8">
        <f t="shared" si="79"/>
        <v>3.2780169322498394E-2</v>
      </c>
      <c r="F311" s="8">
        <f t="shared" si="80"/>
        <v>3.09730008275E-2</v>
      </c>
      <c r="G311" s="8">
        <f t="shared" si="81"/>
        <v>7.8116240733629031E-3</v>
      </c>
      <c r="H311" s="8">
        <f t="shared" si="82"/>
        <v>4.5494891736235485E-2</v>
      </c>
      <c r="I311" s="8">
        <f t="shared" si="83"/>
        <v>2.3309726433022575E-2</v>
      </c>
      <c r="J311" s="8">
        <f t="shared" si="84"/>
        <v>5.0997706500208071E-3</v>
      </c>
      <c r="K311" s="8">
        <f t="shared" si="85"/>
        <v>2.7362158397814518E-2</v>
      </c>
      <c r="L311" s="8">
        <f t="shared" si="86"/>
        <v>2.2973474731711289E-2</v>
      </c>
      <c r="M311" s="8">
        <f t="shared" si="87"/>
        <v>4.7453808428056451E-3</v>
      </c>
      <c r="N311" s="8">
        <f t="shared" si="88"/>
        <v>4.3347819273999999E-2</v>
      </c>
      <c r="O311" s="8">
        <f t="shared" si="89"/>
        <v>7.9813505802903209E-2</v>
      </c>
      <c r="P311" s="8">
        <f t="shared" si="90"/>
        <v>6.3366489551064503E-7</v>
      </c>
      <c r="Q311" s="8">
        <f t="shared" si="91"/>
        <v>5.0351349008225806E-2</v>
      </c>
      <c r="R311" s="8">
        <f t="shared" si="92"/>
        <v>1</v>
      </c>
      <c r="S311" s="8">
        <f t="shared" si="93"/>
        <v>0.24556983921758066</v>
      </c>
      <c r="T311" s="8">
        <f t="shared" si="94"/>
        <v>0.21706197806161293</v>
      </c>
      <c r="W311" s="7">
        <v>332991</v>
      </c>
      <c r="X311" s="7" t="s">
        <v>404</v>
      </c>
      <c r="Y311" s="8">
        <v>0</v>
      </c>
      <c r="Z311" s="8">
        <v>0</v>
      </c>
      <c r="AA311" s="8">
        <v>0</v>
      </c>
      <c r="AB311" s="8">
        <v>0</v>
      </c>
      <c r="AC311" s="8">
        <v>0</v>
      </c>
      <c r="AD311" s="8">
        <v>0</v>
      </c>
      <c r="AE311" s="8">
        <v>0</v>
      </c>
      <c r="AF311" s="8">
        <v>0</v>
      </c>
      <c r="AG311" s="8">
        <v>0</v>
      </c>
      <c r="AH311" s="8">
        <v>0</v>
      </c>
      <c r="AI311" s="8">
        <v>0</v>
      </c>
      <c r="AJ311" s="8">
        <v>0</v>
      </c>
      <c r="AK311" s="8">
        <v>0</v>
      </c>
      <c r="AL311" s="8">
        <v>0</v>
      </c>
      <c r="AM311" s="8">
        <v>0</v>
      </c>
      <c r="AN311" s="8">
        <v>1</v>
      </c>
      <c r="AO311" s="8">
        <v>0</v>
      </c>
      <c r="AP311" s="8">
        <v>0</v>
      </c>
      <c r="AS311" s="7">
        <v>332991</v>
      </c>
      <c r="AT311" s="7" t="s">
        <v>404</v>
      </c>
      <c r="AU311" s="8">
        <v>2.0942084481269354E-2</v>
      </c>
      <c r="AV311" s="8">
        <v>4.4881005078912907E-3</v>
      </c>
      <c r="AW311" s="8">
        <v>3.2780169322498394E-2</v>
      </c>
      <c r="AX311" s="8">
        <v>3.09730008275E-2</v>
      </c>
      <c r="AY311" s="8">
        <v>7.8116240733629031E-3</v>
      </c>
      <c r="AZ311" s="8">
        <v>4.5494891736235485E-2</v>
      </c>
      <c r="BA311" s="8">
        <v>2.3309726433022575E-2</v>
      </c>
      <c r="BB311" s="8">
        <v>5.0997706500208071E-3</v>
      </c>
      <c r="BC311" s="8">
        <v>2.7362158397814518E-2</v>
      </c>
      <c r="BD311" s="8">
        <v>2.2973474731711289E-2</v>
      </c>
      <c r="BE311" s="8">
        <v>4.7453808428056451E-3</v>
      </c>
      <c r="BF311" s="8">
        <v>4.3347819273999999E-2</v>
      </c>
      <c r="BG311" s="8">
        <v>7.9813505802903209E-2</v>
      </c>
      <c r="BH311" s="8">
        <v>6.3366489551064503E-7</v>
      </c>
      <c r="BI311" s="8">
        <v>5.0351349008225806E-2</v>
      </c>
      <c r="BJ311" s="8">
        <v>1.058210354311613</v>
      </c>
      <c r="BK311" s="8">
        <v>0.24556983921758066</v>
      </c>
      <c r="BL311" s="8">
        <v>0.21706197806161293</v>
      </c>
    </row>
    <row r="312" spans="1:64" x14ac:dyDescent="0.3">
      <c r="A312" s="7">
        <v>332992</v>
      </c>
      <c r="B312" s="7" t="str">
        <f t="shared" si="76"/>
        <v>Small Arms Ammunition Manufacturing</v>
      </c>
      <c r="C312" s="8">
        <f t="shared" si="77"/>
        <v>1.7065645124967742E-2</v>
      </c>
      <c r="D312" s="8">
        <f t="shared" si="78"/>
        <v>4.9329728650000003E-3</v>
      </c>
      <c r="E312" s="8">
        <f t="shared" si="79"/>
        <v>3.7662601996209681E-2</v>
      </c>
      <c r="F312" s="8">
        <f t="shared" si="80"/>
        <v>4.7543280288709676E-3</v>
      </c>
      <c r="G312" s="8">
        <f t="shared" si="81"/>
        <v>1.621122809005645E-3</v>
      </c>
      <c r="H312" s="8">
        <f t="shared" si="82"/>
        <v>9.0497314840887102E-3</v>
      </c>
      <c r="I312" s="8">
        <f t="shared" si="83"/>
        <v>2.6879696113806452E-2</v>
      </c>
      <c r="J312" s="8">
        <f t="shared" si="84"/>
        <v>7.6879291536064518E-3</v>
      </c>
      <c r="K312" s="8">
        <f t="shared" si="85"/>
        <v>4.3771227097290324E-2</v>
      </c>
      <c r="L312" s="8">
        <f t="shared" si="86"/>
        <v>1.7941319405080643E-2</v>
      </c>
      <c r="M312" s="8">
        <f t="shared" si="87"/>
        <v>4.9784007257322582E-3</v>
      </c>
      <c r="N312" s="8">
        <f t="shared" si="88"/>
        <v>4.7519611167112903E-2</v>
      </c>
      <c r="O312" s="8">
        <f t="shared" si="89"/>
        <v>5.8144384645516127E-2</v>
      </c>
      <c r="P312" s="8">
        <f t="shared" si="90"/>
        <v>1.995888147129032E-6</v>
      </c>
      <c r="Q312" s="8">
        <f t="shared" si="91"/>
        <v>2.5279275099241934E-2</v>
      </c>
      <c r="R312" s="8">
        <f t="shared" si="92"/>
        <v>1</v>
      </c>
      <c r="S312" s="8">
        <f t="shared" si="93"/>
        <v>0.12832840812838708</v>
      </c>
      <c r="T312" s="8">
        <f t="shared" si="94"/>
        <v>0.19124207817112904</v>
      </c>
      <c r="W312" s="7">
        <v>332992</v>
      </c>
      <c r="X312" s="7" t="s">
        <v>405</v>
      </c>
      <c r="Y312" s="8">
        <v>0</v>
      </c>
      <c r="Z312" s="8">
        <v>0</v>
      </c>
      <c r="AA312" s="8">
        <v>0</v>
      </c>
      <c r="AB312" s="8">
        <v>0</v>
      </c>
      <c r="AC312" s="8">
        <v>0</v>
      </c>
      <c r="AD312" s="8">
        <v>0</v>
      </c>
      <c r="AE312" s="8">
        <v>0</v>
      </c>
      <c r="AF312" s="8">
        <v>0</v>
      </c>
      <c r="AG312" s="8">
        <v>0</v>
      </c>
      <c r="AH312" s="8">
        <v>0</v>
      </c>
      <c r="AI312" s="8">
        <v>0</v>
      </c>
      <c r="AJ312" s="8">
        <v>0</v>
      </c>
      <c r="AK312" s="8">
        <v>0</v>
      </c>
      <c r="AL312" s="8">
        <v>0</v>
      </c>
      <c r="AM312" s="8">
        <v>0</v>
      </c>
      <c r="AN312" s="8">
        <v>1</v>
      </c>
      <c r="AO312" s="8">
        <v>0</v>
      </c>
      <c r="AP312" s="8">
        <v>0</v>
      </c>
      <c r="AS312" s="7">
        <v>332992</v>
      </c>
      <c r="AT312" s="7" t="s">
        <v>405</v>
      </c>
      <c r="AU312" s="8">
        <v>1.7065645124967742E-2</v>
      </c>
      <c r="AV312" s="8">
        <v>4.9329728650000003E-3</v>
      </c>
      <c r="AW312" s="8">
        <v>3.7662601996209681E-2</v>
      </c>
      <c r="AX312" s="8">
        <v>4.7543280288709676E-3</v>
      </c>
      <c r="AY312" s="8">
        <v>1.621122809005645E-3</v>
      </c>
      <c r="AZ312" s="8">
        <v>9.0497314840887102E-3</v>
      </c>
      <c r="BA312" s="8">
        <v>2.6879696113806452E-2</v>
      </c>
      <c r="BB312" s="8">
        <v>7.6879291536064518E-3</v>
      </c>
      <c r="BC312" s="8">
        <v>4.3771227097290324E-2</v>
      </c>
      <c r="BD312" s="8">
        <v>1.7941319405080643E-2</v>
      </c>
      <c r="BE312" s="8">
        <v>4.9784007257322582E-3</v>
      </c>
      <c r="BF312" s="8">
        <v>4.7519611167112903E-2</v>
      </c>
      <c r="BG312" s="8">
        <v>5.8144384645516127E-2</v>
      </c>
      <c r="BH312" s="8">
        <v>1.995888147129032E-6</v>
      </c>
      <c r="BI312" s="8">
        <v>2.5279275099241934E-2</v>
      </c>
      <c r="BJ312" s="8">
        <v>1.0596612199861293</v>
      </c>
      <c r="BK312" s="8">
        <v>0.12832840812838708</v>
      </c>
      <c r="BL312" s="8">
        <v>0.19124207817112904</v>
      </c>
    </row>
    <row r="313" spans="1:64" x14ac:dyDescent="0.3">
      <c r="A313" s="7">
        <v>332993</v>
      </c>
      <c r="B313" s="7" t="str">
        <f t="shared" si="76"/>
        <v>Ammunition (except Small Arms) Manufacturing</v>
      </c>
      <c r="C313" s="8">
        <f t="shared" si="77"/>
        <v>3.0827674209193546E-3</v>
      </c>
      <c r="D313" s="8">
        <f t="shared" si="78"/>
        <v>9.5758199945806448E-4</v>
      </c>
      <c r="E313" s="8">
        <f t="shared" si="79"/>
        <v>7.1879278411774196E-3</v>
      </c>
      <c r="F313" s="8">
        <f t="shared" si="80"/>
        <v>7.6368762793870967E-3</v>
      </c>
      <c r="G313" s="8">
        <f t="shared" si="81"/>
        <v>3.0227395514838707E-3</v>
      </c>
      <c r="H313" s="8">
        <f t="shared" si="82"/>
        <v>1.6941884741612904E-2</v>
      </c>
      <c r="I313" s="8">
        <f t="shared" si="83"/>
        <v>4.5980220963225803E-3</v>
      </c>
      <c r="J313" s="8">
        <f t="shared" si="84"/>
        <v>1.4524421712774193E-3</v>
      </c>
      <c r="K313" s="8">
        <f t="shared" si="85"/>
        <v>8.3816467804516126E-3</v>
      </c>
      <c r="L313" s="8">
        <f t="shared" si="86"/>
        <v>3.2830481013709678E-3</v>
      </c>
      <c r="M313" s="8">
        <f t="shared" si="87"/>
        <v>9.8882014673870979E-4</v>
      </c>
      <c r="N313" s="8">
        <f t="shared" si="88"/>
        <v>8.9577457765967726E-3</v>
      </c>
      <c r="O313" s="8">
        <f t="shared" si="89"/>
        <v>8.3080973339999999E-3</v>
      </c>
      <c r="P313" s="8">
        <f t="shared" si="90"/>
        <v>2.7101097459354838E-8</v>
      </c>
      <c r="Q313" s="8">
        <f t="shared" si="91"/>
        <v>3.7429596137580645E-3</v>
      </c>
      <c r="R313" s="8">
        <f t="shared" si="92"/>
        <v>1</v>
      </c>
      <c r="S313" s="8">
        <f t="shared" si="93"/>
        <v>4.3730532830483865E-2</v>
      </c>
      <c r="T313" s="8">
        <f t="shared" si="94"/>
        <v>3.0561143306129031E-2</v>
      </c>
      <c r="W313" s="7">
        <v>332993</v>
      </c>
      <c r="X313" s="7" t="s">
        <v>406</v>
      </c>
      <c r="Y313" s="8">
        <v>0</v>
      </c>
      <c r="Z313" s="8">
        <v>0</v>
      </c>
      <c r="AA313" s="8">
        <v>0</v>
      </c>
      <c r="AB313" s="8">
        <v>0</v>
      </c>
      <c r="AC313" s="8">
        <v>0</v>
      </c>
      <c r="AD313" s="8">
        <v>0</v>
      </c>
      <c r="AE313" s="8">
        <v>0</v>
      </c>
      <c r="AF313" s="8">
        <v>0</v>
      </c>
      <c r="AG313" s="8">
        <v>0</v>
      </c>
      <c r="AH313" s="8">
        <v>0</v>
      </c>
      <c r="AI313" s="8">
        <v>0</v>
      </c>
      <c r="AJ313" s="8">
        <v>0</v>
      </c>
      <c r="AK313" s="8">
        <v>0</v>
      </c>
      <c r="AL313" s="8">
        <v>0</v>
      </c>
      <c r="AM313" s="8">
        <v>0</v>
      </c>
      <c r="AN313" s="8">
        <v>1</v>
      </c>
      <c r="AO313" s="8">
        <v>0</v>
      </c>
      <c r="AP313" s="8">
        <v>0</v>
      </c>
      <c r="AS313" s="7">
        <v>332993</v>
      </c>
      <c r="AT313" s="7" t="s">
        <v>406</v>
      </c>
      <c r="AU313" s="8">
        <v>3.0827674209193546E-3</v>
      </c>
      <c r="AV313" s="8">
        <v>9.5758199945806448E-4</v>
      </c>
      <c r="AW313" s="8">
        <v>7.1879278411774196E-3</v>
      </c>
      <c r="AX313" s="8">
        <v>7.6368762793870967E-3</v>
      </c>
      <c r="AY313" s="8">
        <v>3.0227395514838707E-3</v>
      </c>
      <c r="AZ313" s="8">
        <v>1.6941884741612904E-2</v>
      </c>
      <c r="BA313" s="8">
        <v>4.5980220963225803E-3</v>
      </c>
      <c r="BB313" s="8">
        <v>1.4524421712774193E-3</v>
      </c>
      <c r="BC313" s="8">
        <v>8.3816467804516126E-3</v>
      </c>
      <c r="BD313" s="8">
        <v>3.2830481013709678E-3</v>
      </c>
      <c r="BE313" s="8">
        <v>9.8882014673870979E-4</v>
      </c>
      <c r="BF313" s="8">
        <v>8.9577457765967726E-3</v>
      </c>
      <c r="BG313" s="8">
        <v>8.3080973339999999E-3</v>
      </c>
      <c r="BH313" s="8">
        <v>2.7101097459354838E-8</v>
      </c>
      <c r="BI313" s="8">
        <v>3.7429596137580645E-3</v>
      </c>
      <c r="BJ313" s="8">
        <v>1.011228277261613</v>
      </c>
      <c r="BK313" s="8">
        <v>4.3730532830483865E-2</v>
      </c>
      <c r="BL313" s="8">
        <v>3.0561143306129031E-2</v>
      </c>
    </row>
    <row r="314" spans="1:64" x14ac:dyDescent="0.3">
      <c r="A314" s="7">
        <v>332994</v>
      </c>
      <c r="B314" s="7" t="str">
        <f t="shared" si="76"/>
        <v>Small Arms, Ordnance, and Ordnance Accessories Manufacturing</v>
      </c>
      <c r="C314" s="8">
        <f t="shared" si="77"/>
        <v>3.7890340687051612E-2</v>
      </c>
      <c r="D314" s="8">
        <f t="shared" si="78"/>
        <v>9.9912652189758054E-3</v>
      </c>
      <c r="E314" s="8">
        <f t="shared" si="79"/>
        <v>8.3623088944709698E-2</v>
      </c>
      <c r="F314" s="8">
        <f t="shared" si="80"/>
        <v>3.572461628267419E-2</v>
      </c>
      <c r="G314" s="8">
        <f t="shared" si="81"/>
        <v>1.0904662567534518E-2</v>
      </c>
      <c r="H314" s="8">
        <f t="shared" si="82"/>
        <v>6.4994817857280646E-2</v>
      </c>
      <c r="I314" s="8">
        <f t="shared" si="83"/>
        <v>5.7077004071954839E-2</v>
      </c>
      <c r="J314" s="8">
        <f t="shared" si="84"/>
        <v>1.4889255686998386E-2</v>
      </c>
      <c r="K314" s="8">
        <f t="shared" si="85"/>
        <v>8.7925398890596793E-2</v>
      </c>
      <c r="L314" s="8">
        <f t="shared" si="86"/>
        <v>3.9436587536233865E-2</v>
      </c>
      <c r="M314" s="8">
        <f t="shared" si="87"/>
        <v>9.9450317470574229E-3</v>
      </c>
      <c r="N314" s="8">
        <f t="shared" si="88"/>
        <v>0.10742305065035483</v>
      </c>
      <c r="O314" s="8">
        <f t="shared" si="89"/>
        <v>0.16618589650483875</v>
      </c>
      <c r="P314" s="8">
        <f t="shared" si="90"/>
        <v>3.5969158494874192E-6</v>
      </c>
      <c r="Q314" s="8">
        <f t="shared" si="91"/>
        <v>7.4268665970645173E-2</v>
      </c>
      <c r="R314" s="8">
        <f t="shared" si="92"/>
        <v>1</v>
      </c>
      <c r="S314" s="8">
        <f t="shared" si="93"/>
        <v>0.43420474186887098</v>
      </c>
      <c r="T314" s="8">
        <f t="shared" si="94"/>
        <v>0.48247230381096767</v>
      </c>
      <c r="W314" s="7">
        <v>332994</v>
      </c>
      <c r="X314" s="7" t="s">
        <v>407</v>
      </c>
      <c r="Y314" s="8">
        <v>0</v>
      </c>
      <c r="Z314" s="8">
        <v>0</v>
      </c>
      <c r="AA314" s="8">
        <v>0</v>
      </c>
      <c r="AB314" s="8">
        <v>0</v>
      </c>
      <c r="AC314" s="8">
        <v>0</v>
      </c>
      <c r="AD314" s="8">
        <v>0</v>
      </c>
      <c r="AE314" s="8">
        <v>0</v>
      </c>
      <c r="AF314" s="8">
        <v>0</v>
      </c>
      <c r="AG314" s="8">
        <v>0</v>
      </c>
      <c r="AH314" s="8">
        <v>0</v>
      </c>
      <c r="AI314" s="8">
        <v>0</v>
      </c>
      <c r="AJ314" s="8">
        <v>0</v>
      </c>
      <c r="AK314" s="8">
        <v>0</v>
      </c>
      <c r="AL314" s="8">
        <v>0</v>
      </c>
      <c r="AM314" s="8">
        <v>0</v>
      </c>
      <c r="AN314" s="8">
        <v>1</v>
      </c>
      <c r="AO314" s="8">
        <v>0</v>
      </c>
      <c r="AP314" s="8">
        <v>0</v>
      </c>
      <c r="AS314" s="7">
        <v>332994</v>
      </c>
      <c r="AT314" s="7" t="s">
        <v>407</v>
      </c>
      <c r="AU314" s="8">
        <v>3.7890340687051612E-2</v>
      </c>
      <c r="AV314" s="8">
        <v>9.9912652189758054E-3</v>
      </c>
      <c r="AW314" s="8">
        <v>8.3623088944709698E-2</v>
      </c>
      <c r="AX314" s="8">
        <v>3.572461628267419E-2</v>
      </c>
      <c r="AY314" s="8">
        <v>1.0904662567534518E-2</v>
      </c>
      <c r="AZ314" s="8">
        <v>6.4994817857280646E-2</v>
      </c>
      <c r="BA314" s="8">
        <v>5.7077004071954839E-2</v>
      </c>
      <c r="BB314" s="8">
        <v>1.4889255686998386E-2</v>
      </c>
      <c r="BC314" s="8">
        <v>8.7925398890596793E-2</v>
      </c>
      <c r="BD314" s="8">
        <v>3.9436587536233865E-2</v>
      </c>
      <c r="BE314" s="8">
        <v>9.9450317470574229E-3</v>
      </c>
      <c r="BF314" s="8">
        <v>0.10742305065035483</v>
      </c>
      <c r="BG314" s="8">
        <v>0.16618589650483875</v>
      </c>
      <c r="BH314" s="8">
        <v>3.5969158494874192E-6</v>
      </c>
      <c r="BI314" s="8">
        <v>7.4268665970645173E-2</v>
      </c>
      <c r="BJ314" s="8">
        <v>1.1315046948506451</v>
      </c>
      <c r="BK314" s="8">
        <v>0.43420474186887098</v>
      </c>
      <c r="BL314" s="8">
        <v>0.48247230381096767</v>
      </c>
    </row>
    <row r="315" spans="1:64" x14ac:dyDescent="0.3">
      <c r="A315" s="7">
        <v>332996</v>
      </c>
      <c r="B315" s="7" t="str">
        <f t="shared" si="76"/>
        <v>Fabricated Pipe and Pipe Fitting Manufacturing</v>
      </c>
      <c r="C315" s="8">
        <f t="shared" si="77"/>
        <v>3.7047647004843545E-2</v>
      </c>
      <c r="D315" s="8">
        <f t="shared" si="78"/>
        <v>9.3523522460872595E-3</v>
      </c>
      <c r="E315" s="8">
        <f t="shared" si="79"/>
        <v>5.760845161750968E-2</v>
      </c>
      <c r="F315" s="8">
        <f t="shared" si="80"/>
        <v>5.9360324263995144E-2</v>
      </c>
      <c r="G315" s="8">
        <f t="shared" si="81"/>
        <v>1.8273819768590327E-2</v>
      </c>
      <c r="H315" s="8">
        <f t="shared" si="82"/>
        <v>8.7130065384351613E-2</v>
      </c>
      <c r="I315" s="8">
        <f t="shared" si="83"/>
        <v>4.6532114828200001E-2</v>
      </c>
      <c r="J315" s="8">
        <f t="shared" si="84"/>
        <v>1.2617959928862903E-2</v>
      </c>
      <c r="K315" s="8">
        <f t="shared" si="85"/>
        <v>5.933527817229356E-2</v>
      </c>
      <c r="L315" s="8">
        <f t="shared" si="86"/>
        <v>4.315007064924032E-2</v>
      </c>
      <c r="M315" s="8">
        <f t="shared" si="87"/>
        <v>1.1065900602567741E-2</v>
      </c>
      <c r="N315" s="8">
        <f t="shared" si="88"/>
        <v>8.5608763214145178E-2</v>
      </c>
      <c r="O315" s="8">
        <f t="shared" si="89"/>
        <v>0.11937214369843549</v>
      </c>
      <c r="P315" s="8">
        <f t="shared" si="90"/>
        <v>9.8389501336000004E-7</v>
      </c>
      <c r="Q315" s="8">
        <f t="shared" si="91"/>
        <v>7.1044828373306446E-2</v>
      </c>
      <c r="R315" s="8">
        <f t="shared" si="92"/>
        <v>1</v>
      </c>
      <c r="S315" s="8">
        <f t="shared" si="93"/>
        <v>0.43895775780435492</v>
      </c>
      <c r="T315" s="8">
        <f t="shared" si="94"/>
        <v>0.39267890131645156</v>
      </c>
      <c r="W315" s="7">
        <v>332996</v>
      </c>
      <c r="X315" s="7" t="s">
        <v>408</v>
      </c>
      <c r="Y315" s="8">
        <v>0</v>
      </c>
      <c r="Z315" s="8">
        <v>0</v>
      </c>
      <c r="AA315" s="8">
        <v>0</v>
      </c>
      <c r="AB315" s="8">
        <v>0</v>
      </c>
      <c r="AC315" s="8">
        <v>0</v>
      </c>
      <c r="AD315" s="8">
        <v>0</v>
      </c>
      <c r="AE315" s="8">
        <v>0</v>
      </c>
      <c r="AF315" s="8">
        <v>0</v>
      </c>
      <c r="AG315" s="8">
        <v>0</v>
      </c>
      <c r="AH315" s="8">
        <v>0</v>
      </c>
      <c r="AI315" s="8">
        <v>0</v>
      </c>
      <c r="AJ315" s="8">
        <v>0</v>
      </c>
      <c r="AK315" s="8">
        <v>0</v>
      </c>
      <c r="AL315" s="8">
        <v>0</v>
      </c>
      <c r="AM315" s="8">
        <v>0</v>
      </c>
      <c r="AN315" s="8">
        <v>1</v>
      </c>
      <c r="AO315" s="8">
        <v>0</v>
      </c>
      <c r="AP315" s="8">
        <v>0</v>
      </c>
      <c r="AS315" s="7">
        <v>332996</v>
      </c>
      <c r="AT315" s="7" t="s">
        <v>408</v>
      </c>
      <c r="AU315" s="8">
        <v>3.7047647004843545E-2</v>
      </c>
      <c r="AV315" s="8">
        <v>9.3523522460872595E-3</v>
      </c>
      <c r="AW315" s="8">
        <v>5.760845161750968E-2</v>
      </c>
      <c r="AX315" s="8">
        <v>5.9360324263995144E-2</v>
      </c>
      <c r="AY315" s="8">
        <v>1.8273819768590327E-2</v>
      </c>
      <c r="AZ315" s="8">
        <v>8.7130065384351613E-2</v>
      </c>
      <c r="BA315" s="8">
        <v>4.6532114828200001E-2</v>
      </c>
      <c r="BB315" s="8">
        <v>1.2617959928862903E-2</v>
      </c>
      <c r="BC315" s="8">
        <v>5.933527817229356E-2</v>
      </c>
      <c r="BD315" s="8">
        <v>4.315007064924032E-2</v>
      </c>
      <c r="BE315" s="8">
        <v>1.1065900602567741E-2</v>
      </c>
      <c r="BF315" s="8">
        <v>8.5608763214145178E-2</v>
      </c>
      <c r="BG315" s="8">
        <v>0.11937214369843549</v>
      </c>
      <c r="BH315" s="8">
        <v>9.8389501336000004E-7</v>
      </c>
      <c r="BI315" s="8">
        <v>7.1044828373306446E-2</v>
      </c>
      <c r="BJ315" s="8">
        <v>1.1040084508687098</v>
      </c>
      <c r="BK315" s="8">
        <v>0.43895775780435492</v>
      </c>
      <c r="BL315" s="8">
        <v>0.39267890131645156</v>
      </c>
    </row>
    <row r="316" spans="1:64" x14ac:dyDescent="0.3">
      <c r="A316" s="7">
        <v>332999</v>
      </c>
      <c r="B316" s="7" t="str">
        <f t="shared" si="76"/>
        <v>All Other Miscellaneous Fabricated Metal Product Manufacturing</v>
      </c>
      <c r="C316" s="8">
        <f t="shared" si="77"/>
        <v>8.2345631504061309E-2</v>
      </c>
      <c r="D316" s="8">
        <f t="shared" si="78"/>
        <v>1.8308874675547902E-2</v>
      </c>
      <c r="E316" s="8">
        <f t="shared" si="79"/>
        <v>0.12536287861940643</v>
      </c>
      <c r="F316" s="8">
        <f t="shared" si="80"/>
        <v>9.6659830364161287E-2</v>
      </c>
      <c r="G316" s="8">
        <f t="shared" si="81"/>
        <v>2.553478247559807E-2</v>
      </c>
      <c r="H316" s="8">
        <f t="shared" si="82"/>
        <v>0.13255869489826774</v>
      </c>
      <c r="I316" s="8">
        <f t="shared" si="83"/>
        <v>9.4462578671451636E-2</v>
      </c>
      <c r="J316" s="8">
        <f t="shared" si="84"/>
        <v>2.1502259284754348E-2</v>
      </c>
      <c r="K316" s="8">
        <f t="shared" si="85"/>
        <v>0.11374392242752421</v>
      </c>
      <c r="L316" s="8">
        <f t="shared" si="86"/>
        <v>9.9220363193766106E-2</v>
      </c>
      <c r="M316" s="8">
        <f t="shared" si="87"/>
        <v>2.1861241812570164E-2</v>
      </c>
      <c r="N316" s="8">
        <f t="shared" si="88"/>
        <v>0.18378173505619355</v>
      </c>
      <c r="O316" s="8">
        <f t="shared" si="89"/>
        <v>0.32495796733983867</v>
      </c>
      <c r="P316" s="8">
        <f t="shared" si="90"/>
        <v>4.267373321564999E-6</v>
      </c>
      <c r="Q316" s="8">
        <f t="shared" si="91"/>
        <v>0.22572818526387084</v>
      </c>
      <c r="R316" s="8">
        <f t="shared" si="92"/>
        <v>1</v>
      </c>
      <c r="S316" s="8">
        <f t="shared" si="93"/>
        <v>0.9966887916085484</v>
      </c>
      <c r="T316" s="8">
        <f t="shared" si="94"/>
        <v>0.97164424425467733</v>
      </c>
      <c r="W316" s="7">
        <v>332999</v>
      </c>
      <c r="X316" s="7" t="s">
        <v>409</v>
      </c>
      <c r="Y316" s="8">
        <v>0</v>
      </c>
      <c r="Z316" s="8">
        <v>0</v>
      </c>
      <c r="AA316" s="8">
        <v>0</v>
      </c>
      <c r="AB316" s="8">
        <v>0</v>
      </c>
      <c r="AC316" s="8">
        <v>0</v>
      </c>
      <c r="AD316" s="8">
        <v>0</v>
      </c>
      <c r="AE316" s="8">
        <v>0</v>
      </c>
      <c r="AF316" s="8">
        <v>0</v>
      </c>
      <c r="AG316" s="8">
        <v>0</v>
      </c>
      <c r="AH316" s="8">
        <v>0</v>
      </c>
      <c r="AI316" s="8">
        <v>0</v>
      </c>
      <c r="AJ316" s="8">
        <v>0</v>
      </c>
      <c r="AK316" s="8">
        <v>0</v>
      </c>
      <c r="AL316" s="8">
        <v>0</v>
      </c>
      <c r="AM316" s="8">
        <v>0</v>
      </c>
      <c r="AN316" s="8">
        <v>1</v>
      </c>
      <c r="AO316" s="8">
        <v>0</v>
      </c>
      <c r="AP316" s="8">
        <v>0</v>
      </c>
      <c r="AS316" s="7">
        <v>332999</v>
      </c>
      <c r="AT316" s="7" t="s">
        <v>409</v>
      </c>
      <c r="AU316" s="8">
        <v>8.2345631504061309E-2</v>
      </c>
      <c r="AV316" s="8">
        <v>1.8308874675547902E-2</v>
      </c>
      <c r="AW316" s="8">
        <v>0.12536287861940643</v>
      </c>
      <c r="AX316" s="8">
        <v>9.6659830364161287E-2</v>
      </c>
      <c r="AY316" s="8">
        <v>2.553478247559807E-2</v>
      </c>
      <c r="AZ316" s="8">
        <v>0.13255869489826774</v>
      </c>
      <c r="BA316" s="8">
        <v>9.4462578671451636E-2</v>
      </c>
      <c r="BB316" s="8">
        <v>2.1502259284754348E-2</v>
      </c>
      <c r="BC316" s="8">
        <v>0.11374392242752421</v>
      </c>
      <c r="BD316" s="8">
        <v>9.9220363193766106E-2</v>
      </c>
      <c r="BE316" s="8">
        <v>2.1861241812570164E-2</v>
      </c>
      <c r="BF316" s="8">
        <v>0.18378173505619355</v>
      </c>
      <c r="BG316" s="8">
        <v>0.32495796733983867</v>
      </c>
      <c r="BH316" s="8">
        <v>4.267373321564999E-6</v>
      </c>
      <c r="BI316" s="8">
        <v>0.22572818526387084</v>
      </c>
      <c r="BJ316" s="8">
        <v>1.2260173847991935</v>
      </c>
      <c r="BK316" s="8">
        <v>0.9966887916085484</v>
      </c>
      <c r="BL316" s="8">
        <v>0.97164424425467733</v>
      </c>
    </row>
    <row r="317" spans="1:64" x14ac:dyDescent="0.3">
      <c r="A317" s="7">
        <v>333111</v>
      </c>
      <c r="B317" s="7" t="str">
        <f t="shared" si="76"/>
        <v>Farm Machinery and Equipment Manufacturing</v>
      </c>
      <c r="C317" s="8">
        <f t="shared" si="77"/>
        <v>3.6742276398025811E-2</v>
      </c>
      <c r="D317" s="8">
        <f t="shared" si="78"/>
        <v>8.9069078202601588E-3</v>
      </c>
      <c r="E317" s="8">
        <f t="shared" si="79"/>
        <v>4.7887580606527404E-2</v>
      </c>
      <c r="F317" s="8">
        <f t="shared" si="80"/>
        <v>4.9594427550941934E-2</v>
      </c>
      <c r="G317" s="8">
        <f t="shared" si="81"/>
        <v>1.4506030188822907E-2</v>
      </c>
      <c r="H317" s="8">
        <f t="shared" si="82"/>
        <v>6.0580728900458063E-2</v>
      </c>
      <c r="I317" s="8">
        <f t="shared" si="83"/>
        <v>8.670150598324193E-2</v>
      </c>
      <c r="J317" s="8">
        <f t="shared" si="84"/>
        <v>2.4000928547706451E-2</v>
      </c>
      <c r="K317" s="8">
        <f t="shared" si="85"/>
        <v>9.0460136620112916E-2</v>
      </c>
      <c r="L317" s="8">
        <f t="shared" si="86"/>
        <v>6.4844648496733881E-2</v>
      </c>
      <c r="M317" s="8">
        <f t="shared" si="87"/>
        <v>1.5814631226396772E-2</v>
      </c>
      <c r="N317" s="8">
        <f t="shared" si="88"/>
        <v>0.10804177354806449</v>
      </c>
      <c r="O317" s="8">
        <f t="shared" si="89"/>
        <v>8.023577851174192E-2</v>
      </c>
      <c r="P317" s="8">
        <f t="shared" si="90"/>
        <v>1.3793414767393547E-6</v>
      </c>
      <c r="Q317" s="8">
        <f t="shared" si="91"/>
        <v>3.6206088190322581E-2</v>
      </c>
      <c r="R317" s="8">
        <f t="shared" si="92"/>
        <v>1</v>
      </c>
      <c r="S317" s="8">
        <f t="shared" si="93"/>
        <v>0.39887473502741932</v>
      </c>
      <c r="T317" s="8">
        <f t="shared" si="94"/>
        <v>0.47535611953822582</v>
      </c>
      <c r="W317" s="7">
        <v>333111</v>
      </c>
      <c r="X317" s="7" t="s">
        <v>410</v>
      </c>
      <c r="Y317" s="8">
        <v>0</v>
      </c>
      <c r="Z317" s="8">
        <v>0</v>
      </c>
      <c r="AA317" s="8">
        <v>0</v>
      </c>
      <c r="AB317" s="8">
        <v>0</v>
      </c>
      <c r="AC317" s="8">
        <v>0</v>
      </c>
      <c r="AD317" s="8">
        <v>0</v>
      </c>
      <c r="AE317" s="8">
        <v>0</v>
      </c>
      <c r="AF317" s="8">
        <v>0</v>
      </c>
      <c r="AG317" s="8">
        <v>0</v>
      </c>
      <c r="AH317" s="8">
        <v>0</v>
      </c>
      <c r="AI317" s="8">
        <v>0</v>
      </c>
      <c r="AJ317" s="8">
        <v>0</v>
      </c>
      <c r="AK317" s="8">
        <v>0</v>
      </c>
      <c r="AL317" s="8">
        <v>0</v>
      </c>
      <c r="AM317" s="8">
        <v>0</v>
      </c>
      <c r="AN317" s="8">
        <v>1</v>
      </c>
      <c r="AO317" s="8">
        <v>0</v>
      </c>
      <c r="AP317" s="8">
        <v>0</v>
      </c>
      <c r="AS317" s="7">
        <v>333111</v>
      </c>
      <c r="AT317" s="7" t="s">
        <v>410</v>
      </c>
      <c r="AU317" s="8">
        <v>3.6742276398025811E-2</v>
      </c>
      <c r="AV317" s="8">
        <v>8.9069078202601588E-3</v>
      </c>
      <c r="AW317" s="8">
        <v>4.7887580606527404E-2</v>
      </c>
      <c r="AX317" s="8">
        <v>4.9594427550941934E-2</v>
      </c>
      <c r="AY317" s="8">
        <v>1.4506030188822907E-2</v>
      </c>
      <c r="AZ317" s="8">
        <v>6.0580728900458063E-2</v>
      </c>
      <c r="BA317" s="8">
        <v>8.670150598324193E-2</v>
      </c>
      <c r="BB317" s="8">
        <v>2.4000928547706451E-2</v>
      </c>
      <c r="BC317" s="8">
        <v>9.0460136620112916E-2</v>
      </c>
      <c r="BD317" s="8">
        <v>6.4844648496733881E-2</v>
      </c>
      <c r="BE317" s="8">
        <v>1.5814631226396772E-2</v>
      </c>
      <c r="BF317" s="8">
        <v>0.10804177354806449</v>
      </c>
      <c r="BG317" s="8">
        <v>8.023577851174192E-2</v>
      </c>
      <c r="BH317" s="8">
        <v>1.3793414767393547E-6</v>
      </c>
      <c r="BI317" s="8">
        <v>3.6206088190322581E-2</v>
      </c>
      <c r="BJ317" s="8">
        <v>1.0935367648249998</v>
      </c>
      <c r="BK317" s="8">
        <v>0.39887473502741932</v>
      </c>
      <c r="BL317" s="8">
        <v>0.47535611953822582</v>
      </c>
    </row>
    <row r="318" spans="1:64" x14ac:dyDescent="0.3">
      <c r="A318" s="7">
        <v>333112</v>
      </c>
      <c r="B318" s="7" t="str">
        <f t="shared" si="76"/>
        <v>Lawn and Garden Tractor and Home Lawn and Garden Equipment Manufacturing</v>
      </c>
      <c r="C318" s="8">
        <f t="shared" si="77"/>
        <v>4.9830153511600001E-2</v>
      </c>
      <c r="D318" s="8">
        <f t="shared" si="78"/>
        <v>6.0028943644399998E-3</v>
      </c>
      <c r="E318" s="8">
        <f t="shared" si="79"/>
        <v>6.1555853331300002E-2</v>
      </c>
      <c r="F318" s="8">
        <f t="shared" si="80"/>
        <v>0.17884847368000001</v>
      </c>
      <c r="G318" s="8">
        <f t="shared" si="81"/>
        <v>2.9542359031400001E-2</v>
      </c>
      <c r="H318" s="8">
        <f t="shared" si="82"/>
        <v>0.12430694030099999</v>
      </c>
      <c r="I318" s="8">
        <f t="shared" si="83"/>
        <v>0.14094767174200001</v>
      </c>
      <c r="J318" s="8">
        <f t="shared" si="84"/>
        <v>1.7723701793999999E-2</v>
      </c>
      <c r="K318" s="8">
        <f t="shared" si="85"/>
        <v>7.1549756540600001E-2</v>
      </c>
      <c r="L318" s="8">
        <f t="shared" si="86"/>
        <v>0.10407707997399999</v>
      </c>
      <c r="M318" s="8">
        <f t="shared" si="87"/>
        <v>1.28958030707E-2</v>
      </c>
      <c r="N318" s="8">
        <f t="shared" si="88"/>
        <v>0.200578399371</v>
      </c>
      <c r="O318" s="8">
        <f t="shared" si="89"/>
        <v>0.23130234201899999</v>
      </c>
      <c r="P318" s="8">
        <f t="shared" si="90"/>
        <v>1.55997286145E-6</v>
      </c>
      <c r="Q318" s="8">
        <f t="shared" si="91"/>
        <v>0.10565908064600001</v>
      </c>
      <c r="R318" s="8">
        <f t="shared" si="92"/>
        <v>1.11738890121</v>
      </c>
      <c r="S318" s="8">
        <f t="shared" si="93"/>
        <v>1.33269777301</v>
      </c>
      <c r="T318" s="8">
        <f t="shared" si="94"/>
        <v>1.2302211300799999</v>
      </c>
      <c r="W318" s="7">
        <v>333112</v>
      </c>
      <c r="X318" s="7" t="s">
        <v>411</v>
      </c>
      <c r="Y318" s="8">
        <v>4.9830153511600001E-2</v>
      </c>
      <c r="Z318" s="8">
        <v>6.0028943644399998E-3</v>
      </c>
      <c r="AA318" s="8">
        <v>6.1555853331300002E-2</v>
      </c>
      <c r="AB318" s="8">
        <v>0.17884847368000001</v>
      </c>
      <c r="AC318" s="8">
        <v>2.9542359031400001E-2</v>
      </c>
      <c r="AD318" s="8">
        <v>0.12430694030099999</v>
      </c>
      <c r="AE318" s="8">
        <v>0.14094767174200001</v>
      </c>
      <c r="AF318" s="8">
        <v>1.7723701793999999E-2</v>
      </c>
      <c r="AG318" s="8">
        <v>7.1549756540600001E-2</v>
      </c>
      <c r="AH318" s="8">
        <v>0.10407707997399999</v>
      </c>
      <c r="AI318" s="8">
        <v>1.28958030707E-2</v>
      </c>
      <c r="AJ318" s="8">
        <v>0.200578399371</v>
      </c>
      <c r="AK318" s="8">
        <v>0.23130234201899999</v>
      </c>
      <c r="AL318" s="8">
        <v>1.55997286145E-6</v>
      </c>
      <c r="AM318" s="8">
        <v>0.10565908064600001</v>
      </c>
      <c r="AN318" s="8">
        <v>1.11738890121</v>
      </c>
      <c r="AO318" s="8">
        <v>1.33269777301</v>
      </c>
      <c r="AP318" s="8">
        <v>1.2302211300799999</v>
      </c>
      <c r="AS318" s="7">
        <v>333112</v>
      </c>
      <c r="AT318" s="7" t="s">
        <v>411</v>
      </c>
      <c r="AU318" s="8">
        <v>3.4106030975337098E-2</v>
      </c>
      <c r="AV318" s="8">
        <v>9.2098034134406436E-3</v>
      </c>
      <c r="AW318" s="8">
        <v>3.9501840861943555E-2</v>
      </c>
      <c r="AX318" s="8">
        <v>4.987422079431128E-2</v>
      </c>
      <c r="AY318" s="8">
        <v>2.0541603788468553E-2</v>
      </c>
      <c r="AZ318" s="8">
        <v>6.0554585126259684E-2</v>
      </c>
      <c r="BA318" s="8">
        <v>9.4293022251640338E-2</v>
      </c>
      <c r="BB318" s="8">
        <v>3.1081669856624191E-2</v>
      </c>
      <c r="BC318" s="8">
        <v>9.2369356691772583E-2</v>
      </c>
      <c r="BD318" s="8">
        <v>6.8516465851141933E-2</v>
      </c>
      <c r="BE318" s="8">
        <v>2.0229782295125166E-2</v>
      </c>
      <c r="BF318" s="8">
        <v>0.11015935061474193</v>
      </c>
      <c r="BG318" s="8">
        <v>6.9029893746000007E-2</v>
      </c>
      <c r="BH318" s="8">
        <v>1.1332469531858064E-6</v>
      </c>
      <c r="BI318" s="8">
        <v>3.0383640268258079E-2</v>
      </c>
      <c r="BJ318" s="8">
        <v>1.0828176752506453</v>
      </c>
      <c r="BK318" s="8">
        <v>0.42129299035467749</v>
      </c>
      <c r="BL318" s="8">
        <v>0.50806662944500003</v>
      </c>
    </row>
    <row r="319" spans="1:64" x14ac:dyDescent="0.3">
      <c r="A319" s="7">
        <v>333120</v>
      </c>
      <c r="B319" s="7" t="str">
        <f t="shared" si="76"/>
        <v>Construction Machinery Manufacturing</v>
      </c>
      <c r="C319" s="8">
        <f t="shared" si="77"/>
        <v>5.1123985704525803E-2</v>
      </c>
      <c r="D319" s="8">
        <f t="shared" si="78"/>
        <v>1.1701144567107257E-2</v>
      </c>
      <c r="E319" s="8">
        <f t="shared" si="79"/>
        <v>9.3251663607966134E-2</v>
      </c>
      <c r="F319" s="8">
        <f t="shared" si="80"/>
        <v>7.691256637486775E-2</v>
      </c>
      <c r="G319" s="8">
        <f t="shared" si="81"/>
        <v>2.3027745556948701E-2</v>
      </c>
      <c r="H319" s="8">
        <f t="shared" si="82"/>
        <v>0.1170992602341855</v>
      </c>
      <c r="I319" s="8">
        <f t="shared" si="83"/>
        <v>0.10108797823101294</v>
      </c>
      <c r="J319" s="8">
        <f t="shared" si="84"/>
        <v>2.4525616638157735E-2</v>
      </c>
      <c r="K319" s="8">
        <f t="shared" si="85"/>
        <v>0.1269657448279726</v>
      </c>
      <c r="L319" s="8">
        <f t="shared" si="86"/>
        <v>7.2401063092066134E-2</v>
      </c>
      <c r="M319" s="8">
        <f t="shared" si="87"/>
        <v>1.639391618217113E-2</v>
      </c>
      <c r="N319" s="8">
        <f t="shared" si="88"/>
        <v>0.16894491977604845</v>
      </c>
      <c r="O319" s="8">
        <f t="shared" si="89"/>
        <v>0.19828303213843551</v>
      </c>
      <c r="P319" s="8">
        <f t="shared" si="90"/>
        <v>2.9423282884085489E-6</v>
      </c>
      <c r="Q319" s="8">
        <f t="shared" si="91"/>
        <v>9.1022340391790371E-2</v>
      </c>
      <c r="R319" s="8">
        <f t="shared" si="92"/>
        <v>1</v>
      </c>
      <c r="S319" s="8">
        <f t="shared" si="93"/>
        <v>0.74929763668177418</v>
      </c>
      <c r="T319" s="8">
        <f t="shared" si="94"/>
        <v>0.78483740421322568</v>
      </c>
      <c r="W319" s="7">
        <v>333120</v>
      </c>
      <c r="X319" s="7" t="s">
        <v>412</v>
      </c>
      <c r="Y319" s="8">
        <v>0</v>
      </c>
      <c r="Z319" s="8">
        <v>0</v>
      </c>
      <c r="AA319" s="8">
        <v>0</v>
      </c>
      <c r="AB319" s="8">
        <v>0</v>
      </c>
      <c r="AC319" s="8">
        <v>0</v>
      </c>
      <c r="AD319" s="8">
        <v>0</v>
      </c>
      <c r="AE319" s="8">
        <v>0</v>
      </c>
      <c r="AF319" s="8">
        <v>0</v>
      </c>
      <c r="AG319" s="8">
        <v>0</v>
      </c>
      <c r="AH319" s="8">
        <v>0</v>
      </c>
      <c r="AI319" s="8">
        <v>0</v>
      </c>
      <c r="AJ319" s="8">
        <v>0</v>
      </c>
      <c r="AK319" s="8">
        <v>0</v>
      </c>
      <c r="AL319" s="8">
        <v>0</v>
      </c>
      <c r="AM319" s="8">
        <v>0</v>
      </c>
      <c r="AN319" s="8">
        <v>1</v>
      </c>
      <c r="AO319" s="8">
        <v>0</v>
      </c>
      <c r="AP319" s="8">
        <v>0</v>
      </c>
      <c r="AS319" s="7">
        <v>333120</v>
      </c>
      <c r="AT319" s="7" t="s">
        <v>412</v>
      </c>
      <c r="AU319" s="8">
        <v>5.1123985704525803E-2</v>
      </c>
      <c r="AV319" s="8">
        <v>1.1701144567107257E-2</v>
      </c>
      <c r="AW319" s="8">
        <v>9.3251663607966134E-2</v>
      </c>
      <c r="AX319" s="8">
        <v>7.691256637486775E-2</v>
      </c>
      <c r="AY319" s="8">
        <v>2.3027745556948701E-2</v>
      </c>
      <c r="AZ319" s="8">
        <v>0.1170992602341855</v>
      </c>
      <c r="BA319" s="8">
        <v>0.10108797823101294</v>
      </c>
      <c r="BB319" s="8">
        <v>2.4525616638157735E-2</v>
      </c>
      <c r="BC319" s="8">
        <v>0.1269657448279726</v>
      </c>
      <c r="BD319" s="8">
        <v>7.2401063092066134E-2</v>
      </c>
      <c r="BE319" s="8">
        <v>1.639391618217113E-2</v>
      </c>
      <c r="BF319" s="8">
        <v>0.16894491977604845</v>
      </c>
      <c r="BG319" s="8">
        <v>0.19828303213843551</v>
      </c>
      <c r="BH319" s="8">
        <v>2.9423282884085489E-6</v>
      </c>
      <c r="BI319" s="8">
        <v>9.1022340391790371E-2</v>
      </c>
      <c r="BJ319" s="8">
        <v>1.156076793879516</v>
      </c>
      <c r="BK319" s="8">
        <v>0.74929763668177418</v>
      </c>
      <c r="BL319" s="8">
        <v>0.78483740421322568</v>
      </c>
    </row>
    <row r="320" spans="1:64" x14ac:dyDescent="0.3">
      <c r="A320" s="7">
        <v>333131</v>
      </c>
      <c r="B320" s="7" t="str">
        <f t="shared" si="76"/>
        <v>Mining Machinery and Equipment Manufacturing</v>
      </c>
      <c r="C320" s="8">
        <f t="shared" si="77"/>
        <v>1.9381366654516129E-3</v>
      </c>
      <c r="D320" s="8">
        <f t="shared" si="78"/>
        <v>4.4844398681290323E-4</v>
      </c>
      <c r="E320" s="8">
        <f t="shared" si="79"/>
        <v>2.272846247580645E-3</v>
      </c>
      <c r="F320" s="8">
        <f t="shared" si="80"/>
        <v>3.5613193220322579E-3</v>
      </c>
      <c r="G320" s="8">
        <f t="shared" si="81"/>
        <v>1.0608671012016129E-3</v>
      </c>
      <c r="H320" s="8">
        <f t="shared" si="82"/>
        <v>3.4296075348387101E-3</v>
      </c>
      <c r="I320" s="8">
        <f t="shared" si="83"/>
        <v>2.0883495460967739E-3</v>
      </c>
      <c r="J320" s="8">
        <f t="shared" si="84"/>
        <v>5.2805994606612908E-4</v>
      </c>
      <c r="K320" s="8">
        <f t="shared" si="85"/>
        <v>1.9939548576935486E-3</v>
      </c>
      <c r="L320" s="8">
        <f t="shared" si="86"/>
        <v>2.4313497937258066E-3</v>
      </c>
      <c r="M320" s="8">
        <f t="shared" si="87"/>
        <v>5.5971224548387094E-4</v>
      </c>
      <c r="N320" s="8">
        <f t="shared" si="88"/>
        <v>3.5233250647096772E-3</v>
      </c>
      <c r="O320" s="8">
        <f t="shared" si="89"/>
        <v>6.6078468810483867E-3</v>
      </c>
      <c r="P320" s="8">
        <f t="shared" si="90"/>
        <v>4.5833189737096774E-8</v>
      </c>
      <c r="Q320" s="8">
        <f t="shared" si="91"/>
        <v>4.7267187396451615E-3</v>
      </c>
      <c r="R320" s="8">
        <f t="shared" si="92"/>
        <v>1</v>
      </c>
      <c r="S320" s="8">
        <f t="shared" si="93"/>
        <v>2.4180826216129034E-2</v>
      </c>
      <c r="T320" s="8">
        <f t="shared" si="94"/>
        <v>2.0739396607903228E-2</v>
      </c>
      <c r="W320" s="7">
        <v>333131</v>
      </c>
      <c r="X320" s="7" t="s">
        <v>413</v>
      </c>
      <c r="Y320" s="8">
        <v>0</v>
      </c>
      <c r="Z320" s="8">
        <v>0</v>
      </c>
      <c r="AA320" s="8">
        <v>0</v>
      </c>
      <c r="AB320" s="8">
        <v>0</v>
      </c>
      <c r="AC320" s="8">
        <v>0</v>
      </c>
      <c r="AD320" s="8">
        <v>0</v>
      </c>
      <c r="AE320" s="8">
        <v>0</v>
      </c>
      <c r="AF320" s="8">
        <v>0</v>
      </c>
      <c r="AG320" s="8">
        <v>0</v>
      </c>
      <c r="AH320" s="8">
        <v>0</v>
      </c>
      <c r="AI320" s="8">
        <v>0</v>
      </c>
      <c r="AJ320" s="8">
        <v>0</v>
      </c>
      <c r="AK320" s="8">
        <v>0</v>
      </c>
      <c r="AL320" s="8">
        <v>0</v>
      </c>
      <c r="AM320" s="8">
        <v>0</v>
      </c>
      <c r="AN320" s="8">
        <v>1</v>
      </c>
      <c r="AO320" s="8">
        <v>0</v>
      </c>
      <c r="AP320" s="8">
        <v>0</v>
      </c>
      <c r="AS320" s="7">
        <v>333131</v>
      </c>
      <c r="AT320" s="7" t="s">
        <v>413</v>
      </c>
      <c r="AU320" s="8">
        <v>1.9381366654516129E-3</v>
      </c>
      <c r="AV320" s="8">
        <v>4.4844398681290323E-4</v>
      </c>
      <c r="AW320" s="8">
        <v>2.272846247580645E-3</v>
      </c>
      <c r="AX320" s="8">
        <v>3.5613193220322579E-3</v>
      </c>
      <c r="AY320" s="8">
        <v>1.0608671012016129E-3</v>
      </c>
      <c r="AZ320" s="8">
        <v>3.4296075348387101E-3</v>
      </c>
      <c r="BA320" s="8">
        <v>2.0883495460967739E-3</v>
      </c>
      <c r="BB320" s="8">
        <v>5.2805994606612908E-4</v>
      </c>
      <c r="BC320" s="8">
        <v>1.9939548576935486E-3</v>
      </c>
      <c r="BD320" s="8">
        <v>2.4313497937258066E-3</v>
      </c>
      <c r="BE320" s="8">
        <v>5.5971224548387094E-4</v>
      </c>
      <c r="BF320" s="8">
        <v>3.5233250647096772E-3</v>
      </c>
      <c r="BG320" s="8">
        <v>6.6078468810483867E-3</v>
      </c>
      <c r="BH320" s="8">
        <v>4.5833189737096774E-8</v>
      </c>
      <c r="BI320" s="8">
        <v>4.7267187396451615E-3</v>
      </c>
      <c r="BJ320" s="8">
        <v>1.0046594268998388</v>
      </c>
      <c r="BK320" s="8">
        <v>2.4180826216129034E-2</v>
      </c>
      <c r="BL320" s="8">
        <v>2.0739396607903228E-2</v>
      </c>
    </row>
    <row r="321" spans="1:64" x14ac:dyDescent="0.3">
      <c r="A321" s="7">
        <v>333132</v>
      </c>
      <c r="B321" s="7" t="str">
        <f t="shared" si="76"/>
        <v>Oil and Gas Field Machinery and Equipment Manufacturing</v>
      </c>
      <c r="C321" s="8">
        <f t="shared" si="77"/>
        <v>1.5981268660412905E-2</v>
      </c>
      <c r="D321" s="8">
        <f t="shared" si="78"/>
        <v>4.6201345331304839E-3</v>
      </c>
      <c r="E321" s="8">
        <f t="shared" si="79"/>
        <v>2.5446401184741937E-2</v>
      </c>
      <c r="F321" s="8">
        <f t="shared" si="80"/>
        <v>1.2239354752490324E-2</v>
      </c>
      <c r="G321" s="8">
        <f t="shared" si="81"/>
        <v>4.3291931071800004E-3</v>
      </c>
      <c r="H321" s="8">
        <f t="shared" si="82"/>
        <v>2.2665745388729033E-2</v>
      </c>
      <c r="I321" s="8">
        <f t="shared" si="83"/>
        <v>1.8427746774685488E-2</v>
      </c>
      <c r="J321" s="8">
        <f t="shared" si="84"/>
        <v>5.8068528318038709E-3</v>
      </c>
      <c r="K321" s="8">
        <f t="shared" si="85"/>
        <v>2.6439583896435487E-2</v>
      </c>
      <c r="L321" s="8">
        <f t="shared" si="86"/>
        <v>2.0801157020559676E-2</v>
      </c>
      <c r="M321" s="8">
        <f t="shared" si="87"/>
        <v>6.0133774447943553E-3</v>
      </c>
      <c r="N321" s="8">
        <f t="shared" si="88"/>
        <v>3.8321274983822581E-2</v>
      </c>
      <c r="O321" s="8">
        <f t="shared" si="89"/>
        <v>4.6248426985532262E-2</v>
      </c>
      <c r="P321" s="8">
        <f t="shared" si="90"/>
        <v>1.0476555608112904E-6</v>
      </c>
      <c r="Q321" s="8">
        <f t="shared" si="91"/>
        <v>3.2503514253E-2</v>
      </c>
      <c r="R321" s="8">
        <f t="shared" si="92"/>
        <v>1</v>
      </c>
      <c r="S321" s="8">
        <f t="shared" si="93"/>
        <v>0.152137519055</v>
      </c>
      <c r="T321" s="8">
        <f t="shared" si="94"/>
        <v>0.16357740930951611</v>
      </c>
      <c r="W321" s="7">
        <v>333132</v>
      </c>
      <c r="X321" s="7" t="s">
        <v>414</v>
      </c>
      <c r="Y321" s="8">
        <v>0</v>
      </c>
      <c r="Z321" s="8">
        <v>0</v>
      </c>
      <c r="AA321" s="8">
        <v>0</v>
      </c>
      <c r="AB321" s="8">
        <v>0</v>
      </c>
      <c r="AC321" s="8">
        <v>0</v>
      </c>
      <c r="AD321" s="8">
        <v>0</v>
      </c>
      <c r="AE321" s="8">
        <v>0</v>
      </c>
      <c r="AF321" s="8">
        <v>0</v>
      </c>
      <c r="AG321" s="8">
        <v>0</v>
      </c>
      <c r="AH321" s="8">
        <v>0</v>
      </c>
      <c r="AI321" s="8">
        <v>0</v>
      </c>
      <c r="AJ321" s="8">
        <v>0</v>
      </c>
      <c r="AK321" s="8">
        <v>0</v>
      </c>
      <c r="AL321" s="8">
        <v>0</v>
      </c>
      <c r="AM321" s="8">
        <v>0</v>
      </c>
      <c r="AN321" s="8">
        <v>1</v>
      </c>
      <c r="AO321" s="8">
        <v>0</v>
      </c>
      <c r="AP321" s="8">
        <v>0</v>
      </c>
      <c r="AS321" s="7">
        <v>333132</v>
      </c>
      <c r="AT321" s="7" t="s">
        <v>414</v>
      </c>
      <c r="AU321" s="8">
        <v>1.5981268660412905E-2</v>
      </c>
      <c r="AV321" s="8">
        <v>4.6201345331304839E-3</v>
      </c>
      <c r="AW321" s="8">
        <v>2.5446401184741937E-2</v>
      </c>
      <c r="AX321" s="8">
        <v>1.2239354752490324E-2</v>
      </c>
      <c r="AY321" s="8">
        <v>4.3291931071800004E-3</v>
      </c>
      <c r="AZ321" s="8">
        <v>2.2665745388729033E-2</v>
      </c>
      <c r="BA321" s="8">
        <v>1.8427746774685488E-2</v>
      </c>
      <c r="BB321" s="8">
        <v>5.8068528318038709E-3</v>
      </c>
      <c r="BC321" s="8">
        <v>2.6439583896435487E-2</v>
      </c>
      <c r="BD321" s="8">
        <v>2.0801157020559676E-2</v>
      </c>
      <c r="BE321" s="8">
        <v>6.0133774447943553E-3</v>
      </c>
      <c r="BF321" s="8">
        <v>3.8321274983822581E-2</v>
      </c>
      <c r="BG321" s="8">
        <v>4.6248426985532262E-2</v>
      </c>
      <c r="BH321" s="8">
        <v>1.0476555608112904E-6</v>
      </c>
      <c r="BI321" s="8">
        <v>3.2503514253E-2</v>
      </c>
      <c r="BJ321" s="8">
        <v>1.0460478043783872</v>
      </c>
      <c r="BK321" s="8">
        <v>0.152137519055</v>
      </c>
      <c r="BL321" s="8">
        <v>0.16357740930951611</v>
      </c>
    </row>
    <row r="322" spans="1:64" x14ac:dyDescent="0.3">
      <c r="A322" s="7">
        <v>333241</v>
      </c>
      <c r="B322" s="7" t="str">
        <f t="shared" si="76"/>
        <v>Food Product Machinery Manufacturing</v>
      </c>
      <c r="C322" s="8">
        <f t="shared" si="77"/>
        <v>5.8725410467245144E-2</v>
      </c>
      <c r="D322" s="8">
        <f t="shared" si="78"/>
        <v>1.4019561684208709E-2</v>
      </c>
      <c r="E322" s="8">
        <f t="shared" si="79"/>
        <v>8.9231106606383878E-2</v>
      </c>
      <c r="F322" s="8">
        <f t="shared" si="80"/>
        <v>5.5458601994530662E-2</v>
      </c>
      <c r="G322" s="8">
        <f t="shared" si="81"/>
        <v>1.6152210134061453E-2</v>
      </c>
      <c r="H322" s="8">
        <f t="shared" si="82"/>
        <v>8.2684660668982252E-2</v>
      </c>
      <c r="I322" s="8">
        <f t="shared" si="83"/>
        <v>7.6819246733837082E-2</v>
      </c>
      <c r="J322" s="8">
        <f t="shared" si="84"/>
        <v>1.719284107449565E-2</v>
      </c>
      <c r="K322" s="8">
        <f t="shared" si="85"/>
        <v>8.1869801488354862E-2</v>
      </c>
      <c r="L322" s="8">
        <f t="shared" si="86"/>
        <v>7.40303734438887E-2</v>
      </c>
      <c r="M322" s="8">
        <f t="shared" si="87"/>
        <v>1.676476768811435E-2</v>
      </c>
      <c r="N322" s="8">
        <f t="shared" si="88"/>
        <v>0.1284267073930484</v>
      </c>
      <c r="O322" s="8">
        <f t="shared" si="89"/>
        <v>0.20213455955451629</v>
      </c>
      <c r="P322" s="8">
        <f t="shared" si="90"/>
        <v>6.2848236457275823E-6</v>
      </c>
      <c r="Q322" s="8">
        <f t="shared" si="91"/>
        <v>0.13506094554670969</v>
      </c>
      <c r="R322" s="8">
        <f t="shared" si="92"/>
        <v>1</v>
      </c>
      <c r="S322" s="8">
        <f t="shared" si="93"/>
        <v>0.60590837602387093</v>
      </c>
      <c r="T322" s="8">
        <f t="shared" si="94"/>
        <v>0.6274947925227421</v>
      </c>
      <c r="W322" s="7">
        <v>333241</v>
      </c>
      <c r="X322" s="7" t="s">
        <v>415</v>
      </c>
      <c r="Y322" s="8">
        <v>0</v>
      </c>
      <c r="Z322" s="8">
        <v>0</v>
      </c>
      <c r="AA322" s="8">
        <v>0</v>
      </c>
      <c r="AB322" s="8">
        <v>0</v>
      </c>
      <c r="AC322" s="8">
        <v>0</v>
      </c>
      <c r="AD322" s="8">
        <v>0</v>
      </c>
      <c r="AE322" s="8">
        <v>0</v>
      </c>
      <c r="AF322" s="8">
        <v>0</v>
      </c>
      <c r="AG322" s="8">
        <v>0</v>
      </c>
      <c r="AH322" s="8">
        <v>0</v>
      </c>
      <c r="AI322" s="8">
        <v>0</v>
      </c>
      <c r="AJ322" s="8">
        <v>0</v>
      </c>
      <c r="AK322" s="8">
        <v>0</v>
      </c>
      <c r="AL322" s="8">
        <v>0</v>
      </c>
      <c r="AM322" s="8">
        <v>0</v>
      </c>
      <c r="AN322" s="8">
        <v>1</v>
      </c>
      <c r="AO322" s="8">
        <v>0</v>
      </c>
      <c r="AP322" s="8">
        <v>0</v>
      </c>
      <c r="AS322" s="7">
        <v>333241</v>
      </c>
      <c r="AT322" s="7" t="s">
        <v>415</v>
      </c>
      <c r="AU322" s="8">
        <v>5.8725410467245144E-2</v>
      </c>
      <c r="AV322" s="8">
        <v>1.4019561684208709E-2</v>
      </c>
      <c r="AW322" s="8">
        <v>8.9231106606383878E-2</v>
      </c>
      <c r="AX322" s="8">
        <v>5.5458601994530662E-2</v>
      </c>
      <c r="AY322" s="8">
        <v>1.6152210134061453E-2</v>
      </c>
      <c r="AZ322" s="8">
        <v>8.2684660668982252E-2</v>
      </c>
      <c r="BA322" s="8">
        <v>7.6819246733837082E-2</v>
      </c>
      <c r="BB322" s="8">
        <v>1.719284107449565E-2</v>
      </c>
      <c r="BC322" s="8">
        <v>8.1869801488354862E-2</v>
      </c>
      <c r="BD322" s="8">
        <v>7.40303734438887E-2</v>
      </c>
      <c r="BE322" s="8">
        <v>1.676476768811435E-2</v>
      </c>
      <c r="BF322" s="8">
        <v>0.1284267073930484</v>
      </c>
      <c r="BG322" s="8">
        <v>0.20213455955451629</v>
      </c>
      <c r="BH322" s="8">
        <v>6.2848236457275823E-6</v>
      </c>
      <c r="BI322" s="8">
        <v>0.13506094554670969</v>
      </c>
      <c r="BJ322" s="8">
        <v>1.1619760787580644</v>
      </c>
      <c r="BK322" s="8">
        <v>0.60590837602387093</v>
      </c>
      <c r="BL322" s="8">
        <v>0.6274947925227421</v>
      </c>
    </row>
    <row r="323" spans="1:64" x14ac:dyDescent="0.3">
      <c r="A323" s="7">
        <v>333242</v>
      </c>
      <c r="B323" s="7" t="str">
        <f t="shared" si="76"/>
        <v>Semiconductor Machinery Manufacturing</v>
      </c>
      <c r="C323" s="8">
        <f t="shared" si="77"/>
        <v>2.76048592372258E-2</v>
      </c>
      <c r="D323" s="8">
        <f t="shared" si="78"/>
        <v>7.2698645699983879E-3</v>
      </c>
      <c r="E323" s="8">
        <f t="shared" si="79"/>
        <v>3.8078601155693538E-2</v>
      </c>
      <c r="F323" s="8">
        <f t="shared" si="80"/>
        <v>8.8076575534903223E-2</v>
      </c>
      <c r="G323" s="8">
        <f t="shared" si="81"/>
        <v>3.2247468913808058E-2</v>
      </c>
      <c r="H323" s="8">
        <f t="shared" si="82"/>
        <v>0.13571888491432257</v>
      </c>
      <c r="I323" s="8">
        <f t="shared" si="83"/>
        <v>4.0015024973741938E-2</v>
      </c>
      <c r="J323" s="8">
        <f t="shared" si="84"/>
        <v>1.0523049369595161E-2</v>
      </c>
      <c r="K323" s="8">
        <f t="shared" si="85"/>
        <v>4.0460939539548386E-2</v>
      </c>
      <c r="L323" s="8">
        <f t="shared" si="86"/>
        <v>3.538707598082258E-2</v>
      </c>
      <c r="M323" s="8">
        <f t="shared" si="87"/>
        <v>9.2023021587145162E-3</v>
      </c>
      <c r="N323" s="8">
        <f t="shared" si="88"/>
        <v>5.7015358386693547E-2</v>
      </c>
      <c r="O323" s="8">
        <f t="shared" si="89"/>
        <v>6.2351094291677421E-2</v>
      </c>
      <c r="P323" s="8">
        <f t="shared" si="90"/>
        <v>2.3948177628082256E-7</v>
      </c>
      <c r="Q323" s="8">
        <f t="shared" si="91"/>
        <v>3.79183431941129E-2</v>
      </c>
      <c r="R323" s="8">
        <f t="shared" si="92"/>
        <v>1</v>
      </c>
      <c r="S323" s="8">
        <f t="shared" si="93"/>
        <v>0.40120421968564512</v>
      </c>
      <c r="T323" s="8">
        <f t="shared" si="94"/>
        <v>0.23616030420532255</v>
      </c>
      <c r="W323" s="7">
        <v>333242</v>
      </c>
      <c r="X323" s="7" t="s">
        <v>416</v>
      </c>
      <c r="Y323" s="8">
        <v>0</v>
      </c>
      <c r="Z323" s="8">
        <v>0</v>
      </c>
      <c r="AA323" s="8">
        <v>0</v>
      </c>
      <c r="AB323" s="8">
        <v>0</v>
      </c>
      <c r="AC323" s="8">
        <v>0</v>
      </c>
      <c r="AD323" s="8">
        <v>0</v>
      </c>
      <c r="AE323" s="8">
        <v>0</v>
      </c>
      <c r="AF323" s="8">
        <v>0</v>
      </c>
      <c r="AG323" s="8">
        <v>0</v>
      </c>
      <c r="AH323" s="8">
        <v>0</v>
      </c>
      <c r="AI323" s="8">
        <v>0</v>
      </c>
      <c r="AJ323" s="8">
        <v>0</v>
      </c>
      <c r="AK323" s="8">
        <v>0</v>
      </c>
      <c r="AL323" s="8">
        <v>0</v>
      </c>
      <c r="AM323" s="8">
        <v>0</v>
      </c>
      <c r="AN323" s="8">
        <v>1</v>
      </c>
      <c r="AO323" s="8">
        <v>0</v>
      </c>
      <c r="AP323" s="8">
        <v>0</v>
      </c>
      <c r="AS323" s="7">
        <v>333242</v>
      </c>
      <c r="AT323" s="7" t="s">
        <v>416</v>
      </c>
      <c r="AU323" s="8">
        <v>2.76048592372258E-2</v>
      </c>
      <c r="AV323" s="8">
        <v>7.2698645699983879E-3</v>
      </c>
      <c r="AW323" s="8">
        <v>3.8078601155693538E-2</v>
      </c>
      <c r="AX323" s="8">
        <v>8.8076575534903223E-2</v>
      </c>
      <c r="AY323" s="8">
        <v>3.2247468913808058E-2</v>
      </c>
      <c r="AZ323" s="8">
        <v>0.13571888491432257</v>
      </c>
      <c r="BA323" s="8">
        <v>4.0015024973741938E-2</v>
      </c>
      <c r="BB323" s="8">
        <v>1.0523049369595161E-2</v>
      </c>
      <c r="BC323" s="8">
        <v>4.0460939539548386E-2</v>
      </c>
      <c r="BD323" s="8">
        <v>3.538707598082258E-2</v>
      </c>
      <c r="BE323" s="8">
        <v>9.2023021587145162E-3</v>
      </c>
      <c r="BF323" s="8">
        <v>5.7015358386693547E-2</v>
      </c>
      <c r="BG323" s="8">
        <v>6.2351094291677421E-2</v>
      </c>
      <c r="BH323" s="8">
        <v>2.3948177628082256E-7</v>
      </c>
      <c r="BI323" s="8">
        <v>3.79183431941129E-2</v>
      </c>
      <c r="BJ323" s="8">
        <v>1.0729533249629033</v>
      </c>
      <c r="BK323" s="8">
        <v>0.40120421968564512</v>
      </c>
      <c r="BL323" s="8">
        <v>0.23616030420532255</v>
      </c>
    </row>
    <row r="324" spans="1:64" x14ac:dyDescent="0.3">
      <c r="A324" s="7">
        <v>333243</v>
      </c>
      <c r="B324" s="7" t="str">
        <f t="shared" ref="B324:B387" si="95">IF(C324=0,"***SECTOR NOT AVAILABLE",AT324)</f>
        <v>Sawmill, Woodworking, and Paper Machinery Manufacturing</v>
      </c>
      <c r="C324" s="8">
        <f t="shared" ref="C324:C387" si="96">IF(Y324=0,VLOOKUP(A324,$AS$2:$BL$994,3,FALSE),Y324)</f>
        <v>5.0940848347675809E-2</v>
      </c>
      <c r="D324" s="8">
        <f t="shared" ref="D324:D387" si="97">IF(Z324=0,VLOOKUP(A324,$AS$2:$BL$994,4,FALSE),Z324)</f>
        <v>1.2073872206524193E-2</v>
      </c>
      <c r="E324" s="8">
        <f t="shared" ref="E324:E387" si="98">IF(AA324=0,VLOOKUP(A324,$AS$2:$BL$994,5,FALSE),AA324)</f>
        <v>7.7323857677441932E-2</v>
      </c>
      <c r="F324" s="8">
        <f t="shared" ref="F324:F387" si="99">IF(AB324=0,VLOOKUP($A324,$AS$2:$BL$994,6,FALSE),AB324)</f>
        <v>4.9937111302022587E-2</v>
      </c>
      <c r="G324" s="8">
        <f t="shared" ref="G324:G387" si="100">IF(AC324=0,VLOOKUP($A324,$AS$2:$BL$994,7,FALSE),AC324)</f>
        <v>1.4103576447111932E-2</v>
      </c>
      <c r="H324" s="8">
        <f t="shared" ref="H324:H387" si="101">IF(AD324=0,VLOOKUP($A324,$AS$2:$BL$994,8,FALSE),AD324)</f>
        <v>7.075285347023226E-2</v>
      </c>
      <c r="I324" s="8">
        <f t="shared" ref="I324:I387" si="102">IF(AE324=0,VLOOKUP($A324,$AS$2:$BL$994,9,FALSE),AE324)</f>
        <v>6.6850823159429043E-2</v>
      </c>
      <c r="J324" s="8">
        <f t="shared" ref="J324:J387" si="103">IF(AF324=0,VLOOKUP($A324,$AS$2:$BL$994,10,FALSE),AF324)</f>
        <v>1.4761676787756133E-2</v>
      </c>
      <c r="K324" s="8">
        <f t="shared" ref="K324:K387" si="104">IF(AG324=0,VLOOKUP($A324,$AS$2:$BL$994,11,FALSE),AG324)</f>
        <v>7.1135071042074199E-2</v>
      </c>
      <c r="L324" s="8">
        <f t="shared" ref="L324:L387" si="105">IF(AH324=0,VLOOKUP($A324,$AS$2:$BL$994,12,FALSE),AH324)</f>
        <v>6.4138006859379038E-2</v>
      </c>
      <c r="M324" s="8">
        <f t="shared" ref="M324:M387" si="106">IF(AI324=0,VLOOKUP($A324,$AS$2:$BL$994,13,FALSE),AI324)</f>
        <v>1.4428780137433872E-2</v>
      </c>
      <c r="N324" s="8">
        <f t="shared" ref="N324:N387" si="107">IF(AJ324=0,VLOOKUP($A324,$AS$2:$BL$994,14,FALSE),AJ324)</f>
        <v>0.11111738846466128</v>
      </c>
      <c r="O324" s="8">
        <f t="shared" ref="O324:O387" si="108">IF(AK324=0,VLOOKUP($A324,$AS$2:$BL$994,15,FALSE),AK324)</f>
        <v>0.18047068846774195</v>
      </c>
      <c r="P324" s="8">
        <f t="shared" ref="P324:P387" si="109">IF(AL324=0,VLOOKUP($A324,$AS$2:$BL$994,16,FALSE),AL324)</f>
        <v>4.598194933968387E-6</v>
      </c>
      <c r="Q324" s="8">
        <f t="shared" ref="Q324:Q387" si="110">IF(AM324=0,VLOOKUP($A324,$AS$2:$BL$994,17,FALSE),AM324)</f>
        <v>0.12045249052177413</v>
      </c>
      <c r="R324" s="8">
        <f t="shared" ref="R324:R387" si="111">IF(AN324=0,VLOOKUP($A324,$AS$2:$BL$994,18,FALSE),AN324)</f>
        <v>1</v>
      </c>
      <c r="S324" s="8">
        <f t="shared" ref="S324:S387" si="112">IF(AO324=0,VLOOKUP($A324,$AS$2:$BL$994,19,FALSE),AO324)</f>
        <v>0.53801934767096771</v>
      </c>
      <c r="T324" s="8">
        <f t="shared" ref="T324:T387" si="113">IF(AP324=0,VLOOKUP($A324,$AS$2:$BL$994,20,FALSE),AP324)</f>
        <v>0.55597337744112907</v>
      </c>
      <c r="W324" s="7">
        <v>333243</v>
      </c>
      <c r="X324" s="7" t="s">
        <v>417</v>
      </c>
      <c r="Y324" s="8">
        <v>0</v>
      </c>
      <c r="Z324" s="8">
        <v>0</v>
      </c>
      <c r="AA324" s="8">
        <v>0</v>
      </c>
      <c r="AB324" s="8">
        <v>0</v>
      </c>
      <c r="AC324" s="8">
        <v>0</v>
      </c>
      <c r="AD324" s="8">
        <v>0</v>
      </c>
      <c r="AE324" s="8">
        <v>0</v>
      </c>
      <c r="AF324" s="8">
        <v>0</v>
      </c>
      <c r="AG324" s="8">
        <v>0</v>
      </c>
      <c r="AH324" s="8">
        <v>0</v>
      </c>
      <c r="AI324" s="8">
        <v>0</v>
      </c>
      <c r="AJ324" s="8">
        <v>0</v>
      </c>
      <c r="AK324" s="8">
        <v>0</v>
      </c>
      <c r="AL324" s="8">
        <v>0</v>
      </c>
      <c r="AM324" s="8">
        <v>0</v>
      </c>
      <c r="AN324" s="8">
        <v>1</v>
      </c>
      <c r="AO324" s="8">
        <v>0</v>
      </c>
      <c r="AP324" s="8">
        <v>0</v>
      </c>
      <c r="AS324" s="7">
        <v>333243</v>
      </c>
      <c r="AT324" s="7" t="s">
        <v>417</v>
      </c>
      <c r="AU324" s="8">
        <v>5.0940848347675809E-2</v>
      </c>
      <c r="AV324" s="8">
        <v>1.2073872206524193E-2</v>
      </c>
      <c r="AW324" s="8">
        <v>7.7323857677441932E-2</v>
      </c>
      <c r="AX324" s="8">
        <v>4.9937111302022587E-2</v>
      </c>
      <c r="AY324" s="8">
        <v>1.4103576447111932E-2</v>
      </c>
      <c r="AZ324" s="8">
        <v>7.075285347023226E-2</v>
      </c>
      <c r="BA324" s="8">
        <v>6.6850823159429043E-2</v>
      </c>
      <c r="BB324" s="8">
        <v>1.4761676787756133E-2</v>
      </c>
      <c r="BC324" s="8">
        <v>7.1135071042074199E-2</v>
      </c>
      <c r="BD324" s="8">
        <v>6.4138006859379038E-2</v>
      </c>
      <c r="BE324" s="8">
        <v>1.4428780137433872E-2</v>
      </c>
      <c r="BF324" s="8">
        <v>0.11111738846466128</v>
      </c>
      <c r="BG324" s="8">
        <v>0.18047068846774195</v>
      </c>
      <c r="BH324" s="8">
        <v>4.598194933968387E-6</v>
      </c>
      <c r="BI324" s="8">
        <v>0.12045249052177413</v>
      </c>
      <c r="BJ324" s="8">
        <v>1.1403385782316131</v>
      </c>
      <c r="BK324" s="8">
        <v>0.53801934767096771</v>
      </c>
      <c r="BL324" s="8">
        <v>0.55597337744112907</v>
      </c>
    </row>
    <row r="325" spans="1:64" x14ac:dyDescent="0.3">
      <c r="A325" s="7">
        <v>333244</v>
      </c>
      <c r="B325" s="7" t="str">
        <f t="shared" si="95"/>
        <v>Printing Machinery and Equipment Manufacturing</v>
      </c>
      <c r="C325" s="8">
        <f t="shared" si="96"/>
        <v>5.3163108319477424E-2</v>
      </c>
      <c r="D325" s="8">
        <f t="shared" si="97"/>
        <v>1.2644446121926129E-2</v>
      </c>
      <c r="E325" s="8">
        <f t="shared" si="98"/>
        <v>8.0702426547669362E-2</v>
      </c>
      <c r="F325" s="8">
        <f t="shared" si="99"/>
        <v>5.7149404292162899E-2</v>
      </c>
      <c r="G325" s="8">
        <f t="shared" si="100"/>
        <v>1.666614556805E-2</v>
      </c>
      <c r="H325" s="8">
        <f t="shared" si="101"/>
        <v>8.2941994438191141E-2</v>
      </c>
      <c r="I325" s="8">
        <f t="shared" si="102"/>
        <v>6.9606668953580669E-2</v>
      </c>
      <c r="J325" s="8">
        <f t="shared" si="103"/>
        <v>1.5463301290613227E-2</v>
      </c>
      <c r="K325" s="8">
        <f t="shared" si="104"/>
        <v>7.4265472249882281E-2</v>
      </c>
      <c r="L325" s="8">
        <f t="shared" si="105"/>
        <v>6.7199013373095154E-2</v>
      </c>
      <c r="M325" s="8">
        <f t="shared" si="106"/>
        <v>1.5101230746457575E-2</v>
      </c>
      <c r="N325" s="8">
        <f t="shared" si="107"/>
        <v>0.11600830575861291</v>
      </c>
      <c r="O325" s="8">
        <f t="shared" si="108"/>
        <v>0.18758786652470963</v>
      </c>
      <c r="P325" s="8">
        <f t="shared" si="109"/>
        <v>5.7096338280137116E-6</v>
      </c>
      <c r="Q325" s="8">
        <f t="shared" si="110"/>
        <v>0.12546066222929037</v>
      </c>
      <c r="R325" s="8">
        <f t="shared" si="111"/>
        <v>1</v>
      </c>
      <c r="S325" s="8">
        <f t="shared" si="112"/>
        <v>0.57611238300790324</v>
      </c>
      <c r="T325" s="8">
        <f t="shared" si="113"/>
        <v>0.57869028120370958</v>
      </c>
      <c r="W325" s="7">
        <v>333244</v>
      </c>
      <c r="X325" s="7" t="s">
        <v>418</v>
      </c>
      <c r="Y325" s="8">
        <v>0</v>
      </c>
      <c r="Z325" s="8">
        <v>0</v>
      </c>
      <c r="AA325" s="8">
        <v>0</v>
      </c>
      <c r="AB325" s="8">
        <v>0</v>
      </c>
      <c r="AC325" s="8">
        <v>0</v>
      </c>
      <c r="AD325" s="8">
        <v>0</v>
      </c>
      <c r="AE325" s="8">
        <v>0</v>
      </c>
      <c r="AF325" s="8">
        <v>0</v>
      </c>
      <c r="AG325" s="8">
        <v>0</v>
      </c>
      <c r="AH325" s="8">
        <v>0</v>
      </c>
      <c r="AI325" s="8">
        <v>0</v>
      </c>
      <c r="AJ325" s="8">
        <v>0</v>
      </c>
      <c r="AK325" s="8">
        <v>0</v>
      </c>
      <c r="AL325" s="8">
        <v>0</v>
      </c>
      <c r="AM325" s="8">
        <v>0</v>
      </c>
      <c r="AN325" s="8">
        <v>1</v>
      </c>
      <c r="AO325" s="8">
        <v>0</v>
      </c>
      <c r="AP325" s="8">
        <v>0</v>
      </c>
      <c r="AS325" s="7">
        <v>333244</v>
      </c>
      <c r="AT325" s="7" t="s">
        <v>418</v>
      </c>
      <c r="AU325" s="8">
        <v>5.3163108319477424E-2</v>
      </c>
      <c r="AV325" s="8">
        <v>1.2644446121926129E-2</v>
      </c>
      <c r="AW325" s="8">
        <v>8.0702426547669362E-2</v>
      </c>
      <c r="AX325" s="8">
        <v>5.7149404292162899E-2</v>
      </c>
      <c r="AY325" s="8">
        <v>1.666614556805E-2</v>
      </c>
      <c r="AZ325" s="8">
        <v>8.2941994438191141E-2</v>
      </c>
      <c r="BA325" s="8">
        <v>6.9606668953580669E-2</v>
      </c>
      <c r="BB325" s="8">
        <v>1.5463301290613227E-2</v>
      </c>
      <c r="BC325" s="8">
        <v>7.4265472249882281E-2</v>
      </c>
      <c r="BD325" s="8">
        <v>6.7199013373095154E-2</v>
      </c>
      <c r="BE325" s="8">
        <v>1.5101230746457575E-2</v>
      </c>
      <c r="BF325" s="8">
        <v>0.11600830575861291</v>
      </c>
      <c r="BG325" s="8">
        <v>0.18758786652470963</v>
      </c>
      <c r="BH325" s="8">
        <v>5.7096338280137116E-6</v>
      </c>
      <c r="BI325" s="8">
        <v>0.12546066222929037</v>
      </c>
      <c r="BJ325" s="8">
        <v>1.1465099809885484</v>
      </c>
      <c r="BK325" s="8">
        <v>0.57611238300790324</v>
      </c>
      <c r="BL325" s="8">
        <v>0.57869028120370958</v>
      </c>
    </row>
    <row r="326" spans="1:64" x14ac:dyDescent="0.3">
      <c r="A326" s="7">
        <v>333249</v>
      </c>
      <c r="B326" s="7" t="str">
        <f t="shared" si="95"/>
        <v>Other Industrial Machinery Manufacturing</v>
      </c>
      <c r="C326" s="8">
        <f t="shared" si="96"/>
        <v>6.7494549599299999E-2</v>
      </c>
      <c r="D326" s="8">
        <f t="shared" si="97"/>
        <v>8.0545406134100005E-3</v>
      </c>
      <c r="E326" s="8">
        <f t="shared" si="98"/>
        <v>8.7125133177599998E-2</v>
      </c>
      <c r="F326" s="8">
        <f t="shared" si="99"/>
        <v>5.4591948253199997E-2</v>
      </c>
      <c r="G326" s="8">
        <f t="shared" si="100"/>
        <v>7.4385637018499996E-3</v>
      </c>
      <c r="H326" s="8">
        <f t="shared" si="101"/>
        <v>4.5338933085700001E-2</v>
      </c>
      <c r="I326" s="8">
        <f t="shared" si="102"/>
        <v>7.65772295288E-2</v>
      </c>
      <c r="J326" s="8">
        <f t="shared" si="103"/>
        <v>8.4015336096499998E-3</v>
      </c>
      <c r="K326" s="8">
        <f t="shared" si="104"/>
        <v>4.6394360604700001E-2</v>
      </c>
      <c r="L326" s="8">
        <f t="shared" si="105"/>
        <v>8.0314131012099998E-2</v>
      </c>
      <c r="M326" s="8">
        <f t="shared" si="106"/>
        <v>9.2262918330199995E-3</v>
      </c>
      <c r="N326" s="8">
        <f t="shared" si="107"/>
        <v>0.142769752193</v>
      </c>
      <c r="O326" s="8">
        <f t="shared" si="108"/>
        <v>0.44286709915099998</v>
      </c>
      <c r="P326" s="8">
        <f t="shared" si="109"/>
        <v>8.34061224934E-6</v>
      </c>
      <c r="Q326" s="8">
        <f t="shared" si="110"/>
        <v>0.29956674795600002</v>
      </c>
      <c r="R326" s="8">
        <f t="shared" si="111"/>
        <v>1.16267422339</v>
      </c>
      <c r="S326" s="8">
        <f t="shared" si="112"/>
        <v>1.10736944504</v>
      </c>
      <c r="T326" s="8">
        <f t="shared" si="113"/>
        <v>1.13137312374</v>
      </c>
      <c r="W326" s="7">
        <v>333249</v>
      </c>
      <c r="X326" s="7" t="s">
        <v>419</v>
      </c>
      <c r="Y326" s="8">
        <v>6.7494549599299999E-2</v>
      </c>
      <c r="Z326" s="8">
        <v>8.0545406134100005E-3</v>
      </c>
      <c r="AA326" s="8">
        <v>8.7125133177599998E-2</v>
      </c>
      <c r="AB326" s="8">
        <v>5.4591948253199997E-2</v>
      </c>
      <c r="AC326" s="8">
        <v>7.4385637018499996E-3</v>
      </c>
      <c r="AD326" s="8">
        <v>4.5338933085700001E-2</v>
      </c>
      <c r="AE326" s="8">
        <v>7.65772295288E-2</v>
      </c>
      <c r="AF326" s="8">
        <v>8.4015336096499998E-3</v>
      </c>
      <c r="AG326" s="8">
        <v>4.6394360604700001E-2</v>
      </c>
      <c r="AH326" s="8">
        <v>8.0314131012099998E-2</v>
      </c>
      <c r="AI326" s="8">
        <v>9.2262918330199995E-3</v>
      </c>
      <c r="AJ326" s="8">
        <v>0.142769752193</v>
      </c>
      <c r="AK326" s="8">
        <v>0.44286709915099998</v>
      </c>
      <c r="AL326" s="8">
        <v>8.34061224934E-6</v>
      </c>
      <c r="AM326" s="8">
        <v>0.29956674795600002</v>
      </c>
      <c r="AN326" s="8">
        <v>1.16267422339</v>
      </c>
      <c r="AO326" s="8">
        <v>1.10736944504</v>
      </c>
      <c r="AP326" s="8">
        <v>1.13137312374</v>
      </c>
      <c r="AS326" s="7">
        <v>333249</v>
      </c>
      <c r="AT326" s="7" t="s">
        <v>419</v>
      </c>
      <c r="AU326" s="8">
        <v>8.9427390360861309E-2</v>
      </c>
      <c r="AV326" s="8">
        <v>1.8346209929167898E-2</v>
      </c>
      <c r="AW326" s="8">
        <v>0.14500953403896447</v>
      </c>
      <c r="AX326" s="8">
        <v>0.11748340007489674</v>
      </c>
      <c r="AY326" s="8">
        <v>2.9475318022725336E-2</v>
      </c>
      <c r="AZ326" s="8">
        <v>0.16674022631497259</v>
      </c>
      <c r="BA326" s="8">
        <v>0.11498554864435323</v>
      </c>
      <c r="BB326" s="8">
        <v>2.2093750853348706E-2</v>
      </c>
      <c r="BC326" s="8">
        <v>0.12623774929578546</v>
      </c>
      <c r="BD326" s="8">
        <v>0.11188871765062419</v>
      </c>
      <c r="BE326" s="8">
        <v>2.1632531292768379E-2</v>
      </c>
      <c r="BF326" s="8">
        <v>0.21185272461282259</v>
      </c>
      <c r="BG326" s="8">
        <v>0.39706028572419316</v>
      </c>
      <c r="BH326" s="8">
        <v>8.1851657651087101E-6</v>
      </c>
      <c r="BI326" s="8">
        <v>0.26576000079661266</v>
      </c>
      <c r="BJ326" s="8">
        <v>1.2527831343287101</v>
      </c>
      <c r="BK326" s="8">
        <v>1.2007957186059679</v>
      </c>
      <c r="BL326" s="8">
        <v>1.1504138229875807</v>
      </c>
    </row>
    <row r="327" spans="1:64" x14ac:dyDescent="0.3">
      <c r="A327" s="7">
        <v>333314</v>
      </c>
      <c r="B327" s="7" t="str">
        <f t="shared" si="95"/>
        <v>Optical Instrument and Lens Manufacturing</v>
      </c>
      <c r="C327" s="8">
        <f t="shared" si="96"/>
        <v>6.4066488405533875E-2</v>
      </c>
      <c r="D327" s="8">
        <f t="shared" si="97"/>
        <v>1.6820796195977417E-2</v>
      </c>
      <c r="E327" s="8">
        <f t="shared" si="98"/>
        <v>7.5301926814435469E-2</v>
      </c>
      <c r="F327" s="8">
        <f t="shared" si="99"/>
        <v>4.6720922399595154E-2</v>
      </c>
      <c r="G327" s="8">
        <f t="shared" si="100"/>
        <v>1.3424921269965485E-2</v>
      </c>
      <c r="H327" s="8">
        <f t="shared" si="101"/>
        <v>5.9473563889319347E-2</v>
      </c>
      <c r="I327" s="8">
        <f t="shared" si="102"/>
        <v>6.060713638508871E-2</v>
      </c>
      <c r="J327" s="8">
        <f t="shared" si="103"/>
        <v>1.4115579773040321E-2</v>
      </c>
      <c r="K327" s="8">
        <f t="shared" si="104"/>
        <v>5.8983951833438707E-2</v>
      </c>
      <c r="L327" s="8">
        <f t="shared" si="105"/>
        <v>8.052943351079031E-2</v>
      </c>
      <c r="M327" s="8">
        <f t="shared" si="106"/>
        <v>1.9163956731688706E-2</v>
      </c>
      <c r="N327" s="8">
        <f t="shared" si="107"/>
        <v>9.5824252688382253E-2</v>
      </c>
      <c r="O327" s="8">
        <f t="shared" si="108"/>
        <v>0.18895679859838718</v>
      </c>
      <c r="P327" s="8">
        <f t="shared" si="109"/>
        <v>6.8848823722582256E-6</v>
      </c>
      <c r="Q327" s="8">
        <f t="shared" si="110"/>
        <v>0.17351501241048387</v>
      </c>
      <c r="R327" s="8">
        <f t="shared" si="111"/>
        <v>1</v>
      </c>
      <c r="S327" s="8">
        <f t="shared" si="112"/>
        <v>0.52284521401032269</v>
      </c>
      <c r="T327" s="8">
        <f t="shared" si="113"/>
        <v>0.53693247444338699</v>
      </c>
      <c r="W327" s="7">
        <v>333314</v>
      </c>
      <c r="X327" s="7" t="s">
        <v>420</v>
      </c>
      <c r="Y327" s="8">
        <v>0</v>
      </c>
      <c r="Z327" s="8">
        <v>0</v>
      </c>
      <c r="AA327" s="8">
        <v>0</v>
      </c>
      <c r="AB327" s="8">
        <v>0</v>
      </c>
      <c r="AC327" s="8">
        <v>0</v>
      </c>
      <c r="AD327" s="8">
        <v>0</v>
      </c>
      <c r="AE327" s="8">
        <v>0</v>
      </c>
      <c r="AF327" s="8">
        <v>0</v>
      </c>
      <c r="AG327" s="8">
        <v>0</v>
      </c>
      <c r="AH327" s="8">
        <v>0</v>
      </c>
      <c r="AI327" s="8">
        <v>0</v>
      </c>
      <c r="AJ327" s="8">
        <v>0</v>
      </c>
      <c r="AK327" s="8">
        <v>0</v>
      </c>
      <c r="AL327" s="8">
        <v>0</v>
      </c>
      <c r="AM327" s="8">
        <v>0</v>
      </c>
      <c r="AN327" s="8">
        <v>1</v>
      </c>
      <c r="AO327" s="8">
        <v>0</v>
      </c>
      <c r="AP327" s="8">
        <v>0</v>
      </c>
      <c r="AS327" s="7">
        <v>333314</v>
      </c>
      <c r="AT327" s="7" t="s">
        <v>420</v>
      </c>
      <c r="AU327" s="8">
        <v>6.4066488405533875E-2</v>
      </c>
      <c r="AV327" s="8">
        <v>1.6820796195977417E-2</v>
      </c>
      <c r="AW327" s="8">
        <v>7.5301926814435469E-2</v>
      </c>
      <c r="AX327" s="8">
        <v>4.6720922399595154E-2</v>
      </c>
      <c r="AY327" s="8">
        <v>1.3424921269965485E-2</v>
      </c>
      <c r="AZ327" s="8">
        <v>5.9473563889319347E-2</v>
      </c>
      <c r="BA327" s="8">
        <v>6.060713638508871E-2</v>
      </c>
      <c r="BB327" s="8">
        <v>1.4115579773040321E-2</v>
      </c>
      <c r="BC327" s="8">
        <v>5.8983951833438707E-2</v>
      </c>
      <c r="BD327" s="8">
        <v>8.052943351079031E-2</v>
      </c>
      <c r="BE327" s="8">
        <v>1.9163956731688706E-2</v>
      </c>
      <c r="BF327" s="8">
        <v>9.5824252688382253E-2</v>
      </c>
      <c r="BG327" s="8">
        <v>0.18895679859838718</v>
      </c>
      <c r="BH327" s="8">
        <v>6.8848823722582256E-6</v>
      </c>
      <c r="BI327" s="8">
        <v>0.17351501241048387</v>
      </c>
      <c r="BJ327" s="8">
        <v>1.1561892114156449</v>
      </c>
      <c r="BK327" s="8">
        <v>0.52284521401032269</v>
      </c>
      <c r="BL327" s="8">
        <v>0.53693247444338699</v>
      </c>
    </row>
    <row r="328" spans="1:64" x14ac:dyDescent="0.3">
      <c r="A328" s="7">
        <v>333316</v>
      </c>
      <c r="B328" s="7" t="str">
        <f t="shared" si="95"/>
        <v>Photographic and Photocopying Equipment Manufacturing</v>
      </c>
      <c r="C328" s="8">
        <f t="shared" si="96"/>
        <v>3.9509562223048383E-2</v>
      </c>
      <c r="D328" s="8">
        <f t="shared" si="97"/>
        <v>1.1535531398933872E-2</v>
      </c>
      <c r="E328" s="8">
        <f t="shared" si="98"/>
        <v>4.5093041514124188E-2</v>
      </c>
      <c r="F328" s="8">
        <f t="shared" si="99"/>
        <v>3.2969210196706455E-2</v>
      </c>
      <c r="G328" s="8">
        <f t="shared" si="100"/>
        <v>1.1767382297575164E-2</v>
      </c>
      <c r="H328" s="8">
        <f t="shared" si="101"/>
        <v>4.515037062168549E-2</v>
      </c>
      <c r="I328" s="8">
        <f t="shared" si="102"/>
        <v>4.776379172617258E-2</v>
      </c>
      <c r="J328" s="8">
        <f t="shared" si="103"/>
        <v>1.151179237093742E-2</v>
      </c>
      <c r="K328" s="8">
        <f t="shared" si="104"/>
        <v>3.9506314906145167E-2</v>
      </c>
      <c r="L328" s="8">
        <f t="shared" si="105"/>
        <v>5.1366348877382263E-2</v>
      </c>
      <c r="M328" s="8">
        <f t="shared" si="106"/>
        <v>1.4450574400837095E-2</v>
      </c>
      <c r="N328" s="8">
        <f t="shared" si="107"/>
        <v>6.1810789795306451E-2</v>
      </c>
      <c r="O328" s="8">
        <f t="shared" si="108"/>
        <v>8.494946058464517E-2</v>
      </c>
      <c r="P328" s="8">
        <f t="shared" si="109"/>
        <v>2.9229666275204843E-6</v>
      </c>
      <c r="Q328" s="8">
        <f t="shared" si="110"/>
        <v>7.2507550494193551E-2</v>
      </c>
      <c r="R328" s="8">
        <f t="shared" si="111"/>
        <v>1</v>
      </c>
      <c r="S328" s="8">
        <f t="shared" si="112"/>
        <v>0.28343535021306454</v>
      </c>
      <c r="T328" s="8">
        <f t="shared" si="113"/>
        <v>0.29233028609999995</v>
      </c>
      <c r="W328" s="7">
        <v>333316</v>
      </c>
      <c r="X328" s="7" t="s">
        <v>421</v>
      </c>
      <c r="Y328" s="8">
        <v>0</v>
      </c>
      <c r="Z328" s="8">
        <v>0</v>
      </c>
      <c r="AA328" s="8">
        <v>0</v>
      </c>
      <c r="AB328" s="8">
        <v>0</v>
      </c>
      <c r="AC328" s="8">
        <v>0</v>
      </c>
      <c r="AD328" s="8">
        <v>0</v>
      </c>
      <c r="AE328" s="8">
        <v>0</v>
      </c>
      <c r="AF328" s="8">
        <v>0</v>
      </c>
      <c r="AG328" s="8">
        <v>0</v>
      </c>
      <c r="AH328" s="8">
        <v>0</v>
      </c>
      <c r="AI328" s="8">
        <v>0</v>
      </c>
      <c r="AJ328" s="8">
        <v>0</v>
      </c>
      <c r="AK328" s="8">
        <v>0</v>
      </c>
      <c r="AL328" s="8">
        <v>0</v>
      </c>
      <c r="AM328" s="8">
        <v>0</v>
      </c>
      <c r="AN328" s="8">
        <v>1</v>
      </c>
      <c r="AO328" s="8">
        <v>0</v>
      </c>
      <c r="AP328" s="8">
        <v>0</v>
      </c>
      <c r="AS328" s="7">
        <v>333316</v>
      </c>
      <c r="AT328" s="7" t="s">
        <v>421</v>
      </c>
      <c r="AU328" s="8">
        <v>3.9509562223048383E-2</v>
      </c>
      <c r="AV328" s="8">
        <v>1.1535531398933872E-2</v>
      </c>
      <c r="AW328" s="8">
        <v>4.5093041514124188E-2</v>
      </c>
      <c r="AX328" s="8">
        <v>3.2969210196706455E-2</v>
      </c>
      <c r="AY328" s="8">
        <v>1.1767382297575164E-2</v>
      </c>
      <c r="AZ328" s="8">
        <v>4.515037062168549E-2</v>
      </c>
      <c r="BA328" s="8">
        <v>4.776379172617258E-2</v>
      </c>
      <c r="BB328" s="8">
        <v>1.151179237093742E-2</v>
      </c>
      <c r="BC328" s="8">
        <v>3.9506314906145167E-2</v>
      </c>
      <c r="BD328" s="8">
        <v>5.1366348877382263E-2</v>
      </c>
      <c r="BE328" s="8">
        <v>1.4450574400837095E-2</v>
      </c>
      <c r="BF328" s="8">
        <v>6.1810789795306451E-2</v>
      </c>
      <c r="BG328" s="8">
        <v>8.494946058464517E-2</v>
      </c>
      <c r="BH328" s="8">
        <v>2.9229666275204843E-6</v>
      </c>
      <c r="BI328" s="8">
        <v>7.2507550494193551E-2</v>
      </c>
      <c r="BJ328" s="8">
        <v>1.096138135136129</v>
      </c>
      <c r="BK328" s="8">
        <v>0.28343535021306454</v>
      </c>
      <c r="BL328" s="8">
        <v>0.29233028609999995</v>
      </c>
    </row>
    <row r="329" spans="1:64" x14ac:dyDescent="0.3">
      <c r="A329" s="7">
        <v>333318</v>
      </c>
      <c r="B329" s="7" t="str">
        <f t="shared" si="95"/>
        <v>Other Commercial and Service Industry Machinery Manufacturing</v>
      </c>
      <c r="C329" s="8">
        <f t="shared" si="96"/>
        <v>5.4035451216900003E-2</v>
      </c>
      <c r="D329" s="8">
        <f t="shared" si="97"/>
        <v>6.6331752025099999E-3</v>
      </c>
      <c r="E329" s="8">
        <f t="shared" si="98"/>
        <v>9.4006561358800006E-2</v>
      </c>
      <c r="F329" s="8">
        <f t="shared" si="99"/>
        <v>6.6381978597600005E-2</v>
      </c>
      <c r="G329" s="8">
        <f t="shared" si="100"/>
        <v>9.1675234519399997E-3</v>
      </c>
      <c r="H329" s="8">
        <f t="shared" si="101"/>
        <v>6.1495341240499997E-2</v>
      </c>
      <c r="I329" s="8">
        <f t="shared" si="102"/>
        <v>6.9633519441800004E-2</v>
      </c>
      <c r="J329" s="8">
        <f t="shared" si="103"/>
        <v>8.2265450627300001E-3</v>
      </c>
      <c r="K329" s="8">
        <f t="shared" si="104"/>
        <v>5.1794212169700003E-2</v>
      </c>
      <c r="L329" s="8">
        <f t="shared" si="105"/>
        <v>7.1954216500299997E-2</v>
      </c>
      <c r="M329" s="8">
        <f t="shared" si="106"/>
        <v>8.01485417922E-3</v>
      </c>
      <c r="N329" s="8">
        <f t="shared" si="107"/>
        <v>0.164181180974</v>
      </c>
      <c r="O329" s="8">
        <f t="shared" si="108"/>
        <v>0.42490235136100002</v>
      </c>
      <c r="P329" s="8">
        <f t="shared" si="109"/>
        <v>5.6511421179999997E-6</v>
      </c>
      <c r="Q329" s="8">
        <f t="shared" si="110"/>
        <v>0.251564530615</v>
      </c>
      <c r="R329" s="8">
        <f t="shared" si="111"/>
        <v>1.1546751877799999</v>
      </c>
      <c r="S329" s="8">
        <f t="shared" si="112"/>
        <v>1.13704484329</v>
      </c>
      <c r="T329" s="8">
        <f t="shared" si="113"/>
        <v>1.12965427667</v>
      </c>
      <c r="W329" s="7">
        <v>333318</v>
      </c>
      <c r="X329" s="7" t="s">
        <v>422</v>
      </c>
      <c r="Y329" s="8">
        <v>5.4035451216900003E-2</v>
      </c>
      <c r="Z329" s="8">
        <v>6.6331752025099999E-3</v>
      </c>
      <c r="AA329" s="8">
        <v>9.4006561358800006E-2</v>
      </c>
      <c r="AB329" s="8">
        <v>6.6381978597600005E-2</v>
      </c>
      <c r="AC329" s="8">
        <v>9.1675234519399997E-3</v>
      </c>
      <c r="AD329" s="8">
        <v>6.1495341240499997E-2</v>
      </c>
      <c r="AE329" s="8">
        <v>6.9633519441800004E-2</v>
      </c>
      <c r="AF329" s="8">
        <v>8.2265450627300001E-3</v>
      </c>
      <c r="AG329" s="8">
        <v>5.1794212169700003E-2</v>
      </c>
      <c r="AH329" s="8">
        <v>7.1954216500299997E-2</v>
      </c>
      <c r="AI329" s="8">
        <v>8.01485417922E-3</v>
      </c>
      <c r="AJ329" s="8">
        <v>0.164181180974</v>
      </c>
      <c r="AK329" s="8">
        <v>0.42490235136100002</v>
      </c>
      <c r="AL329" s="8">
        <v>5.6511421179999997E-6</v>
      </c>
      <c r="AM329" s="8">
        <v>0.251564530615</v>
      </c>
      <c r="AN329" s="8">
        <v>1.1546751877799999</v>
      </c>
      <c r="AO329" s="8">
        <v>1.13704484329</v>
      </c>
      <c r="AP329" s="8">
        <v>1.12965427667</v>
      </c>
      <c r="AS329" s="7">
        <v>333318</v>
      </c>
      <c r="AT329" s="7" t="s">
        <v>422</v>
      </c>
      <c r="AU329" s="8">
        <v>7.9350036028377424E-2</v>
      </c>
      <c r="AV329" s="8">
        <v>1.6785937864154041E-2</v>
      </c>
      <c r="AW329" s="8">
        <v>0.14023483682088222</v>
      </c>
      <c r="AX329" s="8">
        <v>9.9737362925837098E-2</v>
      </c>
      <c r="AY329" s="8">
        <v>2.7192858555745162E-2</v>
      </c>
      <c r="AZ329" s="8">
        <v>0.15529862075111289</v>
      </c>
      <c r="BA329" s="8">
        <v>0.11263382828602417</v>
      </c>
      <c r="BB329" s="8">
        <v>2.3970139324201292E-2</v>
      </c>
      <c r="BC329" s="8">
        <v>0.13655269104578061</v>
      </c>
      <c r="BD329" s="8">
        <v>0.10437391707162744</v>
      </c>
      <c r="BE329" s="8">
        <v>2.0573500777698876E-2</v>
      </c>
      <c r="BF329" s="8">
        <v>0.21687875757787101</v>
      </c>
      <c r="BG329" s="8">
        <v>0.36149390794651592</v>
      </c>
      <c r="BH329" s="8">
        <v>8.0079464846037114E-6</v>
      </c>
      <c r="BI329" s="8">
        <v>0.2103766480081288</v>
      </c>
      <c r="BJ329" s="8">
        <v>1.2363708107135485</v>
      </c>
      <c r="BK329" s="8">
        <v>1.1209385196519359</v>
      </c>
      <c r="BL329" s="8">
        <v>1.1118663360753227</v>
      </c>
    </row>
    <row r="330" spans="1:64" x14ac:dyDescent="0.3">
      <c r="A330" s="7">
        <v>333413</v>
      </c>
      <c r="B330" s="7" t="str">
        <f t="shared" si="95"/>
        <v>Industrial and Commercial Fan and Blower and Air Purification Equipment Manufacturing</v>
      </c>
      <c r="C330" s="8">
        <f t="shared" si="96"/>
        <v>3.5100470665962905E-2</v>
      </c>
      <c r="D330" s="8">
        <f t="shared" si="97"/>
        <v>9.5111403577145155E-3</v>
      </c>
      <c r="E330" s="8">
        <f t="shared" si="98"/>
        <v>5.1221527762258051E-2</v>
      </c>
      <c r="F330" s="8">
        <f t="shared" si="99"/>
        <v>4.517590896676936E-2</v>
      </c>
      <c r="G330" s="8">
        <f t="shared" si="100"/>
        <v>1.5597764725583873E-2</v>
      </c>
      <c r="H330" s="8">
        <f t="shared" si="101"/>
        <v>7.7579659507675799E-2</v>
      </c>
      <c r="I330" s="8">
        <f t="shared" si="102"/>
        <v>4.0709795602411294E-2</v>
      </c>
      <c r="J330" s="8">
        <f t="shared" si="103"/>
        <v>1.1584545979572583E-2</v>
      </c>
      <c r="K330" s="8">
        <f t="shared" si="104"/>
        <v>5.2660693574451606E-2</v>
      </c>
      <c r="L330" s="8">
        <f t="shared" si="105"/>
        <v>4.365315275136452E-2</v>
      </c>
      <c r="M330" s="8">
        <f t="shared" si="106"/>
        <v>1.1680517356027417E-2</v>
      </c>
      <c r="N330" s="8">
        <f t="shared" si="107"/>
        <v>7.8164086477129038E-2</v>
      </c>
      <c r="O330" s="8">
        <f t="shared" si="108"/>
        <v>0.10682642103458059</v>
      </c>
      <c r="P330" s="8">
        <f t="shared" si="109"/>
        <v>1.2412855189774193E-6</v>
      </c>
      <c r="Q330" s="8">
        <f t="shared" si="110"/>
        <v>7.2404556772903264E-2</v>
      </c>
      <c r="R330" s="8">
        <f t="shared" si="111"/>
        <v>1</v>
      </c>
      <c r="S330" s="8">
        <f t="shared" si="112"/>
        <v>0.39641784932887097</v>
      </c>
      <c r="T330" s="8">
        <f t="shared" si="113"/>
        <v>0.36301955128532259</v>
      </c>
      <c r="W330" s="7">
        <v>333413</v>
      </c>
      <c r="X330" s="7" t="s">
        <v>423</v>
      </c>
      <c r="Y330" s="8">
        <v>0</v>
      </c>
      <c r="Z330" s="8">
        <v>0</v>
      </c>
      <c r="AA330" s="8">
        <v>0</v>
      </c>
      <c r="AB330" s="8">
        <v>0</v>
      </c>
      <c r="AC330" s="8">
        <v>0</v>
      </c>
      <c r="AD330" s="8">
        <v>0</v>
      </c>
      <c r="AE330" s="8">
        <v>0</v>
      </c>
      <c r="AF330" s="8">
        <v>0</v>
      </c>
      <c r="AG330" s="8">
        <v>0</v>
      </c>
      <c r="AH330" s="8">
        <v>0</v>
      </c>
      <c r="AI330" s="8">
        <v>0</v>
      </c>
      <c r="AJ330" s="8">
        <v>0</v>
      </c>
      <c r="AK330" s="8">
        <v>0</v>
      </c>
      <c r="AL330" s="8">
        <v>0</v>
      </c>
      <c r="AM330" s="8">
        <v>0</v>
      </c>
      <c r="AN330" s="8">
        <v>1</v>
      </c>
      <c r="AO330" s="8">
        <v>0</v>
      </c>
      <c r="AP330" s="8">
        <v>0</v>
      </c>
      <c r="AS330" s="7">
        <v>333413</v>
      </c>
      <c r="AT330" s="7" t="s">
        <v>423</v>
      </c>
      <c r="AU330" s="8">
        <v>3.5100470665962905E-2</v>
      </c>
      <c r="AV330" s="8">
        <v>9.5111403577145155E-3</v>
      </c>
      <c r="AW330" s="8">
        <v>5.1221527762258051E-2</v>
      </c>
      <c r="AX330" s="8">
        <v>4.517590896676936E-2</v>
      </c>
      <c r="AY330" s="8">
        <v>1.5597764725583873E-2</v>
      </c>
      <c r="AZ330" s="8">
        <v>7.7579659507675799E-2</v>
      </c>
      <c r="BA330" s="8">
        <v>4.0709795602411294E-2</v>
      </c>
      <c r="BB330" s="8">
        <v>1.1584545979572583E-2</v>
      </c>
      <c r="BC330" s="8">
        <v>5.2660693574451606E-2</v>
      </c>
      <c r="BD330" s="8">
        <v>4.365315275136452E-2</v>
      </c>
      <c r="BE330" s="8">
        <v>1.1680517356027417E-2</v>
      </c>
      <c r="BF330" s="8">
        <v>7.8164086477129038E-2</v>
      </c>
      <c r="BG330" s="8">
        <v>0.10682642103458059</v>
      </c>
      <c r="BH330" s="8">
        <v>1.2412855189774193E-6</v>
      </c>
      <c r="BI330" s="8">
        <v>7.2404556772903264E-2</v>
      </c>
      <c r="BJ330" s="8">
        <v>1.0958331387861289</v>
      </c>
      <c r="BK330" s="8">
        <v>0.39641784932887097</v>
      </c>
      <c r="BL330" s="8">
        <v>0.36301955128532259</v>
      </c>
    </row>
    <row r="331" spans="1:64" x14ac:dyDescent="0.3">
      <c r="A331" s="7">
        <v>333414</v>
      </c>
      <c r="B331" s="7" t="str">
        <f t="shared" si="95"/>
        <v>Heating Equipment (except Warm Air Furnaces) Manufacturing</v>
      </c>
      <c r="C331" s="8">
        <f t="shared" si="96"/>
        <v>3.340295939166775E-2</v>
      </c>
      <c r="D331" s="8">
        <f t="shared" si="97"/>
        <v>8.2584289461177414E-3</v>
      </c>
      <c r="E331" s="8">
        <f t="shared" si="98"/>
        <v>5.0865223127516131E-2</v>
      </c>
      <c r="F331" s="8">
        <f t="shared" si="99"/>
        <v>5.7583808355066129E-2</v>
      </c>
      <c r="G331" s="8">
        <f t="shared" si="100"/>
        <v>1.7858250500516128E-2</v>
      </c>
      <c r="H331" s="8">
        <f t="shared" si="101"/>
        <v>8.0853318828935483E-2</v>
      </c>
      <c r="I331" s="8">
        <f t="shared" si="102"/>
        <v>5.3737460424779039E-2</v>
      </c>
      <c r="J331" s="8">
        <f t="shared" si="103"/>
        <v>1.3664161477680643E-2</v>
      </c>
      <c r="K331" s="8">
        <f t="shared" si="104"/>
        <v>6.0766717099935488E-2</v>
      </c>
      <c r="L331" s="8">
        <f t="shared" si="105"/>
        <v>4.3036325088011293E-2</v>
      </c>
      <c r="M331" s="8">
        <f t="shared" si="106"/>
        <v>1.0173820917354838E-2</v>
      </c>
      <c r="N331" s="8">
        <f t="shared" si="107"/>
        <v>7.8071844574241933E-2</v>
      </c>
      <c r="O331" s="8">
        <f t="shared" si="108"/>
        <v>8.930567364424194E-2</v>
      </c>
      <c r="P331" s="8">
        <f t="shared" si="109"/>
        <v>8.2213369933064512E-7</v>
      </c>
      <c r="Q331" s="8">
        <f t="shared" si="110"/>
        <v>4.5296441793451624E-2</v>
      </c>
      <c r="R331" s="8">
        <f t="shared" si="111"/>
        <v>1</v>
      </c>
      <c r="S331" s="8">
        <f t="shared" si="112"/>
        <v>0.36597279703935481</v>
      </c>
      <c r="T331" s="8">
        <f t="shared" si="113"/>
        <v>0.33784575835725805</v>
      </c>
      <c r="W331" s="7">
        <v>333414</v>
      </c>
      <c r="X331" s="7" t="s">
        <v>424</v>
      </c>
      <c r="Y331" s="8">
        <v>0</v>
      </c>
      <c r="Z331" s="8">
        <v>0</v>
      </c>
      <c r="AA331" s="8">
        <v>0</v>
      </c>
      <c r="AB331" s="8">
        <v>0</v>
      </c>
      <c r="AC331" s="8">
        <v>0</v>
      </c>
      <c r="AD331" s="8">
        <v>0</v>
      </c>
      <c r="AE331" s="8">
        <v>0</v>
      </c>
      <c r="AF331" s="8">
        <v>0</v>
      </c>
      <c r="AG331" s="8">
        <v>0</v>
      </c>
      <c r="AH331" s="8">
        <v>0</v>
      </c>
      <c r="AI331" s="8">
        <v>0</v>
      </c>
      <c r="AJ331" s="8">
        <v>0</v>
      </c>
      <c r="AK331" s="8">
        <v>0</v>
      </c>
      <c r="AL331" s="8">
        <v>0</v>
      </c>
      <c r="AM331" s="8">
        <v>0</v>
      </c>
      <c r="AN331" s="8">
        <v>1</v>
      </c>
      <c r="AO331" s="8">
        <v>0</v>
      </c>
      <c r="AP331" s="8">
        <v>0</v>
      </c>
      <c r="AS331" s="7">
        <v>333414</v>
      </c>
      <c r="AT331" s="7" t="s">
        <v>424</v>
      </c>
      <c r="AU331" s="8">
        <v>3.340295939166775E-2</v>
      </c>
      <c r="AV331" s="8">
        <v>8.2584289461177414E-3</v>
      </c>
      <c r="AW331" s="8">
        <v>5.0865223127516131E-2</v>
      </c>
      <c r="AX331" s="8">
        <v>5.7583808355066129E-2</v>
      </c>
      <c r="AY331" s="8">
        <v>1.7858250500516128E-2</v>
      </c>
      <c r="AZ331" s="8">
        <v>8.0853318828935483E-2</v>
      </c>
      <c r="BA331" s="8">
        <v>5.3737460424779039E-2</v>
      </c>
      <c r="BB331" s="8">
        <v>1.3664161477680643E-2</v>
      </c>
      <c r="BC331" s="8">
        <v>6.0766717099935488E-2</v>
      </c>
      <c r="BD331" s="8">
        <v>4.3036325088011293E-2</v>
      </c>
      <c r="BE331" s="8">
        <v>1.0173820917354838E-2</v>
      </c>
      <c r="BF331" s="8">
        <v>7.8071844574241933E-2</v>
      </c>
      <c r="BG331" s="8">
        <v>8.930567364424194E-2</v>
      </c>
      <c r="BH331" s="8">
        <v>8.2213369933064512E-7</v>
      </c>
      <c r="BI331" s="8">
        <v>4.5296441793451624E-2</v>
      </c>
      <c r="BJ331" s="8">
        <v>1.0925266114651615</v>
      </c>
      <c r="BK331" s="8">
        <v>0.36597279703935481</v>
      </c>
      <c r="BL331" s="8">
        <v>0.33784575835725805</v>
      </c>
    </row>
    <row r="332" spans="1:64" x14ac:dyDescent="0.3">
      <c r="A332" s="7">
        <v>333415</v>
      </c>
      <c r="B332" s="7" t="str">
        <f t="shared" si="95"/>
        <v>Air-Conditioning and Warm Air Heating Equipment and Commercial and Industrial Refrigeration Equipment Manufacturing</v>
      </c>
      <c r="C332" s="8">
        <f t="shared" si="96"/>
        <v>5.3239618541111283E-2</v>
      </c>
      <c r="D332" s="8">
        <f t="shared" si="97"/>
        <v>1.3842197304308548E-2</v>
      </c>
      <c r="E332" s="8">
        <f t="shared" si="98"/>
        <v>9.1272316964451608E-2</v>
      </c>
      <c r="F332" s="8">
        <f t="shared" si="99"/>
        <v>8.0845834548677428E-2</v>
      </c>
      <c r="G332" s="8">
        <f t="shared" si="100"/>
        <v>2.9518209142952903E-2</v>
      </c>
      <c r="H332" s="8">
        <f t="shared" si="101"/>
        <v>0.12746314690514515</v>
      </c>
      <c r="I332" s="8">
        <f t="shared" si="102"/>
        <v>0.10781140512408226</v>
      </c>
      <c r="J332" s="8">
        <f t="shared" si="103"/>
        <v>2.9292382142386282E-2</v>
      </c>
      <c r="K332" s="8">
        <f t="shared" si="104"/>
        <v>0.12688786009897746</v>
      </c>
      <c r="L332" s="8">
        <f t="shared" si="105"/>
        <v>7.6176311144217745E-2</v>
      </c>
      <c r="M332" s="8">
        <f t="shared" si="106"/>
        <v>1.8857328346472742E-2</v>
      </c>
      <c r="N332" s="8">
        <f t="shared" si="107"/>
        <v>0.16290755445166127</v>
      </c>
      <c r="O332" s="8">
        <f t="shared" si="108"/>
        <v>0.17641707726987088</v>
      </c>
      <c r="P332" s="8">
        <f t="shared" si="109"/>
        <v>2.4235651191758065E-6</v>
      </c>
      <c r="Q332" s="8">
        <f t="shared" si="110"/>
        <v>7.8975877690951615E-2</v>
      </c>
      <c r="R332" s="8">
        <f t="shared" si="111"/>
        <v>1</v>
      </c>
      <c r="S332" s="8">
        <f t="shared" si="112"/>
        <v>0.70556912608064504</v>
      </c>
      <c r="T332" s="8">
        <f t="shared" si="113"/>
        <v>0.73173358284919365</v>
      </c>
      <c r="W332" s="7">
        <v>333415</v>
      </c>
      <c r="X332" s="7" t="s">
        <v>425</v>
      </c>
      <c r="Y332" s="8">
        <v>0</v>
      </c>
      <c r="Z332" s="8">
        <v>0</v>
      </c>
      <c r="AA332" s="8">
        <v>0</v>
      </c>
      <c r="AB332" s="8">
        <v>0</v>
      </c>
      <c r="AC332" s="8">
        <v>0</v>
      </c>
      <c r="AD332" s="8">
        <v>0</v>
      </c>
      <c r="AE332" s="8">
        <v>0</v>
      </c>
      <c r="AF332" s="8">
        <v>0</v>
      </c>
      <c r="AG332" s="8">
        <v>0</v>
      </c>
      <c r="AH332" s="8">
        <v>0</v>
      </c>
      <c r="AI332" s="8">
        <v>0</v>
      </c>
      <c r="AJ332" s="8">
        <v>0</v>
      </c>
      <c r="AK332" s="8">
        <v>0</v>
      </c>
      <c r="AL332" s="8">
        <v>0</v>
      </c>
      <c r="AM332" s="8">
        <v>0</v>
      </c>
      <c r="AN332" s="8">
        <v>1</v>
      </c>
      <c r="AO332" s="8">
        <v>0</v>
      </c>
      <c r="AP332" s="8">
        <v>0</v>
      </c>
      <c r="AS332" s="7">
        <v>333415</v>
      </c>
      <c r="AT332" s="7" t="s">
        <v>425</v>
      </c>
      <c r="AU332" s="8">
        <v>5.3239618541111283E-2</v>
      </c>
      <c r="AV332" s="8">
        <v>1.3842197304308548E-2</v>
      </c>
      <c r="AW332" s="8">
        <v>9.1272316964451608E-2</v>
      </c>
      <c r="AX332" s="8">
        <v>8.0845834548677428E-2</v>
      </c>
      <c r="AY332" s="8">
        <v>2.9518209142952903E-2</v>
      </c>
      <c r="AZ332" s="8">
        <v>0.12746314690514515</v>
      </c>
      <c r="BA332" s="8">
        <v>0.10781140512408226</v>
      </c>
      <c r="BB332" s="8">
        <v>2.9292382142386282E-2</v>
      </c>
      <c r="BC332" s="8">
        <v>0.12688786009897746</v>
      </c>
      <c r="BD332" s="8">
        <v>7.6176311144217745E-2</v>
      </c>
      <c r="BE332" s="8">
        <v>1.8857328346472742E-2</v>
      </c>
      <c r="BF332" s="8">
        <v>0.16290755445166127</v>
      </c>
      <c r="BG332" s="8">
        <v>0.17641707726987088</v>
      </c>
      <c r="BH332" s="8">
        <v>2.4235651191758065E-6</v>
      </c>
      <c r="BI332" s="8">
        <v>7.8975877690951615E-2</v>
      </c>
      <c r="BJ332" s="8">
        <v>1.1583541328095164</v>
      </c>
      <c r="BK332" s="8">
        <v>0.70556912608064504</v>
      </c>
      <c r="BL332" s="8">
        <v>0.73173358284919365</v>
      </c>
    </row>
    <row r="333" spans="1:64" x14ac:dyDescent="0.3">
      <c r="A333" s="7">
        <v>333511</v>
      </c>
      <c r="B333" s="7" t="str">
        <f t="shared" si="95"/>
        <v>Industrial Mold Manufacturing</v>
      </c>
      <c r="C333" s="8">
        <f t="shared" si="96"/>
        <v>7.0966622536500004E-2</v>
      </c>
      <c r="D333" s="8">
        <f t="shared" si="97"/>
        <v>1.0194436989200001E-2</v>
      </c>
      <c r="E333" s="8">
        <f t="shared" si="98"/>
        <v>7.0168010483900006E-2</v>
      </c>
      <c r="F333" s="8">
        <f t="shared" si="99"/>
        <v>5.4919046607100001E-2</v>
      </c>
      <c r="G333" s="8">
        <f t="shared" si="100"/>
        <v>8.4745889640700008E-3</v>
      </c>
      <c r="H333" s="8">
        <f t="shared" si="101"/>
        <v>5.29808838263E-2</v>
      </c>
      <c r="I333" s="8">
        <f t="shared" si="102"/>
        <v>5.7348763350999997E-2</v>
      </c>
      <c r="J333" s="8">
        <f t="shared" si="103"/>
        <v>7.1945470366200004E-3</v>
      </c>
      <c r="K333" s="8">
        <f t="shared" si="104"/>
        <v>3.9059945298300001E-2</v>
      </c>
      <c r="L333" s="8">
        <f t="shared" si="105"/>
        <v>7.4743900133500005E-2</v>
      </c>
      <c r="M333" s="8">
        <f t="shared" si="106"/>
        <v>1.02902609045E-2</v>
      </c>
      <c r="N333" s="8">
        <f t="shared" si="107"/>
        <v>9.2389966054800002E-2</v>
      </c>
      <c r="O333" s="8">
        <f t="shared" si="108"/>
        <v>0.50099267270600001</v>
      </c>
      <c r="P333" s="8">
        <f t="shared" si="109"/>
        <v>9.0617005365900002E-6</v>
      </c>
      <c r="Q333" s="8">
        <f t="shared" si="110"/>
        <v>0.43648482593400001</v>
      </c>
      <c r="R333" s="8">
        <f t="shared" si="111"/>
        <v>1.1513290700100001</v>
      </c>
      <c r="S333" s="8">
        <f t="shared" si="112"/>
        <v>1.1163745194000001</v>
      </c>
      <c r="T333" s="8">
        <f t="shared" si="113"/>
        <v>1.10360325569</v>
      </c>
      <c r="W333" s="7">
        <v>333511</v>
      </c>
      <c r="X333" s="7" t="s">
        <v>426</v>
      </c>
      <c r="Y333" s="8">
        <v>7.0966622536500004E-2</v>
      </c>
      <c r="Z333" s="8">
        <v>1.0194436989200001E-2</v>
      </c>
      <c r="AA333" s="8">
        <v>7.0168010483900006E-2</v>
      </c>
      <c r="AB333" s="8">
        <v>5.4919046607100001E-2</v>
      </c>
      <c r="AC333" s="8">
        <v>8.4745889640700008E-3</v>
      </c>
      <c r="AD333" s="8">
        <v>5.29808838263E-2</v>
      </c>
      <c r="AE333" s="8">
        <v>5.7348763350999997E-2</v>
      </c>
      <c r="AF333" s="8">
        <v>7.1945470366200004E-3</v>
      </c>
      <c r="AG333" s="8">
        <v>3.9059945298300001E-2</v>
      </c>
      <c r="AH333" s="8">
        <v>7.4743900133500005E-2</v>
      </c>
      <c r="AI333" s="8">
        <v>1.02902609045E-2</v>
      </c>
      <c r="AJ333" s="8">
        <v>9.2389966054800002E-2</v>
      </c>
      <c r="AK333" s="8">
        <v>0.50099267270600001</v>
      </c>
      <c r="AL333" s="8">
        <v>9.0617005365900002E-6</v>
      </c>
      <c r="AM333" s="8">
        <v>0.43648482593400001</v>
      </c>
      <c r="AN333" s="8">
        <v>1.1513290700100001</v>
      </c>
      <c r="AO333" s="8">
        <v>1.1163745194000001</v>
      </c>
      <c r="AP333" s="8">
        <v>1.10360325569</v>
      </c>
      <c r="AS333" s="7">
        <v>333511</v>
      </c>
      <c r="AT333" s="7" t="s">
        <v>426</v>
      </c>
      <c r="AU333" s="8">
        <v>9.9234601512611265E-2</v>
      </c>
      <c r="AV333" s="8">
        <v>2.2456515179897583E-2</v>
      </c>
      <c r="AW333" s="8">
        <v>0.14421130499770971</v>
      </c>
      <c r="AX333" s="8">
        <v>6.304271674348999E-2</v>
      </c>
      <c r="AY333" s="8">
        <v>1.679289163610484E-2</v>
      </c>
      <c r="AZ333" s="8">
        <v>0.1029315226041629</v>
      </c>
      <c r="BA333" s="8">
        <v>8.7964205677730667E-2</v>
      </c>
      <c r="BB333" s="8">
        <v>1.8141178932791619E-2</v>
      </c>
      <c r="BC333" s="8">
        <v>0.10577447752681453</v>
      </c>
      <c r="BD333" s="8">
        <v>0.10896787297281933</v>
      </c>
      <c r="BE333" s="8">
        <v>2.3478341194728063E-2</v>
      </c>
      <c r="BF333" s="8">
        <v>0.17565759877151613</v>
      </c>
      <c r="BG333" s="8">
        <v>0.46915257873071009</v>
      </c>
      <c r="BH333" s="8">
        <v>1.5693857941810647E-5</v>
      </c>
      <c r="BI333" s="8">
        <v>0.40704730416832197</v>
      </c>
      <c r="BJ333" s="8">
        <v>1.2659024216903227</v>
      </c>
      <c r="BK333" s="8">
        <v>1.1182510019509682</v>
      </c>
      <c r="BL333" s="8">
        <v>1.1473637331053226</v>
      </c>
    </row>
    <row r="334" spans="1:64" x14ac:dyDescent="0.3">
      <c r="A334" s="7">
        <v>333514</v>
      </c>
      <c r="B334" s="7" t="str">
        <f t="shared" si="95"/>
        <v>Special Die and Tool, Die Set, Jig, and Fixture Manufacturing</v>
      </c>
      <c r="C334" s="8">
        <f t="shared" si="96"/>
        <v>4.9327754564499997E-2</v>
      </c>
      <c r="D334" s="8">
        <f t="shared" si="97"/>
        <v>6.1658666726200004E-3</v>
      </c>
      <c r="E334" s="8">
        <f t="shared" si="98"/>
        <v>7.31128315024E-2</v>
      </c>
      <c r="F334" s="8">
        <f t="shared" si="99"/>
        <v>3.9044151048700002E-2</v>
      </c>
      <c r="G334" s="8">
        <f t="shared" si="100"/>
        <v>5.3078601169500002E-3</v>
      </c>
      <c r="H334" s="8">
        <f t="shared" si="101"/>
        <v>6.7864230701599998E-2</v>
      </c>
      <c r="I334" s="8">
        <f t="shared" si="102"/>
        <v>3.0400289884099999E-2</v>
      </c>
      <c r="J334" s="8">
        <f t="shared" si="103"/>
        <v>3.16640654298E-3</v>
      </c>
      <c r="K334" s="8">
        <f t="shared" si="104"/>
        <v>3.4660966706499999E-2</v>
      </c>
      <c r="L334" s="8">
        <f t="shared" si="105"/>
        <v>3.9979982660600002E-2</v>
      </c>
      <c r="M334" s="8">
        <f t="shared" si="106"/>
        <v>4.8425426461999998E-3</v>
      </c>
      <c r="N334" s="8">
        <f t="shared" si="107"/>
        <v>7.0027846047400005E-2</v>
      </c>
      <c r="O334" s="8">
        <f t="shared" si="108"/>
        <v>0.65129181193999997</v>
      </c>
      <c r="P334" s="8">
        <f t="shared" si="109"/>
        <v>8.9494816932199999E-6</v>
      </c>
      <c r="Q334" s="8">
        <f t="shared" si="110"/>
        <v>0.61024948140500002</v>
      </c>
      <c r="R334" s="8">
        <f t="shared" si="111"/>
        <v>1.1286064527399999</v>
      </c>
      <c r="S334" s="8">
        <f t="shared" si="112"/>
        <v>1.1122162418699999</v>
      </c>
      <c r="T334" s="8">
        <f t="shared" si="113"/>
        <v>1.0682276631300001</v>
      </c>
      <c r="W334" s="7">
        <v>333514</v>
      </c>
      <c r="X334" s="7" t="s">
        <v>427</v>
      </c>
      <c r="Y334" s="8">
        <v>4.9327754564499997E-2</v>
      </c>
      <c r="Z334" s="8">
        <v>6.1658666726200004E-3</v>
      </c>
      <c r="AA334" s="8">
        <v>7.31128315024E-2</v>
      </c>
      <c r="AB334" s="8">
        <v>3.9044151048700002E-2</v>
      </c>
      <c r="AC334" s="8">
        <v>5.3078601169500002E-3</v>
      </c>
      <c r="AD334" s="8">
        <v>6.7864230701599998E-2</v>
      </c>
      <c r="AE334" s="8">
        <v>3.0400289884099999E-2</v>
      </c>
      <c r="AF334" s="8">
        <v>3.16640654298E-3</v>
      </c>
      <c r="AG334" s="8">
        <v>3.4660966706499999E-2</v>
      </c>
      <c r="AH334" s="8">
        <v>3.9979982660600002E-2</v>
      </c>
      <c r="AI334" s="8">
        <v>4.8425426461999998E-3</v>
      </c>
      <c r="AJ334" s="8">
        <v>7.0027846047400005E-2</v>
      </c>
      <c r="AK334" s="8">
        <v>0.65129181193999997</v>
      </c>
      <c r="AL334" s="8">
        <v>8.9494816932199999E-6</v>
      </c>
      <c r="AM334" s="8">
        <v>0.61024948140500002</v>
      </c>
      <c r="AN334" s="8">
        <v>1.1286064527399999</v>
      </c>
      <c r="AO334" s="8">
        <v>1.1122162418699999</v>
      </c>
      <c r="AP334" s="8">
        <v>1.0682276631300001</v>
      </c>
      <c r="AS334" s="7">
        <v>333514</v>
      </c>
      <c r="AT334" s="7" t="s">
        <v>427</v>
      </c>
      <c r="AU334" s="8">
        <v>6.641653761385001E-2</v>
      </c>
      <c r="AV334" s="8">
        <v>1.4466788176044198E-2</v>
      </c>
      <c r="AW334" s="8">
        <v>0.1567339855042113</v>
      </c>
      <c r="AX334" s="8">
        <v>3.7523715651195333E-2</v>
      </c>
      <c r="AY334" s="8">
        <v>9.0347491549881455E-3</v>
      </c>
      <c r="AZ334" s="8">
        <v>0.10226988558389744</v>
      </c>
      <c r="BA334" s="8">
        <v>4.4988209786095162E-2</v>
      </c>
      <c r="BB334" s="8">
        <v>8.5076099283082247E-3</v>
      </c>
      <c r="BC334" s="8">
        <v>8.8903473428509655E-2</v>
      </c>
      <c r="BD334" s="8">
        <v>5.7233082633280662E-2</v>
      </c>
      <c r="BE334" s="8">
        <v>1.1740287764442258E-2</v>
      </c>
      <c r="BF334" s="8">
        <v>0.14274275420882102</v>
      </c>
      <c r="BG334" s="8">
        <v>0.59803459414683868</v>
      </c>
      <c r="BH334" s="8">
        <v>1.9155357199940327E-5</v>
      </c>
      <c r="BI334" s="8">
        <v>0.55921570615330596</v>
      </c>
      <c r="BJ334" s="8">
        <v>1.2376173112941931</v>
      </c>
      <c r="BK334" s="8">
        <v>1.0681831891001612</v>
      </c>
      <c r="BL334" s="8">
        <v>1.0617541318530646</v>
      </c>
    </row>
    <row r="335" spans="1:64" x14ac:dyDescent="0.3">
      <c r="A335" s="7">
        <v>333515</v>
      </c>
      <c r="B335" s="7" t="str">
        <f t="shared" si="95"/>
        <v>Cutting Tool and Machine Tool Accessory Manufacturing</v>
      </c>
      <c r="C335" s="8">
        <f t="shared" si="96"/>
        <v>6.8297233622999998E-2</v>
      </c>
      <c r="D335" s="8">
        <f t="shared" si="97"/>
        <v>9.8836889209199998E-3</v>
      </c>
      <c r="E335" s="8">
        <f t="shared" si="98"/>
        <v>7.6267196672599999E-2</v>
      </c>
      <c r="F335" s="8">
        <f t="shared" si="99"/>
        <v>0.100797823855</v>
      </c>
      <c r="G335" s="8">
        <f t="shared" si="100"/>
        <v>1.5948662030400001E-2</v>
      </c>
      <c r="H335" s="8">
        <f t="shared" si="101"/>
        <v>8.7302515520600005E-2</v>
      </c>
      <c r="I335" s="8">
        <f t="shared" si="102"/>
        <v>7.3951548412799994E-2</v>
      </c>
      <c r="J335" s="8">
        <f t="shared" si="103"/>
        <v>9.1173617891199994E-3</v>
      </c>
      <c r="K335" s="8">
        <f t="shared" si="104"/>
        <v>4.3742364571200003E-2</v>
      </c>
      <c r="L335" s="8">
        <f t="shared" si="105"/>
        <v>8.2008815880199995E-2</v>
      </c>
      <c r="M335" s="8">
        <f t="shared" si="106"/>
        <v>1.13271715164E-2</v>
      </c>
      <c r="N335" s="8">
        <f t="shared" si="107"/>
        <v>0.12184624685999999</v>
      </c>
      <c r="O335" s="8">
        <f t="shared" si="108"/>
        <v>0.43864464747100002</v>
      </c>
      <c r="P335" s="8">
        <f t="shared" si="109"/>
        <v>4.6016870242900002E-6</v>
      </c>
      <c r="Q335" s="8">
        <f t="shared" si="110"/>
        <v>0.33270491297299998</v>
      </c>
      <c r="R335" s="8">
        <f t="shared" si="111"/>
        <v>1.15444811922</v>
      </c>
      <c r="S335" s="8">
        <f t="shared" si="112"/>
        <v>1.20404900141</v>
      </c>
      <c r="T335" s="8">
        <f t="shared" si="113"/>
        <v>1.1268112747700001</v>
      </c>
      <c r="W335" s="7">
        <v>333515</v>
      </c>
      <c r="X335" s="7" t="s">
        <v>428</v>
      </c>
      <c r="Y335" s="8">
        <v>6.8297233622999998E-2</v>
      </c>
      <c r="Z335" s="8">
        <v>9.8836889209199998E-3</v>
      </c>
      <c r="AA335" s="8">
        <v>7.6267196672599999E-2</v>
      </c>
      <c r="AB335" s="8">
        <v>0.100797823855</v>
      </c>
      <c r="AC335" s="8">
        <v>1.5948662030400001E-2</v>
      </c>
      <c r="AD335" s="8">
        <v>8.7302515520600005E-2</v>
      </c>
      <c r="AE335" s="8">
        <v>7.3951548412799994E-2</v>
      </c>
      <c r="AF335" s="8">
        <v>9.1173617891199994E-3</v>
      </c>
      <c r="AG335" s="8">
        <v>4.3742364571200003E-2</v>
      </c>
      <c r="AH335" s="8">
        <v>8.2008815880199995E-2</v>
      </c>
      <c r="AI335" s="8">
        <v>1.13271715164E-2</v>
      </c>
      <c r="AJ335" s="8">
        <v>0.12184624685999999</v>
      </c>
      <c r="AK335" s="8">
        <v>0.43864464747100002</v>
      </c>
      <c r="AL335" s="8">
        <v>4.6016870242900002E-6</v>
      </c>
      <c r="AM335" s="8">
        <v>0.33270491297299998</v>
      </c>
      <c r="AN335" s="8">
        <v>1.15444811922</v>
      </c>
      <c r="AO335" s="8">
        <v>1.20404900141</v>
      </c>
      <c r="AP335" s="8">
        <v>1.1268112747700001</v>
      </c>
      <c r="AS335" s="7">
        <v>333515</v>
      </c>
      <c r="AT335" s="7" t="s">
        <v>428</v>
      </c>
      <c r="AU335" s="8">
        <v>8.3895945400483854E-2</v>
      </c>
      <c r="AV335" s="8">
        <v>2.0417568796508873E-2</v>
      </c>
      <c r="AW335" s="8">
        <v>0.11651013526830323</v>
      </c>
      <c r="AX335" s="8">
        <v>7.0229256225956466E-2</v>
      </c>
      <c r="AY335" s="8">
        <v>2.0890475944184517E-2</v>
      </c>
      <c r="AZ335" s="8">
        <v>0.10433678896776129</v>
      </c>
      <c r="BA335" s="8">
        <v>9.8975362771761305E-2</v>
      </c>
      <c r="BB335" s="8">
        <v>2.1762387661256939E-2</v>
      </c>
      <c r="BC335" s="8">
        <v>0.1010723287914839</v>
      </c>
      <c r="BD335" s="8">
        <v>0.10508171391453063</v>
      </c>
      <c r="BE335" s="8">
        <v>2.4281778063676138E-2</v>
      </c>
      <c r="BF335" s="8">
        <v>0.1672678784955097</v>
      </c>
      <c r="BG335" s="8">
        <v>0.31357215923070964</v>
      </c>
      <c r="BH335" s="8">
        <v>8.6151056380649998E-6</v>
      </c>
      <c r="BI335" s="8">
        <v>0.23535912559890312</v>
      </c>
      <c r="BJ335" s="8">
        <v>1.2208236494648388</v>
      </c>
      <c r="BK335" s="8">
        <v>0.90513394049258045</v>
      </c>
      <c r="BL335" s="8">
        <v>0.93148749857951629</v>
      </c>
    </row>
    <row r="336" spans="1:64" x14ac:dyDescent="0.3">
      <c r="A336" s="7">
        <v>333517</v>
      </c>
      <c r="B336" s="7" t="str">
        <f t="shared" si="95"/>
        <v>Machine Tool Manufacturing</v>
      </c>
      <c r="C336" s="8">
        <f t="shared" si="96"/>
        <v>6.1100760120682274E-2</v>
      </c>
      <c r="D336" s="8">
        <f t="shared" si="97"/>
        <v>1.532247252844081E-2</v>
      </c>
      <c r="E336" s="8">
        <f t="shared" si="98"/>
        <v>7.918477481982418E-2</v>
      </c>
      <c r="F336" s="8">
        <f t="shared" si="99"/>
        <v>5.1246509097889685E-2</v>
      </c>
      <c r="G336" s="8">
        <f t="shared" si="100"/>
        <v>1.4689443554033756E-2</v>
      </c>
      <c r="H336" s="8">
        <f t="shared" si="101"/>
        <v>7.5075242048114985E-2</v>
      </c>
      <c r="I336" s="8">
        <f t="shared" si="102"/>
        <v>6.6482323249424199E-2</v>
      </c>
      <c r="J336" s="8">
        <f t="shared" si="103"/>
        <v>1.5884996065911774E-2</v>
      </c>
      <c r="K336" s="8">
        <f t="shared" si="104"/>
        <v>7.076854462755805E-2</v>
      </c>
      <c r="L336" s="8">
        <f t="shared" si="105"/>
        <v>8.1016771116335484E-2</v>
      </c>
      <c r="M336" s="8">
        <f t="shared" si="106"/>
        <v>1.9074301280834358E-2</v>
      </c>
      <c r="N336" s="8">
        <f t="shared" si="107"/>
        <v>0.11494707664332905</v>
      </c>
      <c r="O336" s="8">
        <f t="shared" si="108"/>
        <v>0.19851026247517736</v>
      </c>
      <c r="P336" s="8">
        <f t="shared" si="109"/>
        <v>1.9308283084658873E-5</v>
      </c>
      <c r="Q336" s="8">
        <f t="shared" si="110"/>
        <v>0.16200067201643556</v>
      </c>
      <c r="R336" s="8">
        <f t="shared" si="111"/>
        <v>1</v>
      </c>
      <c r="S336" s="8">
        <f t="shared" si="112"/>
        <v>0.6087531301840321</v>
      </c>
      <c r="T336" s="8">
        <f t="shared" si="113"/>
        <v>0.6208777994264516</v>
      </c>
      <c r="W336" s="7">
        <v>333517</v>
      </c>
      <c r="X336" s="7" t="s">
        <v>429</v>
      </c>
      <c r="Y336" s="8">
        <v>0</v>
      </c>
      <c r="Z336" s="8">
        <v>0</v>
      </c>
      <c r="AA336" s="8">
        <v>0</v>
      </c>
      <c r="AB336" s="8">
        <v>0</v>
      </c>
      <c r="AC336" s="8">
        <v>0</v>
      </c>
      <c r="AD336" s="8">
        <v>0</v>
      </c>
      <c r="AE336" s="8">
        <v>0</v>
      </c>
      <c r="AF336" s="8">
        <v>0</v>
      </c>
      <c r="AG336" s="8">
        <v>0</v>
      </c>
      <c r="AH336" s="8">
        <v>0</v>
      </c>
      <c r="AI336" s="8">
        <v>0</v>
      </c>
      <c r="AJ336" s="8">
        <v>0</v>
      </c>
      <c r="AK336" s="8">
        <v>0</v>
      </c>
      <c r="AL336" s="8">
        <v>0</v>
      </c>
      <c r="AM336" s="8">
        <v>0</v>
      </c>
      <c r="AN336" s="8">
        <v>1</v>
      </c>
      <c r="AO336" s="8">
        <v>0</v>
      </c>
      <c r="AP336" s="8">
        <v>0</v>
      </c>
      <c r="AS336" s="7">
        <v>333517</v>
      </c>
      <c r="AT336" s="7" t="s">
        <v>429</v>
      </c>
      <c r="AU336" s="8">
        <v>6.1100760120682274E-2</v>
      </c>
      <c r="AV336" s="8">
        <v>1.532247252844081E-2</v>
      </c>
      <c r="AW336" s="8">
        <v>7.918477481982418E-2</v>
      </c>
      <c r="AX336" s="8">
        <v>5.1246509097889685E-2</v>
      </c>
      <c r="AY336" s="8">
        <v>1.4689443554033756E-2</v>
      </c>
      <c r="AZ336" s="8">
        <v>7.5075242048114985E-2</v>
      </c>
      <c r="BA336" s="8">
        <v>6.6482323249424199E-2</v>
      </c>
      <c r="BB336" s="8">
        <v>1.5884996065911774E-2</v>
      </c>
      <c r="BC336" s="8">
        <v>7.076854462755805E-2</v>
      </c>
      <c r="BD336" s="8">
        <v>8.1016771116335484E-2</v>
      </c>
      <c r="BE336" s="8">
        <v>1.9074301280834358E-2</v>
      </c>
      <c r="BF336" s="8">
        <v>0.11494707664332905</v>
      </c>
      <c r="BG336" s="8">
        <v>0.19851026247517736</v>
      </c>
      <c r="BH336" s="8">
        <v>1.9308283084658873E-5</v>
      </c>
      <c r="BI336" s="8">
        <v>0.16200067201643556</v>
      </c>
      <c r="BJ336" s="8">
        <v>1.1556080074688708</v>
      </c>
      <c r="BK336" s="8">
        <v>0.6087531301840321</v>
      </c>
      <c r="BL336" s="8">
        <v>0.6208777994264516</v>
      </c>
    </row>
    <row r="337" spans="1:64" x14ac:dyDescent="0.3">
      <c r="A337" s="7">
        <v>333519</v>
      </c>
      <c r="B337" s="7" t="str">
        <f t="shared" si="95"/>
        <v>Rolling Mill and Other Metalworking Machinery Manufacturing</v>
      </c>
      <c r="C337" s="8">
        <f t="shared" si="96"/>
        <v>1.9080862991887097E-2</v>
      </c>
      <c r="D337" s="8">
        <f t="shared" si="97"/>
        <v>5.4640467156838709E-3</v>
      </c>
      <c r="E337" s="8">
        <f t="shared" si="98"/>
        <v>2.6632658599806451E-2</v>
      </c>
      <c r="F337" s="8">
        <f t="shared" si="99"/>
        <v>2.2483310693246775E-2</v>
      </c>
      <c r="G337" s="8">
        <f t="shared" si="100"/>
        <v>7.4932009673096779E-3</v>
      </c>
      <c r="H337" s="8">
        <f t="shared" si="101"/>
        <v>4.0168693913677424E-2</v>
      </c>
      <c r="I337" s="8">
        <f t="shared" si="102"/>
        <v>2.2365663448433871E-2</v>
      </c>
      <c r="J337" s="8">
        <f t="shared" si="103"/>
        <v>5.9680888278129049E-3</v>
      </c>
      <c r="K337" s="8">
        <f t="shared" si="104"/>
        <v>2.5524001630967737E-2</v>
      </c>
      <c r="L337" s="8">
        <f t="shared" si="105"/>
        <v>2.3396028433838711E-2</v>
      </c>
      <c r="M337" s="8">
        <f t="shared" si="106"/>
        <v>6.5672384470467741E-3</v>
      </c>
      <c r="N337" s="8">
        <f t="shared" si="107"/>
        <v>3.6778772559758068E-2</v>
      </c>
      <c r="O337" s="8">
        <f t="shared" si="108"/>
        <v>4.276524751683871E-2</v>
      </c>
      <c r="P337" s="8">
        <f t="shared" si="109"/>
        <v>4.711334558214516E-7</v>
      </c>
      <c r="Q337" s="8">
        <f t="shared" si="110"/>
        <v>3.2139913109612908E-2</v>
      </c>
      <c r="R337" s="8">
        <f t="shared" si="111"/>
        <v>1</v>
      </c>
      <c r="S337" s="8">
        <f t="shared" si="112"/>
        <v>0.16691939912258064</v>
      </c>
      <c r="T337" s="8">
        <f t="shared" si="113"/>
        <v>0.15063194745564518</v>
      </c>
      <c r="W337" s="7">
        <v>333519</v>
      </c>
      <c r="X337" s="7" t="s">
        <v>430</v>
      </c>
      <c r="Y337" s="8">
        <v>0</v>
      </c>
      <c r="Z337" s="8">
        <v>0</v>
      </c>
      <c r="AA337" s="8">
        <v>0</v>
      </c>
      <c r="AB337" s="8">
        <v>0</v>
      </c>
      <c r="AC337" s="8">
        <v>0</v>
      </c>
      <c r="AD337" s="8">
        <v>0</v>
      </c>
      <c r="AE337" s="8">
        <v>0</v>
      </c>
      <c r="AF337" s="8">
        <v>0</v>
      </c>
      <c r="AG337" s="8">
        <v>0</v>
      </c>
      <c r="AH337" s="8">
        <v>0</v>
      </c>
      <c r="AI337" s="8">
        <v>0</v>
      </c>
      <c r="AJ337" s="8">
        <v>0</v>
      </c>
      <c r="AK337" s="8">
        <v>0</v>
      </c>
      <c r="AL337" s="8">
        <v>0</v>
      </c>
      <c r="AM337" s="8">
        <v>0</v>
      </c>
      <c r="AN337" s="8">
        <v>1</v>
      </c>
      <c r="AO337" s="8">
        <v>0</v>
      </c>
      <c r="AP337" s="8">
        <v>0</v>
      </c>
      <c r="AS337" s="7">
        <v>333519</v>
      </c>
      <c r="AT337" s="7" t="s">
        <v>430</v>
      </c>
      <c r="AU337" s="8">
        <v>1.9080862991887097E-2</v>
      </c>
      <c r="AV337" s="8">
        <v>5.4640467156838709E-3</v>
      </c>
      <c r="AW337" s="8">
        <v>2.6632658599806451E-2</v>
      </c>
      <c r="AX337" s="8">
        <v>2.2483310693246775E-2</v>
      </c>
      <c r="AY337" s="8">
        <v>7.4932009673096779E-3</v>
      </c>
      <c r="AZ337" s="8">
        <v>4.0168693913677424E-2</v>
      </c>
      <c r="BA337" s="8">
        <v>2.2365663448433871E-2</v>
      </c>
      <c r="BB337" s="8">
        <v>5.9680888278129049E-3</v>
      </c>
      <c r="BC337" s="8">
        <v>2.5524001630967737E-2</v>
      </c>
      <c r="BD337" s="8">
        <v>2.3396028433838711E-2</v>
      </c>
      <c r="BE337" s="8">
        <v>6.5672384470467741E-3</v>
      </c>
      <c r="BF337" s="8">
        <v>3.6778772559758068E-2</v>
      </c>
      <c r="BG337" s="8">
        <v>4.276524751683871E-2</v>
      </c>
      <c r="BH337" s="8">
        <v>4.711334558214516E-7</v>
      </c>
      <c r="BI337" s="8">
        <v>3.2139913109612908E-2</v>
      </c>
      <c r="BJ337" s="8">
        <v>1.0511775683072579</v>
      </c>
      <c r="BK337" s="8">
        <v>0.16691939912258064</v>
      </c>
      <c r="BL337" s="8">
        <v>0.15063194745564518</v>
      </c>
    </row>
    <row r="338" spans="1:64" x14ac:dyDescent="0.3">
      <c r="A338" s="7">
        <v>333611</v>
      </c>
      <c r="B338" s="7" t="str">
        <f t="shared" si="95"/>
        <v>Turbine and Turbine Generator Set Units Manufacturing</v>
      </c>
      <c r="C338" s="8">
        <f t="shared" si="96"/>
        <v>2.8142027491317743E-2</v>
      </c>
      <c r="D338" s="8">
        <f t="shared" si="97"/>
        <v>7.362105754735484E-3</v>
      </c>
      <c r="E338" s="8">
        <f t="shared" si="98"/>
        <v>3.9846734845806447E-2</v>
      </c>
      <c r="F338" s="8">
        <f t="shared" si="99"/>
        <v>6.4096266191353224E-2</v>
      </c>
      <c r="G338" s="8">
        <f t="shared" si="100"/>
        <v>2.2667525192664521E-2</v>
      </c>
      <c r="H338" s="8">
        <f t="shared" si="101"/>
        <v>9.0005216089274198E-2</v>
      </c>
      <c r="I338" s="8">
        <f t="shared" si="102"/>
        <v>5.0737112519027412E-2</v>
      </c>
      <c r="J338" s="8">
        <f t="shared" si="103"/>
        <v>1.4580280585419356E-2</v>
      </c>
      <c r="K338" s="8">
        <f t="shared" si="104"/>
        <v>5.5053046581145161E-2</v>
      </c>
      <c r="L338" s="8">
        <f t="shared" si="105"/>
        <v>4.0751594387848387E-2</v>
      </c>
      <c r="M338" s="8">
        <f t="shared" si="106"/>
        <v>1.0820996759651454E-2</v>
      </c>
      <c r="N338" s="8">
        <f t="shared" si="107"/>
        <v>7.3225125703177435E-2</v>
      </c>
      <c r="O338" s="8">
        <f t="shared" si="108"/>
        <v>7.5364380654403235E-2</v>
      </c>
      <c r="P338" s="8">
        <f t="shared" si="109"/>
        <v>5.0402960888241934E-7</v>
      </c>
      <c r="Q338" s="8">
        <f t="shared" si="110"/>
        <v>3.8050349132983871E-2</v>
      </c>
      <c r="R338" s="8">
        <f t="shared" si="111"/>
        <v>1</v>
      </c>
      <c r="S338" s="8">
        <f t="shared" si="112"/>
        <v>0.38644642682822578</v>
      </c>
      <c r="T338" s="8">
        <f t="shared" si="113"/>
        <v>0.33004785904080647</v>
      </c>
      <c r="W338" s="7">
        <v>333611</v>
      </c>
      <c r="X338" s="7" t="s">
        <v>431</v>
      </c>
      <c r="Y338" s="8">
        <v>0</v>
      </c>
      <c r="Z338" s="8">
        <v>0</v>
      </c>
      <c r="AA338" s="8">
        <v>0</v>
      </c>
      <c r="AB338" s="8">
        <v>0</v>
      </c>
      <c r="AC338" s="8">
        <v>0</v>
      </c>
      <c r="AD338" s="8">
        <v>0</v>
      </c>
      <c r="AE338" s="8">
        <v>0</v>
      </c>
      <c r="AF338" s="8">
        <v>0</v>
      </c>
      <c r="AG338" s="8">
        <v>0</v>
      </c>
      <c r="AH338" s="8">
        <v>0</v>
      </c>
      <c r="AI338" s="8">
        <v>0</v>
      </c>
      <c r="AJ338" s="8">
        <v>0</v>
      </c>
      <c r="AK338" s="8">
        <v>0</v>
      </c>
      <c r="AL338" s="8">
        <v>0</v>
      </c>
      <c r="AM338" s="8">
        <v>0</v>
      </c>
      <c r="AN338" s="8">
        <v>1</v>
      </c>
      <c r="AO338" s="8">
        <v>0</v>
      </c>
      <c r="AP338" s="8">
        <v>0</v>
      </c>
      <c r="AS338" s="7">
        <v>333611</v>
      </c>
      <c r="AT338" s="7" t="s">
        <v>431</v>
      </c>
      <c r="AU338" s="8">
        <v>2.8142027491317743E-2</v>
      </c>
      <c r="AV338" s="8">
        <v>7.362105754735484E-3</v>
      </c>
      <c r="AW338" s="8">
        <v>3.9846734845806447E-2</v>
      </c>
      <c r="AX338" s="8">
        <v>6.4096266191353224E-2</v>
      </c>
      <c r="AY338" s="8">
        <v>2.2667525192664521E-2</v>
      </c>
      <c r="AZ338" s="8">
        <v>9.0005216089274198E-2</v>
      </c>
      <c r="BA338" s="8">
        <v>5.0737112519027412E-2</v>
      </c>
      <c r="BB338" s="8">
        <v>1.4580280585419356E-2</v>
      </c>
      <c r="BC338" s="8">
        <v>5.5053046581145161E-2</v>
      </c>
      <c r="BD338" s="8">
        <v>4.0751594387848387E-2</v>
      </c>
      <c r="BE338" s="8">
        <v>1.0820996759651454E-2</v>
      </c>
      <c r="BF338" s="8">
        <v>7.3225125703177435E-2</v>
      </c>
      <c r="BG338" s="8">
        <v>7.5364380654403235E-2</v>
      </c>
      <c r="BH338" s="8">
        <v>5.0402960888241934E-7</v>
      </c>
      <c r="BI338" s="8">
        <v>3.8050349132983871E-2</v>
      </c>
      <c r="BJ338" s="8">
        <v>1.0753508680917743</v>
      </c>
      <c r="BK338" s="8">
        <v>0.38644642682822578</v>
      </c>
      <c r="BL338" s="8">
        <v>0.33004785904080647</v>
      </c>
    </row>
    <row r="339" spans="1:64" x14ac:dyDescent="0.3">
      <c r="A339" s="7">
        <v>333612</v>
      </c>
      <c r="B339" s="7" t="str">
        <f t="shared" si="95"/>
        <v>Speed Changer, Industrial High-Speed Drive, and Gear Manufacturing</v>
      </c>
      <c r="C339" s="8">
        <f t="shared" si="96"/>
        <v>2.4495340214406452E-2</v>
      </c>
      <c r="D339" s="8">
        <f t="shared" si="97"/>
        <v>7.9478885463693544E-3</v>
      </c>
      <c r="E339" s="8">
        <f t="shared" si="98"/>
        <v>4.0707558034403214E-2</v>
      </c>
      <c r="F339" s="8">
        <f t="shared" si="99"/>
        <v>3.3670019744854833E-2</v>
      </c>
      <c r="G339" s="8">
        <f t="shared" si="100"/>
        <v>1.2615086403508065E-2</v>
      </c>
      <c r="H339" s="8">
        <f t="shared" si="101"/>
        <v>5.3780686285038709E-2</v>
      </c>
      <c r="I339" s="8">
        <f t="shared" si="102"/>
        <v>3.7619876738322587E-2</v>
      </c>
      <c r="J339" s="8">
        <f t="shared" si="103"/>
        <v>1.213669685998226E-2</v>
      </c>
      <c r="K339" s="8">
        <f t="shared" si="104"/>
        <v>4.8320456540935482E-2</v>
      </c>
      <c r="L339" s="8">
        <f t="shared" si="105"/>
        <v>2.9769528654999999E-2</v>
      </c>
      <c r="M339" s="8">
        <f t="shared" si="106"/>
        <v>9.2443388630274199E-3</v>
      </c>
      <c r="N339" s="8">
        <f t="shared" si="107"/>
        <v>5.9326344681419355E-2</v>
      </c>
      <c r="O339" s="8">
        <f t="shared" si="108"/>
        <v>6.4214263916129027E-2</v>
      </c>
      <c r="P339" s="8">
        <f t="shared" si="109"/>
        <v>7.0716607120435489E-7</v>
      </c>
      <c r="Q339" s="8">
        <f t="shared" si="110"/>
        <v>3.2942586741241939E-2</v>
      </c>
      <c r="R339" s="8">
        <f t="shared" si="111"/>
        <v>1</v>
      </c>
      <c r="S339" s="8">
        <f t="shared" si="112"/>
        <v>0.24522708275564517</v>
      </c>
      <c r="T339" s="8">
        <f t="shared" si="113"/>
        <v>0.24323832046145163</v>
      </c>
      <c r="W339" s="7">
        <v>333612</v>
      </c>
      <c r="X339" s="7" t="s">
        <v>432</v>
      </c>
      <c r="Y339" s="8">
        <v>0</v>
      </c>
      <c r="Z339" s="8">
        <v>0</v>
      </c>
      <c r="AA339" s="8">
        <v>0</v>
      </c>
      <c r="AB339" s="8">
        <v>0</v>
      </c>
      <c r="AC339" s="8">
        <v>0</v>
      </c>
      <c r="AD339" s="8">
        <v>0</v>
      </c>
      <c r="AE339" s="8">
        <v>0</v>
      </c>
      <c r="AF339" s="8">
        <v>0</v>
      </c>
      <c r="AG339" s="8">
        <v>0</v>
      </c>
      <c r="AH339" s="8">
        <v>0</v>
      </c>
      <c r="AI339" s="8">
        <v>0</v>
      </c>
      <c r="AJ339" s="8">
        <v>0</v>
      </c>
      <c r="AK339" s="8">
        <v>0</v>
      </c>
      <c r="AL339" s="8">
        <v>0</v>
      </c>
      <c r="AM339" s="8">
        <v>0</v>
      </c>
      <c r="AN339" s="8">
        <v>1</v>
      </c>
      <c r="AO339" s="8">
        <v>0</v>
      </c>
      <c r="AP339" s="8">
        <v>0</v>
      </c>
      <c r="AS339" s="7">
        <v>333612</v>
      </c>
      <c r="AT339" s="7" t="s">
        <v>432</v>
      </c>
      <c r="AU339" s="8">
        <v>2.4495340214406452E-2</v>
      </c>
      <c r="AV339" s="8">
        <v>7.9478885463693544E-3</v>
      </c>
      <c r="AW339" s="8">
        <v>4.0707558034403214E-2</v>
      </c>
      <c r="AX339" s="8">
        <v>3.3670019744854833E-2</v>
      </c>
      <c r="AY339" s="8">
        <v>1.2615086403508065E-2</v>
      </c>
      <c r="AZ339" s="8">
        <v>5.3780686285038709E-2</v>
      </c>
      <c r="BA339" s="8">
        <v>3.7619876738322587E-2</v>
      </c>
      <c r="BB339" s="8">
        <v>1.213669685998226E-2</v>
      </c>
      <c r="BC339" s="8">
        <v>4.8320456540935482E-2</v>
      </c>
      <c r="BD339" s="8">
        <v>2.9769528654999999E-2</v>
      </c>
      <c r="BE339" s="8">
        <v>9.2443388630274199E-3</v>
      </c>
      <c r="BF339" s="8">
        <v>5.9326344681419355E-2</v>
      </c>
      <c r="BG339" s="8">
        <v>6.4214263916129027E-2</v>
      </c>
      <c r="BH339" s="8">
        <v>7.0716607120435489E-7</v>
      </c>
      <c r="BI339" s="8">
        <v>3.2942586741241939E-2</v>
      </c>
      <c r="BJ339" s="8">
        <v>1.0731507867951613</v>
      </c>
      <c r="BK339" s="8">
        <v>0.24522708275564517</v>
      </c>
      <c r="BL339" s="8">
        <v>0.24323832046145163</v>
      </c>
    </row>
    <row r="340" spans="1:64" x14ac:dyDescent="0.3">
      <c r="A340" s="7">
        <v>333613</v>
      </c>
      <c r="B340" s="7" t="str">
        <f t="shared" si="95"/>
        <v>Mechanical Power Transmission Equipment Manufacturing</v>
      </c>
      <c r="C340" s="8">
        <f t="shared" si="96"/>
        <v>1.8866492532380645E-2</v>
      </c>
      <c r="D340" s="8">
        <f t="shared" si="97"/>
        <v>5.0515938833435477E-3</v>
      </c>
      <c r="E340" s="8">
        <f t="shared" si="98"/>
        <v>3.7061828613516125E-2</v>
      </c>
      <c r="F340" s="8">
        <f t="shared" si="99"/>
        <v>3.3474814730612902E-2</v>
      </c>
      <c r="G340" s="8">
        <f t="shared" si="100"/>
        <v>1.0700408713361292E-2</v>
      </c>
      <c r="H340" s="8">
        <f t="shared" si="101"/>
        <v>6.1461311165919359E-2</v>
      </c>
      <c r="I340" s="8">
        <f t="shared" si="102"/>
        <v>3.1386550690806453E-2</v>
      </c>
      <c r="J340" s="8">
        <f t="shared" si="103"/>
        <v>8.1822128545306454E-3</v>
      </c>
      <c r="K340" s="8">
        <f t="shared" si="104"/>
        <v>4.4270356256225808E-2</v>
      </c>
      <c r="L340" s="8">
        <f t="shared" si="105"/>
        <v>2.2082404699612902E-2</v>
      </c>
      <c r="M340" s="8">
        <f t="shared" si="106"/>
        <v>5.6714715129370973E-3</v>
      </c>
      <c r="N340" s="8">
        <f t="shared" si="107"/>
        <v>5.1038737908096779E-2</v>
      </c>
      <c r="O340" s="8">
        <f t="shared" si="108"/>
        <v>6.0925449677806436E-2</v>
      </c>
      <c r="P340" s="8">
        <f t="shared" si="109"/>
        <v>4.1087955664741932E-7</v>
      </c>
      <c r="Q340" s="8">
        <f t="shared" si="110"/>
        <v>2.8715311838709678E-2</v>
      </c>
      <c r="R340" s="8">
        <f t="shared" si="111"/>
        <v>1</v>
      </c>
      <c r="S340" s="8">
        <f t="shared" si="112"/>
        <v>0.23466879267435484</v>
      </c>
      <c r="T340" s="8">
        <f t="shared" si="113"/>
        <v>0.21287137786612903</v>
      </c>
      <c r="W340" s="7">
        <v>333613</v>
      </c>
      <c r="X340" s="7" t="s">
        <v>433</v>
      </c>
      <c r="Y340" s="8">
        <v>0</v>
      </c>
      <c r="Z340" s="8">
        <v>0</v>
      </c>
      <c r="AA340" s="8">
        <v>0</v>
      </c>
      <c r="AB340" s="8">
        <v>0</v>
      </c>
      <c r="AC340" s="8">
        <v>0</v>
      </c>
      <c r="AD340" s="8">
        <v>0</v>
      </c>
      <c r="AE340" s="8">
        <v>0</v>
      </c>
      <c r="AF340" s="8">
        <v>0</v>
      </c>
      <c r="AG340" s="8">
        <v>0</v>
      </c>
      <c r="AH340" s="8">
        <v>0</v>
      </c>
      <c r="AI340" s="8">
        <v>0</v>
      </c>
      <c r="AJ340" s="8">
        <v>0</v>
      </c>
      <c r="AK340" s="8">
        <v>0</v>
      </c>
      <c r="AL340" s="8">
        <v>0</v>
      </c>
      <c r="AM340" s="8">
        <v>0</v>
      </c>
      <c r="AN340" s="8">
        <v>1</v>
      </c>
      <c r="AO340" s="8">
        <v>0</v>
      </c>
      <c r="AP340" s="8">
        <v>0</v>
      </c>
      <c r="AS340" s="7">
        <v>333613</v>
      </c>
      <c r="AT340" s="7" t="s">
        <v>433</v>
      </c>
      <c r="AU340" s="8">
        <v>1.8866492532380645E-2</v>
      </c>
      <c r="AV340" s="8">
        <v>5.0515938833435477E-3</v>
      </c>
      <c r="AW340" s="8">
        <v>3.7061828613516125E-2</v>
      </c>
      <c r="AX340" s="8">
        <v>3.3474814730612902E-2</v>
      </c>
      <c r="AY340" s="8">
        <v>1.0700408713361292E-2</v>
      </c>
      <c r="AZ340" s="8">
        <v>6.1461311165919359E-2</v>
      </c>
      <c r="BA340" s="8">
        <v>3.1386550690806453E-2</v>
      </c>
      <c r="BB340" s="8">
        <v>8.1822128545306454E-3</v>
      </c>
      <c r="BC340" s="8">
        <v>4.4270356256225808E-2</v>
      </c>
      <c r="BD340" s="8">
        <v>2.2082404699612902E-2</v>
      </c>
      <c r="BE340" s="8">
        <v>5.6714715129370973E-3</v>
      </c>
      <c r="BF340" s="8">
        <v>5.1038737908096779E-2</v>
      </c>
      <c r="BG340" s="8">
        <v>6.0925449677806436E-2</v>
      </c>
      <c r="BH340" s="8">
        <v>4.1087955664741932E-7</v>
      </c>
      <c r="BI340" s="8">
        <v>2.8715311838709678E-2</v>
      </c>
      <c r="BJ340" s="8">
        <v>1.0609799150293548</v>
      </c>
      <c r="BK340" s="8">
        <v>0.23466879267435484</v>
      </c>
      <c r="BL340" s="8">
        <v>0.21287137786612903</v>
      </c>
    </row>
    <row r="341" spans="1:64" x14ac:dyDescent="0.3">
      <c r="A341" s="7">
        <v>333618</v>
      </c>
      <c r="B341" s="7" t="str">
        <f t="shared" si="95"/>
        <v>Other Engine Equipment Manufacturing</v>
      </c>
      <c r="C341" s="8">
        <f t="shared" si="96"/>
        <v>3.3794917547148383E-2</v>
      </c>
      <c r="D341" s="8">
        <f t="shared" si="97"/>
        <v>8.9687184071129012E-3</v>
      </c>
      <c r="E341" s="8">
        <f t="shared" si="98"/>
        <v>4.0321561572000002E-2</v>
      </c>
      <c r="F341" s="8">
        <f t="shared" si="99"/>
        <v>3.3854138486093546E-2</v>
      </c>
      <c r="G341" s="8">
        <f t="shared" si="100"/>
        <v>1.1889127347206613E-2</v>
      </c>
      <c r="H341" s="8">
        <f t="shared" si="101"/>
        <v>3.8565968290283872E-2</v>
      </c>
      <c r="I341" s="8">
        <f t="shared" si="102"/>
        <v>6.9944689687064507E-2</v>
      </c>
      <c r="J341" s="8">
        <f t="shared" si="103"/>
        <v>2.0908739280325807E-2</v>
      </c>
      <c r="K341" s="8">
        <f t="shared" si="104"/>
        <v>7.0856855673919347E-2</v>
      </c>
      <c r="L341" s="8">
        <f t="shared" si="105"/>
        <v>6.0880031663758064E-2</v>
      </c>
      <c r="M341" s="8">
        <f t="shared" si="106"/>
        <v>1.6418899737048385E-2</v>
      </c>
      <c r="N341" s="8">
        <f t="shared" si="107"/>
        <v>9.238186956608066E-2</v>
      </c>
      <c r="O341" s="8">
        <f t="shared" si="108"/>
        <v>6.8420204355483891E-2</v>
      </c>
      <c r="P341" s="8">
        <f t="shared" si="109"/>
        <v>1.8617712792020968E-6</v>
      </c>
      <c r="Q341" s="8">
        <f t="shared" si="110"/>
        <v>3.6388540168790326E-2</v>
      </c>
      <c r="R341" s="8">
        <f t="shared" si="111"/>
        <v>1</v>
      </c>
      <c r="S341" s="8">
        <f t="shared" si="112"/>
        <v>0.32624471799451615</v>
      </c>
      <c r="T341" s="8">
        <f t="shared" si="113"/>
        <v>0.40364576851241935</v>
      </c>
      <c r="W341" s="7">
        <v>333618</v>
      </c>
      <c r="X341" s="7" t="s">
        <v>434</v>
      </c>
      <c r="Y341" s="8">
        <v>0</v>
      </c>
      <c r="Z341" s="8">
        <v>0</v>
      </c>
      <c r="AA341" s="8">
        <v>0</v>
      </c>
      <c r="AB341" s="8">
        <v>0</v>
      </c>
      <c r="AC341" s="8">
        <v>0</v>
      </c>
      <c r="AD341" s="8">
        <v>0</v>
      </c>
      <c r="AE341" s="8">
        <v>0</v>
      </c>
      <c r="AF341" s="8">
        <v>0</v>
      </c>
      <c r="AG341" s="8">
        <v>0</v>
      </c>
      <c r="AH341" s="8">
        <v>0</v>
      </c>
      <c r="AI341" s="8">
        <v>0</v>
      </c>
      <c r="AJ341" s="8">
        <v>0</v>
      </c>
      <c r="AK341" s="8">
        <v>0</v>
      </c>
      <c r="AL341" s="8">
        <v>0</v>
      </c>
      <c r="AM341" s="8">
        <v>0</v>
      </c>
      <c r="AN341" s="8">
        <v>1</v>
      </c>
      <c r="AO341" s="8">
        <v>0</v>
      </c>
      <c r="AP341" s="8">
        <v>0</v>
      </c>
      <c r="AS341" s="7">
        <v>333618</v>
      </c>
      <c r="AT341" s="7" t="s">
        <v>434</v>
      </c>
      <c r="AU341" s="8">
        <v>3.3794917547148383E-2</v>
      </c>
      <c r="AV341" s="8">
        <v>8.9687184071129012E-3</v>
      </c>
      <c r="AW341" s="8">
        <v>4.0321561572000002E-2</v>
      </c>
      <c r="AX341" s="8">
        <v>3.3854138486093546E-2</v>
      </c>
      <c r="AY341" s="8">
        <v>1.1889127347206613E-2</v>
      </c>
      <c r="AZ341" s="8">
        <v>3.8565968290283872E-2</v>
      </c>
      <c r="BA341" s="8">
        <v>6.9944689687064507E-2</v>
      </c>
      <c r="BB341" s="8">
        <v>2.0908739280325807E-2</v>
      </c>
      <c r="BC341" s="8">
        <v>7.0856855673919347E-2</v>
      </c>
      <c r="BD341" s="8">
        <v>6.0880031663758064E-2</v>
      </c>
      <c r="BE341" s="8">
        <v>1.6418899737048385E-2</v>
      </c>
      <c r="BF341" s="8">
        <v>9.238186956608066E-2</v>
      </c>
      <c r="BG341" s="8">
        <v>6.8420204355483891E-2</v>
      </c>
      <c r="BH341" s="8">
        <v>1.8617712792020968E-6</v>
      </c>
      <c r="BI341" s="8">
        <v>3.6388540168790326E-2</v>
      </c>
      <c r="BJ341" s="8">
        <v>1.0830851975261293</v>
      </c>
      <c r="BK341" s="8">
        <v>0.32624471799451615</v>
      </c>
      <c r="BL341" s="8">
        <v>0.40364576851241935</v>
      </c>
    </row>
    <row r="342" spans="1:64" x14ac:dyDescent="0.3">
      <c r="A342" s="7">
        <v>333912</v>
      </c>
      <c r="B342" s="7" t="str">
        <f t="shared" si="95"/>
        <v>Air and Gas Compressor Manufacturing</v>
      </c>
      <c r="C342" s="8">
        <f t="shared" si="96"/>
        <v>2.5222876276116128E-2</v>
      </c>
      <c r="D342" s="8">
        <f t="shared" si="97"/>
        <v>6.3940871758370972E-3</v>
      </c>
      <c r="E342" s="8">
        <f t="shared" si="98"/>
        <v>3.8489135045241936E-2</v>
      </c>
      <c r="F342" s="8">
        <f t="shared" si="99"/>
        <v>3.7846548494640808E-2</v>
      </c>
      <c r="G342" s="8">
        <f t="shared" si="100"/>
        <v>1.2341952945340001E-2</v>
      </c>
      <c r="H342" s="8">
        <f t="shared" si="101"/>
        <v>5.5253196234249034E-2</v>
      </c>
      <c r="I342" s="8">
        <f t="shared" si="102"/>
        <v>4.7641150053725802E-2</v>
      </c>
      <c r="J342" s="8">
        <f t="shared" si="103"/>
        <v>1.3324242245706453E-2</v>
      </c>
      <c r="K342" s="8">
        <f t="shared" si="104"/>
        <v>5.4707377647209669E-2</v>
      </c>
      <c r="L342" s="8">
        <f t="shared" si="105"/>
        <v>3.4646788920290328E-2</v>
      </c>
      <c r="M342" s="8">
        <f t="shared" si="106"/>
        <v>8.7642737665951619E-3</v>
      </c>
      <c r="N342" s="8">
        <f t="shared" si="107"/>
        <v>6.5539059802741939E-2</v>
      </c>
      <c r="O342" s="8">
        <f t="shared" si="108"/>
        <v>6.8853746153322584E-2</v>
      </c>
      <c r="P342" s="8">
        <f t="shared" si="109"/>
        <v>2.9387619698272583E-6</v>
      </c>
      <c r="Q342" s="8">
        <f t="shared" si="110"/>
        <v>3.0996012784354831E-2</v>
      </c>
      <c r="R342" s="8">
        <f t="shared" si="111"/>
        <v>1</v>
      </c>
      <c r="S342" s="8">
        <f t="shared" si="112"/>
        <v>0.28286105251306454</v>
      </c>
      <c r="T342" s="8">
        <f t="shared" si="113"/>
        <v>0.2930921247854838</v>
      </c>
      <c r="W342" s="7">
        <v>333912</v>
      </c>
      <c r="X342" s="7" t="s">
        <v>435</v>
      </c>
      <c r="Y342" s="8">
        <v>0</v>
      </c>
      <c r="Z342" s="8">
        <v>0</v>
      </c>
      <c r="AA342" s="8">
        <v>0</v>
      </c>
      <c r="AB342" s="8">
        <v>0</v>
      </c>
      <c r="AC342" s="8">
        <v>0</v>
      </c>
      <c r="AD342" s="8">
        <v>0</v>
      </c>
      <c r="AE342" s="8">
        <v>0</v>
      </c>
      <c r="AF342" s="8">
        <v>0</v>
      </c>
      <c r="AG342" s="8">
        <v>0</v>
      </c>
      <c r="AH342" s="8">
        <v>0</v>
      </c>
      <c r="AI342" s="8">
        <v>0</v>
      </c>
      <c r="AJ342" s="8">
        <v>0</v>
      </c>
      <c r="AK342" s="8">
        <v>0</v>
      </c>
      <c r="AL342" s="8">
        <v>0</v>
      </c>
      <c r="AM342" s="8">
        <v>0</v>
      </c>
      <c r="AN342" s="8">
        <v>1</v>
      </c>
      <c r="AO342" s="8">
        <v>0</v>
      </c>
      <c r="AP342" s="8">
        <v>0</v>
      </c>
      <c r="AS342" s="7">
        <v>333912</v>
      </c>
      <c r="AT342" s="7" t="s">
        <v>435</v>
      </c>
      <c r="AU342" s="8">
        <v>2.5222876276116128E-2</v>
      </c>
      <c r="AV342" s="8">
        <v>6.3940871758370972E-3</v>
      </c>
      <c r="AW342" s="8">
        <v>3.8489135045241936E-2</v>
      </c>
      <c r="AX342" s="8">
        <v>3.7846548494640808E-2</v>
      </c>
      <c r="AY342" s="8">
        <v>1.2341952945340001E-2</v>
      </c>
      <c r="AZ342" s="8">
        <v>5.5253196234249034E-2</v>
      </c>
      <c r="BA342" s="8">
        <v>4.7641150053725802E-2</v>
      </c>
      <c r="BB342" s="8">
        <v>1.3324242245706453E-2</v>
      </c>
      <c r="BC342" s="8">
        <v>5.4707377647209669E-2</v>
      </c>
      <c r="BD342" s="8">
        <v>3.4646788920290328E-2</v>
      </c>
      <c r="BE342" s="8">
        <v>8.7642737665951619E-3</v>
      </c>
      <c r="BF342" s="8">
        <v>6.5539059802741939E-2</v>
      </c>
      <c r="BG342" s="8">
        <v>6.8853746153322584E-2</v>
      </c>
      <c r="BH342" s="8">
        <v>2.9387619698272583E-6</v>
      </c>
      <c r="BI342" s="8">
        <v>3.0996012784354831E-2</v>
      </c>
      <c r="BJ342" s="8">
        <v>1.0701060984975808</v>
      </c>
      <c r="BK342" s="8">
        <v>0.28286105251306454</v>
      </c>
      <c r="BL342" s="8">
        <v>0.2930921247854838</v>
      </c>
    </row>
    <row r="343" spans="1:64" x14ac:dyDescent="0.3">
      <c r="A343" s="7">
        <v>333914</v>
      </c>
      <c r="B343" s="7" t="str">
        <f t="shared" si="95"/>
        <v>Measuring, Dispensing, and Other Pumping Equipment Manufacturing</v>
      </c>
      <c r="C343" s="8">
        <f t="shared" si="96"/>
        <v>4.7126753209469345E-2</v>
      </c>
      <c r="D343" s="8">
        <f t="shared" si="97"/>
        <v>1.1772037221054193E-2</v>
      </c>
      <c r="E343" s="8">
        <f t="shared" si="98"/>
        <v>7.7639850518641931E-2</v>
      </c>
      <c r="F343" s="8">
        <f t="shared" si="99"/>
        <v>0.11621487709246128</v>
      </c>
      <c r="G343" s="8">
        <f t="shared" si="100"/>
        <v>3.6427623393766449E-2</v>
      </c>
      <c r="H343" s="8">
        <f t="shared" si="101"/>
        <v>0.15114345074818222</v>
      </c>
      <c r="I343" s="8">
        <f t="shared" si="102"/>
        <v>0.10391734910375805</v>
      </c>
      <c r="J343" s="8">
        <f t="shared" si="103"/>
        <v>2.6598126840219359E-2</v>
      </c>
      <c r="K343" s="8">
        <f t="shared" si="104"/>
        <v>0.11146973507177417</v>
      </c>
      <c r="L343" s="8">
        <f t="shared" si="105"/>
        <v>6.4322268089890319E-2</v>
      </c>
      <c r="M343" s="8">
        <f t="shared" si="106"/>
        <v>1.5187701711388552E-2</v>
      </c>
      <c r="N343" s="8">
        <f t="shared" si="107"/>
        <v>0.12871617900020968</v>
      </c>
      <c r="O343" s="8">
        <f t="shared" si="108"/>
        <v>0.14466402688916133</v>
      </c>
      <c r="P343" s="8">
        <f t="shared" si="109"/>
        <v>1.3568939944632261E-6</v>
      </c>
      <c r="Q343" s="8">
        <f t="shared" si="110"/>
        <v>5.6733057434935466E-2</v>
      </c>
      <c r="R343" s="8">
        <f t="shared" si="111"/>
        <v>1</v>
      </c>
      <c r="S343" s="8">
        <f t="shared" si="112"/>
        <v>0.65862466091161287</v>
      </c>
      <c r="T343" s="8">
        <f t="shared" si="113"/>
        <v>0.59682392069354828</v>
      </c>
      <c r="W343" s="7">
        <v>333914</v>
      </c>
      <c r="X343" s="7" t="s">
        <v>436</v>
      </c>
      <c r="Y343" s="8">
        <v>0</v>
      </c>
      <c r="Z343" s="8">
        <v>0</v>
      </c>
      <c r="AA343" s="8">
        <v>0</v>
      </c>
      <c r="AB343" s="8">
        <v>0</v>
      </c>
      <c r="AC343" s="8">
        <v>0</v>
      </c>
      <c r="AD343" s="8">
        <v>0</v>
      </c>
      <c r="AE343" s="8">
        <v>0</v>
      </c>
      <c r="AF343" s="8">
        <v>0</v>
      </c>
      <c r="AG343" s="8">
        <v>0</v>
      </c>
      <c r="AH343" s="8">
        <v>0</v>
      </c>
      <c r="AI343" s="8">
        <v>0</v>
      </c>
      <c r="AJ343" s="8">
        <v>0</v>
      </c>
      <c r="AK343" s="8">
        <v>0</v>
      </c>
      <c r="AL343" s="8">
        <v>0</v>
      </c>
      <c r="AM343" s="8">
        <v>0</v>
      </c>
      <c r="AN343" s="8">
        <v>1</v>
      </c>
      <c r="AO343" s="8">
        <v>0</v>
      </c>
      <c r="AP343" s="8">
        <v>0</v>
      </c>
      <c r="AS343" s="7">
        <v>333914</v>
      </c>
      <c r="AT343" s="7" t="s">
        <v>436</v>
      </c>
      <c r="AU343" s="8">
        <v>4.7126753209469345E-2</v>
      </c>
      <c r="AV343" s="8">
        <v>1.1772037221054193E-2</v>
      </c>
      <c r="AW343" s="8">
        <v>7.7639850518641931E-2</v>
      </c>
      <c r="AX343" s="8">
        <v>0.11621487709246128</v>
      </c>
      <c r="AY343" s="8">
        <v>3.6427623393766449E-2</v>
      </c>
      <c r="AZ343" s="8">
        <v>0.15114345074818222</v>
      </c>
      <c r="BA343" s="8">
        <v>0.10391734910375805</v>
      </c>
      <c r="BB343" s="8">
        <v>2.6598126840219359E-2</v>
      </c>
      <c r="BC343" s="8">
        <v>0.11146973507177417</v>
      </c>
      <c r="BD343" s="8">
        <v>6.4322268089890319E-2</v>
      </c>
      <c r="BE343" s="8">
        <v>1.5187701711388552E-2</v>
      </c>
      <c r="BF343" s="8">
        <v>0.12871617900020968</v>
      </c>
      <c r="BG343" s="8">
        <v>0.14466402688916133</v>
      </c>
      <c r="BH343" s="8">
        <v>1.3568939944632261E-6</v>
      </c>
      <c r="BI343" s="8">
        <v>5.6733057434935466E-2</v>
      </c>
      <c r="BJ343" s="8">
        <v>1.1365386409491933</v>
      </c>
      <c r="BK343" s="8">
        <v>0.65862466091161287</v>
      </c>
      <c r="BL343" s="8">
        <v>0.59682392069354828</v>
      </c>
    </row>
    <row r="344" spans="1:64" x14ac:dyDescent="0.3">
      <c r="A344" s="7">
        <v>333921</v>
      </c>
      <c r="B344" s="7" t="str">
        <f t="shared" si="95"/>
        <v>Elevator and Moving Stairway Manufacturing</v>
      </c>
      <c r="C344" s="8">
        <f t="shared" si="96"/>
        <v>4.7167375574138713E-2</v>
      </c>
      <c r="D344" s="8">
        <f t="shared" si="97"/>
        <v>1.0790613461959194E-2</v>
      </c>
      <c r="E344" s="8">
        <f t="shared" si="98"/>
        <v>8.302731281232259E-2</v>
      </c>
      <c r="F344" s="8">
        <f t="shared" si="99"/>
        <v>7.3627342783814512E-2</v>
      </c>
      <c r="G344" s="8">
        <f t="shared" si="100"/>
        <v>2.501699173475451E-2</v>
      </c>
      <c r="H344" s="8">
        <f t="shared" si="101"/>
        <v>0.10419180242196291</v>
      </c>
      <c r="I344" s="8">
        <f t="shared" si="102"/>
        <v>0.10054157104598709</v>
      </c>
      <c r="J344" s="8">
        <f t="shared" si="103"/>
        <v>2.4358317649918554E-2</v>
      </c>
      <c r="K344" s="8">
        <f t="shared" si="104"/>
        <v>0.1145770586045258</v>
      </c>
      <c r="L344" s="8">
        <f t="shared" si="105"/>
        <v>7.0508972872691922E-2</v>
      </c>
      <c r="M344" s="8">
        <f t="shared" si="106"/>
        <v>1.5796208675866293E-2</v>
      </c>
      <c r="N344" s="8">
        <f t="shared" si="107"/>
        <v>0.15685634455117739</v>
      </c>
      <c r="O344" s="8">
        <f t="shared" si="108"/>
        <v>0.18047950154799994</v>
      </c>
      <c r="P344" s="8">
        <f t="shared" si="109"/>
        <v>4.9586463745174195E-6</v>
      </c>
      <c r="Q344" s="8">
        <f t="shared" si="110"/>
        <v>8.1101855018999955E-2</v>
      </c>
      <c r="R344" s="8">
        <f t="shared" si="111"/>
        <v>1</v>
      </c>
      <c r="S344" s="8">
        <f t="shared" si="112"/>
        <v>0.70283613694080671</v>
      </c>
      <c r="T344" s="8">
        <f t="shared" si="113"/>
        <v>0.73947694730000013</v>
      </c>
      <c r="W344" s="7">
        <v>333921</v>
      </c>
      <c r="X344" s="7" t="s">
        <v>437</v>
      </c>
      <c r="Y344" s="8">
        <v>0</v>
      </c>
      <c r="Z344" s="8">
        <v>0</v>
      </c>
      <c r="AA344" s="8">
        <v>0</v>
      </c>
      <c r="AB344" s="8">
        <v>0</v>
      </c>
      <c r="AC344" s="8">
        <v>0</v>
      </c>
      <c r="AD344" s="8">
        <v>0</v>
      </c>
      <c r="AE344" s="8">
        <v>0</v>
      </c>
      <c r="AF344" s="8">
        <v>0</v>
      </c>
      <c r="AG344" s="8">
        <v>0</v>
      </c>
      <c r="AH344" s="8">
        <v>0</v>
      </c>
      <c r="AI344" s="8">
        <v>0</v>
      </c>
      <c r="AJ344" s="8">
        <v>0</v>
      </c>
      <c r="AK344" s="8">
        <v>0</v>
      </c>
      <c r="AL344" s="8">
        <v>0</v>
      </c>
      <c r="AM344" s="8">
        <v>0</v>
      </c>
      <c r="AN344" s="8">
        <v>1</v>
      </c>
      <c r="AO344" s="8">
        <v>0</v>
      </c>
      <c r="AP344" s="8">
        <v>0</v>
      </c>
      <c r="AS344" s="7">
        <v>333921</v>
      </c>
      <c r="AT344" s="7" t="s">
        <v>437</v>
      </c>
      <c r="AU344" s="8">
        <v>4.7167375574138713E-2</v>
      </c>
      <c r="AV344" s="8">
        <v>1.0790613461959194E-2</v>
      </c>
      <c r="AW344" s="8">
        <v>8.302731281232259E-2</v>
      </c>
      <c r="AX344" s="8">
        <v>7.3627342783814512E-2</v>
      </c>
      <c r="AY344" s="8">
        <v>2.501699173475451E-2</v>
      </c>
      <c r="AZ344" s="8">
        <v>0.10419180242196291</v>
      </c>
      <c r="BA344" s="8">
        <v>0.10054157104598709</v>
      </c>
      <c r="BB344" s="8">
        <v>2.4358317649918554E-2</v>
      </c>
      <c r="BC344" s="8">
        <v>0.1145770586045258</v>
      </c>
      <c r="BD344" s="8">
        <v>7.0508972872691922E-2</v>
      </c>
      <c r="BE344" s="8">
        <v>1.5796208675866293E-2</v>
      </c>
      <c r="BF344" s="8">
        <v>0.15685634455117739</v>
      </c>
      <c r="BG344" s="8">
        <v>0.18047950154799994</v>
      </c>
      <c r="BH344" s="8">
        <v>4.9586463745174195E-6</v>
      </c>
      <c r="BI344" s="8">
        <v>8.1101855018999955E-2</v>
      </c>
      <c r="BJ344" s="8">
        <v>1.1409853018482257</v>
      </c>
      <c r="BK344" s="8">
        <v>0.70283613694080671</v>
      </c>
      <c r="BL344" s="8">
        <v>0.73947694730000013</v>
      </c>
    </row>
    <row r="345" spans="1:64" x14ac:dyDescent="0.3">
      <c r="A345" s="7">
        <v>333922</v>
      </c>
      <c r="B345" s="7" t="str">
        <f t="shared" si="95"/>
        <v>Conveyor and Conveying Equipment Manufacturing</v>
      </c>
      <c r="C345" s="8">
        <f t="shared" si="96"/>
        <v>4.0216098857311297E-2</v>
      </c>
      <c r="D345" s="8">
        <f t="shared" si="97"/>
        <v>9.6698704858356431E-3</v>
      </c>
      <c r="E345" s="8">
        <f t="shared" si="98"/>
        <v>6.3904821755106464E-2</v>
      </c>
      <c r="F345" s="8">
        <f t="shared" si="99"/>
        <v>9.1835717570169367E-2</v>
      </c>
      <c r="G345" s="8">
        <f t="shared" si="100"/>
        <v>2.958350215279839E-2</v>
      </c>
      <c r="H345" s="8">
        <f t="shared" si="101"/>
        <v>0.13014462183601774</v>
      </c>
      <c r="I345" s="8">
        <f t="shared" si="102"/>
        <v>8.4660067496370978E-2</v>
      </c>
      <c r="J345" s="8">
        <f t="shared" si="103"/>
        <v>2.207076064459355E-2</v>
      </c>
      <c r="K345" s="8">
        <f t="shared" si="104"/>
        <v>9.5551727889451585E-2</v>
      </c>
      <c r="L345" s="8">
        <f t="shared" si="105"/>
        <v>5.8522328391075809E-2</v>
      </c>
      <c r="M345" s="8">
        <f t="shared" si="106"/>
        <v>1.4148543067363063E-2</v>
      </c>
      <c r="N345" s="8">
        <f t="shared" si="107"/>
        <v>0.11841313341353225</v>
      </c>
      <c r="O345" s="8">
        <f t="shared" si="108"/>
        <v>0.12804302664574194</v>
      </c>
      <c r="P345" s="8">
        <f t="shared" si="109"/>
        <v>1.0118648705048387E-6</v>
      </c>
      <c r="Q345" s="8">
        <f t="shared" si="110"/>
        <v>5.6472653670612896E-2</v>
      </c>
      <c r="R345" s="8">
        <f t="shared" si="111"/>
        <v>1</v>
      </c>
      <c r="S345" s="8">
        <f t="shared" si="112"/>
        <v>0.60640255123661291</v>
      </c>
      <c r="T345" s="8">
        <f t="shared" si="113"/>
        <v>0.55712126570790321</v>
      </c>
      <c r="W345" s="7">
        <v>333922</v>
      </c>
      <c r="X345" s="7" t="s">
        <v>438</v>
      </c>
      <c r="Y345" s="8">
        <v>0</v>
      </c>
      <c r="Z345" s="8">
        <v>0</v>
      </c>
      <c r="AA345" s="8">
        <v>0</v>
      </c>
      <c r="AB345" s="8">
        <v>0</v>
      </c>
      <c r="AC345" s="8">
        <v>0</v>
      </c>
      <c r="AD345" s="8">
        <v>0</v>
      </c>
      <c r="AE345" s="8">
        <v>0</v>
      </c>
      <c r="AF345" s="8">
        <v>0</v>
      </c>
      <c r="AG345" s="8">
        <v>0</v>
      </c>
      <c r="AH345" s="8">
        <v>0</v>
      </c>
      <c r="AI345" s="8">
        <v>0</v>
      </c>
      <c r="AJ345" s="8">
        <v>0</v>
      </c>
      <c r="AK345" s="8">
        <v>0</v>
      </c>
      <c r="AL345" s="8">
        <v>0</v>
      </c>
      <c r="AM345" s="8">
        <v>0</v>
      </c>
      <c r="AN345" s="8">
        <v>1</v>
      </c>
      <c r="AO345" s="8">
        <v>0</v>
      </c>
      <c r="AP345" s="8">
        <v>0</v>
      </c>
      <c r="AS345" s="7">
        <v>333922</v>
      </c>
      <c r="AT345" s="7" t="s">
        <v>438</v>
      </c>
      <c r="AU345" s="8">
        <v>4.0216098857311297E-2</v>
      </c>
      <c r="AV345" s="8">
        <v>9.6698704858356431E-3</v>
      </c>
      <c r="AW345" s="8">
        <v>6.3904821755106464E-2</v>
      </c>
      <c r="AX345" s="8">
        <v>9.1835717570169367E-2</v>
      </c>
      <c r="AY345" s="8">
        <v>2.958350215279839E-2</v>
      </c>
      <c r="AZ345" s="8">
        <v>0.13014462183601774</v>
      </c>
      <c r="BA345" s="8">
        <v>8.4660067496370978E-2</v>
      </c>
      <c r="BB345" s="8">
        <v>2.207076064459355E-2</v>
      </c>
      <c r="BC345" s="8">
        <v>9.5551727889451585E-2</v>
      </c>
      <c r="BD345" s="8">
        <v>5.8522328391075809E-2</v>
      </c>
      <c r="BE345" s="8">
        <v>1.4148543067363063E-2</v>
      </c>
      <c r="BF345" s="8">
        <v>0.11841313341353225</v>
      </c>
      <c r="BG345" s="8">
        <v>0.12804302664574194</v>
      </c>
      <c r="BH345" s="8">
        <v>1.0118648705048387E-6</v>
      </c>
      <c r="BI345" s="8">
        <v>5.6472653670612896E-2</v>
      </c>
      <c r="BJ345" s="8">
        <v>1.1137907910982257</v>
      </c>
      <c r="BK345" s="8">
        <v>0.60640255123661291</v>
      </c>
      <c r="BL345" s="8">
        <v>0.55712126570790321</v>
      </c>
    </row>
    <row r="346" spans="1:64" x14ac:dyDescent="0.3">
      <c r="A346" s="7">
        <v>333923</v>
      </c>
      <c r="B346" s="7" t="str">
        <f t="shared" si="95"/>
        <v>Overhead Traveling Crane, Hoist, and Monorail System Manufacturing</v>
      </c>
      <c r="C346" s="8">
        <f t="shared" si="96"/>
        <v>2.1458417790109676E-2</v>
      </c>
      <c r="D346" s="8">
        <f t="shared" si="97"/>
        <v>5.7982047842919356E-3</v>
      </c>
      <c r="E346" s="8">
        <f t="shared" si="98"/>
        <v>3.2680028754604844E-2</v>
      </c>
      <c r="F346" s="8">
        <f t="shared" si="99"/>
        <v>3.5158139157996773E-2</v>
      </c>
      <c r="G346" s="8">
        <f t="shared" si="100"/>
        <v>1.2199563165708065E-2</v>
      </c>
      <c r="H346" s="8">
        <f t="shared" si="101"/>
        <v>4.9633559438072579E-2</v>
      </c>
      <c r="I346" s="8">
        <f t="shared" si="102"/>
        <v>4.6109376432322581E-2</v>
      </c>
      <c r="J346" s="8">
        <f t="shared" si="103"/>
        <v>1.3334431594248387E-2</v>
      </c>
      <c r="K346" s="8">
        <f t="shared" si="104"/>
        <v>5.1749331687322583E-2</v>
      </c>
      <c r="L346" s="8">
        <f t="shared" si="105"/>
        <v>3.1983731515338711E-2</v>
      </c>
      <c r="M346" s="8">
        <f t="shared" si="106"/>
        <v>8.6321038716274199E-3</v>
      </c>
      <c r="N346" s="8">
        <f t="shared" si="107"/>
        <v>5.9468991940645165E-2</v>
      </c>
      <c r="O346" s="8">
        <f t="shared" si="108"/>
        <v>5.8186812588709669E-2</v>
      </c>
      <c r="P346" s="8">
        <f t="shared" si="109"/>
        <v>5.5359328568790317E-7</v>
      </c>
      <c r="Q346" s="8">
        <f t="shared" si="110"/>
        <v>2.5766909376774196E-2</v>
      </c>
      <c r="R346" s="8">
        <f t="shared" si="111"/>
        <v>1</v>
      </c>
      <c r="S346" s="8">
        <f t="shared" si="112"/>
        <v>0.25828158434258064</v>
      </c>
      <c r="T346" s="8">
        <f t="shared" si="113"/>
        <v>0.27248346229435483</v>
      </c>
      <c r="W346" s="7">
        <v>333923</v>
      </c>
      <c r="X346" s="7" t="s">
        <v>439</v>
      </c>
      <c r="Y346" s="8">
        <v>0</v>
      </c>
      <c r="Z346" s="8">
        <v>0</v>
      </c>
      <c r="AA346" s="8">
        <v>0</v>
      </c>
      <c r="AB346" s="8">
        <v>0</v>
      </c>
      <c r="AC346" s="8">
        <v>0</v>
      </c>
      <c r="AD346" s="8">
        <v>0</v>
      </c>
      <c r="AE346" s="8">
        <v>0</v>
      </c>
      <c r="AF346" s="8">
        <v>0</v>
      </c>
      <c r="AG346" s="8">
        <v>0</v>
      </c>
      <c r="AH346" s="8">
        <v>0</v>
      </c>
      <c r="AI346" s="8">
        <v>0</v>
      </c>
      <c r="AJ346" s="8">
        <v>0</v>
      </c>
      <c r="AK346" s="8">
        <v>0</v>
      </c>
      <c r="AL346" s="8">
        <v>0</v>
      </c>
      <c r="AM346" s="8">
        <v>0</v>
      </c>
      <c r="AN346" s="8">
        <v>1</v>
      </c>
      <c r="AO346" s="8">
        <v>0</v>
      </c>
      <c r="AP346" s="8">
        <v>0</v>
      </c>
      <c r="AS346" s="7">
        <v>333923</v>
      </c>
      <c r="AT346" s="7" t="s">
        <v>439</v>
      </c>
      <c r="AU346" s="8">
        <v>2.1458417790109676E-2</v>
      </c>
      <c r="AV346" s="8">
        <v>5.7982047842919356E-3</v>
      </c>
      <c r="AW346" s="8">
        <v>3.2680028754604844E-2</v>
      </c>
      <c r="AX346" s="8">
        <v>3.5158139157996773E-2</v>
      </c>
      <c r="AY346" s="8">
        <v>1.2199563165708065E-2</v>
      </c>
      <c r="AZ346" s="8">
        <v>4.9633559438072579E-2</v>
      </c>
      <c r="BA346" s="8">
        <v>4.6109376432322581E-2</v>
      </c>
      <c r="BB346" s="8">
        <v>1.3334431594248387E-2</v>
      </c>
      <c r="BC346" s="8">
        <v>5.1749331687322583E-2</v>
      </c>
      <c r="BD346" s="8">
        <v>3.1983731515338711E-2</v>
      </c>
      <c r="BE346" s="8">
        <v>8.6321038716274199E-3</v>
      </c>
      <c r="BF346" s="8">
        <v>5.9468991940645165E-2</v>
      </c>
      <c r="BG346" s="8">
        <v>5.8186812588709669E-2</v>
      </c>
      <c r="BH346" s="8">
        <v>5.5359328568790317E-7</v>
      </c>
      <c r="BI346" s="8">
        <v>2.5766909376774196E-2</v>
      </c>
      <c r="BJ346" s="8">
        <v>1.0599366513291937</v>
      </c>
      <c r="BK346" s="8">
        <v>0.25828158434258064</v>
      </c>
      <c r="BL346" s="8">
        <v>0.27248346229435483</v>
      </c>
    </row>
    <row r="347" spans="1:64" x14ac:dyDescent="0.3">
      <c r="A347" s="7">
        <v>333924</v>
      </c>
      <c r="B347" s="7" t="str">
        <f t="shared" si="95"/>
        <v>Industrial Truck, Tractor, Trailer, and Stacker Machinery Manufacturing</v>
      </c>
      <c r="C347" s="8">
        <f t="shared" si="96"/>
        <v>2.4536393697235485E-2</v>
      </c>
      <c r="D347" s="8">
        <f t="shared" si="97"/>
        <v>6.2590813213972574E-3</v>
      </c>
      <c r="E347" s="8">
        <f t="shared" si="98"/>
        <v>4.1157519358419346E-2</v>
      </c>
      <c r="F347" s="8">
        <f t="shared" si="99"/>
        <v>3.8895794071983875E-2</v>
      </c>
      <c r="G347" s="8">
        <f t="shared" si="100"/>
        <v>1.2437418968248388E-2</v>
      </c>
      <c r="H347" s="8">
        <f t="shared" si="101"/>
        <v>5.8114128554262907E-2</v>
      </c>
      <c r="I347" s="8">
        <f t="shared" si="102"/>
        <v>4.9824120012529026E-2</v>
      </c>
      <c r="J347" s="8">
        <f t="shared" si="103"/>
        <v>1.3963390451427903E-2</v>
      </c>
      <c r="K347" s="8">
        <f t="shared" si="104"/>
        <v>6.2194792743479034E-2</v>
      </c>
      <c r="L347" s="8">
        <f t="shared" si="105"/>
        <v>3.5698169286269364E-2</v>
      </c>
      <c r="M347" s="8">
        <f t="shared" si="106"/>
        <v>9.1569420910808073E-3</v>
      </c>
      <c r="N347" s="8">
        <f t="shared" si="107"/>
        <v>7.536279884293548E-2</v>
      </c>
      <c r="O347" s="8">
        <f t="shared" si="108"/>
        <v>7.5672000710129042E-2</v>
      </c>
      <c r="P347" s="8">
        <f t="shared" si="109"/>
        <v>8.1786273090709674E-7</v>
      </c>
      <c r="Q347" s="8">
        <f t="shared" si="110"/>
        <v>3.4154892988387101E-2</v>
      </c>
      <c r="R347" s="8">
        <f t="shared" si="111"/>
        <v>1</v>
      </c>
      <c r="S347" s="8">
        <f t="shared" si="112"/>
        <v>0.31912476094919356</v>
      </c>
      <c r="T347" s="8">
        <f t="shared" si="113"/>
        <v>0.33565972256225801</v>
      </c>
      <c r="W347" s="7">
        <v>333924</v>
      </c>
      <c r="X347" s="7" t="s">
        <v>440</v>
      </c>
      <c r="Y347" s="8">
        <v>0</v>
      </c>
      <c r="Z347" s="8">
        <v>0</v>
      </c>
      <c r="AA347" s="8">
        <v>0</v>
      </c>
      <c r="AB347" s="8">
        <v>0</v>
      </c>
      <c r="AC347" s="8">
        <v>0</v>
      </c>
      <c r="AD347" s="8">
        <v>0</v>
      </c>
      <c r="AE347" s="8">
        <v>0</v>
      </c>
      <c r="AF347" s="8">
        <v>0</v>
      </c>
      <c r="AG347" s="8">
        <v>0</v>
      </c>
      <c r="AH347" s="8">
        <v>0</v>
      </c>
      <c r="AI347" s="8">
        <v>0</v>
      </c>
      <c r="AJ347" s="8">
        <v>0</v>
      </c>
      <c r="AK347" s="8">
        <v>0</v>
      </c>
      <c r="AL347" s="8">
        <v>0</v>
      </c>
      <c r="AM347" s="8">
        <v>0</v>
      </c>
      <c r="AN347" s="8">
        <v>1</v>
      </c>
      <c r="AO347" s="8">
        <v>0</v>
      </c>
      <c r="AP347" s="8">
        <v>0</v>
      </c>
      <c r="AS347" s="7">
        <v>333924</v>
      </c>
      <c r="AT347" s="7" t="s">
        <v>440</v>
      </c>
      <c r="AU347" s="8">
        <v>2.4536393697235485E-2</v>
      </c>
      <c r="AV347" s="8">
        <v>6.2590813213972574E-3</v>
      </c>
      <c r="AW347" s="8">
        <v>4.1157519358419346E-2</v>
      </c>
      <c r="AX347" s="8">
        <v>3.8895794071983875E-2</v>
      </c>
      <c r="AY347" s="8">
        <v>1.2437418968248388E-2</v>
      </c>
      <c r="AZ347" s="8">
        <v>5.8114128554262907E-2</v>
      </c>
      <c r="BA347" s="8">
        <v>4.9824120012529026E-2</v>
      </c>
      <c r="BB347" s="8">
        <v>1.3963390451427903E-2</v>
      </c>
      <c r="BC347" s="8">
        <v>6.2194792743479034E-2</v>
      </c>
      <c r="BD347" s="8">
        <v>3.5698169286269364E-2</v>
      </c>
      <c r="BE347" s="8">
        <v>9.1569420910808073E-3</v>
      </c>
      <c r="BF347" s="8">
        <v>7.536279884293548E-2</v>
      </c>
      <c r="BG347" s="8">
        <v>7.5672000710129042E-2</v>
      </c>
      <c r="BH347" s="8">
        <v>8.1786273090709674E-7</v>
      </c>
      <c r="BI347" s="8">
        <v>3.4154892988387101E-2</v>
      </c>
      <c r="BJ347" s="8">
        <v>1.0719529943769355</v>
      </c>
      <c r="BK347" s="8">
        <v>0.31912476094919356</v>
      </c>
      <c r="BL347" s="8">
        <v>0.33565972256225801</v>
      </c>
    </row>
    <row r="348" spans="1:64" x14ac:dyDescent="0.3">
      <c r="A348" s="7">
        <v>333991</v>
      </c>
      <c r="B348" s="7" t="str">
        <f t="shared" si="95"/>
        <v>Power-Driven Handtool Manufacturing</v>
      </c>
      <c r="C348" s="8">
        <f t="shared" si="96"/>
        <v>1.0771078725503225E-2</v>
      </c>
      <c r="D348" s="8">
        <f t="shared" si="97"/>
        <v>3.1847582191188708E-3</v>
      </c>
      <c r="E348" s="8">
        <f t="shared" si="98"/>
        <v>2.361706779920968E-2</v>
      </c>
      <c r="F348" s="8">
        <f t="shared" si="99"/>
        <v>2.5403758740566128E-2</v>
      </c>
      <c r="G348" s="8">
        <f t="shared" si="100"/>
        <v>8.612608321403226E-3</v>
      </c>
      <c r="H348" s="8">
        <f t="shared" si="101"/>
        <v>4.8535263510320961E-2</v>
      </c>
      <c r="I348" s="8">
        <f t="shared" si="102"/>
        <v>2.5491203890451612E-2</v>
      </c>
      <c r="J348" s="8">
        <f t="shared" si="103"/>
        <v>7.2639307882000001E-3</v>
      </c>
      <c r="K348" s="8">
        <f t="shared" si="104"/>
        <v>3.380548568098387E-2</v>
      </c>
      <c r="L348" s="8">
        <f t="shared" si="105"/>
        <v>1.2667657534011289E-2</v>
      </c>
      <c r="M348" s="8">
        <f t="shared" si="106"/>
        <v>3.676006305870806E-3</v>
      </c>
      <c r="N348" s="8">
        <f t="shared" si="107"/>
        <v>3.5299716013967739E-2</v>
      </c>
      <c r="O348" s="8">
        <f t="shared" si="108"/>
        <v>4.419164202541935E-2</v>
      </c>
      <c r="P348" s="8">
        <f t="shared" si="109"/>
        <v>3.0681923860499999E-7</v>
      </c>
      <c r="Q348" s="8">
        <f t="shared" si="110"/>
        <v>1.4839463611451612E-2</v>
      </c>
      <c r="R348" s="8">
        <f t="shared" si="111"/>
        <v>1</v>
      </c>
      <c r="S348" s="8">
        <f t="shared" si="112"/>
        <v>0.17932582412064516</v>
      </c>
      <c r="T348" s="8">
        <f t="shared" si="113"/>
        <v>0.16333481390790322</v>
      </c>
      <c r="W348" s="7">
        <v>333991</v>
      </c>
      <c r="X348" s="7" t="s">
        <v>441</v>
      </c>
      <c r="Y348" s="8">
        <v>0</v>
      </c>
      <c r="Z348" s="8">
        <v>0</v>
      </c>
      <c r="AA348" s="8">
        <v>0</v>
      </c>
      <c r="AB348" s="8">
        <v>0</v>
      </c>
      <c r="AC348" s="8">
        <v>0</v>
      </c>
      <c r="AD348" s="8">
        <v>0</v>
      </c>
      <c r="AE348" s="8">
        <v>0</v>
      </c>
      <c r="AF348" s="8">
        <v>0</v>
      </c>
      <c r="AG348" s="8">
        <v>0</v>
      </c>
      <c r="AH348" s="8">
        <v>0</v>
      </c>
      <c r="AI348" s="8">
        <v>0</v>
      </c>
      <c r="AJ348" s="8">
        <v>0</v>
      </c>
      <c r="AK348" s="8">
        <v>0</v>
      </c>
      <c r="AL348" s="8">
        <v>0</v>
      </c>
      <c r="AM348" s="8">
        <v>0</v>
      </c>
      <c r="AN348" s="8">
        <v>1</v>
      </c>
      <c r="AO348" s="8">
        <v>0</v>
      </c>
      <c r="AP348" s="8">
        <v>0</v>
      </c>
      <c r="AS348" s="7">
        <v>333991</v>
      </c>
      <c r="AT348" s="7" t="s">
        <v>441</v>
      </c>
      <c r="AU348" s="8">
        <v>1.0771078725503225E-2</v>
      </c>
      <c r="AV348" s="8">
        <v>3.1847582191188708E-3</v>
      </c>
      <c r="AW348" s="8">
        <v>2.361706779920968E-2</v>
      </c>
      <c r="AX348" s="8">
        <v>2.5403758740566128E-2</v>
      </c>
      <c r="AY348" s="8">
        <v>8.612608321403226E-3</v>
      </c>
      <c r="AZ348" s="8">
        <v>4.8535263510320961E-2</v>
      </c>
      <c r="BA348" s="8">
        <v>2.5491203890451612E-2</v>
      </c>
      <c r="BB348" s="8">
        <v>7.2639307882000001E-3</v>
      </c>
      <c r="BC348" s="8">
        <v>3.380548568098387E-2</v>
      </c>
      <c r="BD348" s="8">
        <v>1.2667657534011289E-2</v>
      </c>
      <c r="BE348" s="8">
        <v>3.676006305870806E-3</v>
      </c>
      <c r="BF348" s="8">
        <v>3.5299716013967739E-2</v>
      </c>
      <c r="BG348" s="8">
        <v>4.419164202541935E-2</v>
      </c>
      <c r="BH348" s="8">
        <v>3.0681923860499999E-7</v>
      </c>
      <c r="BI348" s="8">
        <v>1.4839463611451612E-2</v>
      </c>
      <c r="BJ348" s="8">
        <v>1.0375729047438709</v>
      </c>
      <c r="BK348" s="8">
        <v>0.17932582412064516</v>
      </c>
      <c r="BL348" s="8">
        <v>0.16333481390790322</v>
      </c>
    </row>
    <row r="349" spans="1:64" x14ac:dyDescent="0.3">
      <c r="A349" s="7">
        <v>333992</v>
      </c>
      <c r="B349" s="7" t="str">
        <f t="shared" si="95"/>
        <v>Welding and Soldering Equipment Manufacturing</v>
      </c>
      <c r="C349" s="8">
        <f t="shared" si="96"/>
        <v>2.4856502695090318E-2</v>
      </c>
      <c r="D349" s="8">
        <f t="shared" si="97"/>
        <v>6.5492663921083872E-3</v>
      </c>
      <c r="E349" s="8">
        <f t="shared" si="98"/>
        <v>3.2047411457758065E-2</v>
      </c>
      <c r="F349" s="8">
        <f t="shared" si="99"/>
        <v>3.3767898931779033E-2</v>
      </c>
      <c r="G349" s="8">
        <f t="shared" si="100"/>
        <v>1.1236740751949999E-2</v>
      </c>
      <c r="H349" s="8">
        <f t="shared" si="101"/>
        <v>4.1007267141200003E-2</v>
      </c>
      <c r="I349" s="8">
        <f t="shared" si="102"/>
        <v>3.9188941411982266E-2</v>
      </c>
      <c r="J349" s="8">
        <f t="shared" si="103"/>
        <v>1.0943122074880482E-2</v>
      </c>
      <c r="K349" s="8">
        <f t="shared" si="104"/>
        <v>3.8471820589629037E-2</v>
      </c>
      <c r="L349" s="8">
        <f t="shared" si="105"/>
        <v>3.4979110123724191E-2</v>
      </c>
      <c r="M349" s="8">
        <f t="shared" si="106"/>
        <v>9.2259130672096776E-3</v>
      </c>
      <c r="N349" s="8">
        <f t="shared" si="107"/>
        <v>5.4171386049661291E-2</v>
      </c>
      <c r="O349" s="8">
        <f t="shared" si="108"/>
        <v>6.2060440608709674E-2</v>
      </c>
      <c r="P349" s="8">
        <f t="shared" si="109"/>
        <v>6.3703477883306448E-7</v>
      </c>
      <c r="Q349" s="8">
        <f t="shared" si="110"/>
        <v>3.4904329841774197E-2</v>
      </c>
      <c r="R349" s="8">
        <f t="shared" si="111"/>
        <v>1</v>
      </c>
      <c r="S349" s="8">
        <f t="shared" si="112"/>
        <v>0.24730222940548388</v>
      </c>
      <c r="T349" s="8">
        <f t="shared" si="113"/>
        <v>0.24989420665725806</v>
      </c>
      <c r="W349" s="7">
        <v>333992</v>
      </c>
      <c r="X349" s="7" t="s">
        <v>442</v>
      </c>
      <c r="Y349" s="8">
        <v>0</v>
      </c>
      <c r="Z349" s="8">
        <v>0</v>
      </c>
      <c r="AA349" s="8">
        <v>0</v>
      </c>
      <c r="AB349" s="8">
        <v>0</v>
      </c>
      <c r="AC349" s="8">
        <v>0</v>
      </c>
      <c r="AD349" s="8">
        <v>0</v>
      </c>
      <c r="AE349" s="8">
        <v>0</v>
      </c>
      <c r="AF349" s="8">
        <v>0</v>
      </c>
      <c r="AG349" s="8">
        <v>0</v>
      </c>
      <c r="AH349" s="8">
        <v>0</v>
      </c>
      <c r="AI349" s="8">
        <v>0</v>
      </c>
      <c r="AJ349" s="8">
        <v>0</v>
      </c>
      <c r="AK349" s="8">
        <v>0</v>
      </c>
      <c r="AL349" s="8">
        <v>0</v>
      </c>
      <c r="AM349" s="8">
        <v>0</v>
      </c>
      <c r="AN349" s="8">
        <v>1</v>
      </c>
      <c r="AO349" s="8">
        <v>0</v>
      </c>
      <c r="AP349" s="8">
        <v>0</v>
      </c>
      <c r="AS349" s="7">
        <v>333992</v>
      </c>
      <c r="AT349" s="7" t="s">
        <v>442</v>
      </c>
      <c r="AU349" s="8">
        <v>2.4856502695090318E-2</v>
      </c>
      <c r="AV349" s="8">
        <v>6.5492663921083872E-3</v>
      </c>
      <c r="AW349" s="8">
        <v>3.2047411457758065E-2</v>
      </c>
      <c r="AX349" s="8">
        <v>3.3767898931779033E-2</v>
      </c>
      <c r="AY349" s="8">
        <v>1.1236740751949999E-2</v>
      </c>
      <c r="AZ349" s="8">
        <v>4.1007267141200003E-2</v>
      </c>
      <c r="BA349" s="8">
        <v>3.9188941411982266E-2</v>
      </c>
      <c r="BB349" s="8">
        <v>1.0943122074880482E-2</v>
      </c>
      <c r="BC349" s="8">
        <v>3.8471820589629037E-2</v>
      </c>
      <c r="BD349" s="8">
        <v>3.4979110123724191E-2</v>
      </c>
      <c r="BE349" s="8">
        <v>9.2259130672096776E-3</v>
      </c>
      <c r="BF349" s="8">
        <v>5.4171386049661291E-2</v>
      </c>
      <c r="BG349" s="8">
        <v>6.2060440608709674E-2</v>
      </c>
      <c r="BH349" s="8">
        <v>6.3703477883306448E-7</v>
      </c>
      <c r="BI349" s="8">
        <v>3.4904329841774197E-2</v>
      </c>
      <c r="BJ349" s="8">
        <v>1.0634531805446772</v>
      </c>
      <c r="BK349" s="8">
        <v>0.24730222940548388</v>
      </c>
      <c r="BL349" s="8">
        <v>0.24989420665725806</v>
      </c>
    </row>
    <row r="350" spans="1:64" x14ac:dyDescent="0.3">
      <c r="A350" s="7">
        <v>333993</v>
      </c>
      <c r="B350" s="7" t="str">
        <f t="shared" si="95"/>
        <v>Packaging Machinery Manufacturing</v>
      </c>
      <c r="C350" s="8">
        <f t="shared" si="96"/>
        <v>5.2422371866167737E-2</v>
      </c>
      <c r="D350" s="8">
        <f t="shared" si="97"/>
        <v>1.420544699074355E-2</v>
      </c>
      <c r="E350" s="8">
        <f t="shared" si="98"/>
        <v>6.9266819093066145E-2</v>
      </c>
      <c r="F350" s="8">
        <f t="shared" si="99"/>
        <v>8.0890193416396791E-2</v>
      </c>
      <c r="G350" s="8">
        <f t="shared" si="100"/>
        <v>2.7230413012931616E-2</v>
      </c>
      <c r="H350" s="8">
        <f t="shared" si="101"/>
        <v>0.10928743512212741</v>
      </c>
      <c r="I350" s="8">
        <f t="shared" si="102"/>
        <v>7.773450640704839E-2</v>
      </c>
      <c r="J350" s="8">
        <f t="shared" si="103"/>
        <v>1.9785183039603225E-2</v>
      </c>
      <c r="K350" s="8">
        <f t="shared" si="104"/>
        <v>7.2254456600867753E-2</v>
      </c>
      <c r="L350" s="8">
        <f t="shared" si="105"/>
        <v>6.8126889932161275E-2</v>
      </c>
      <c r="M350" s="8">
        <f t="shared" si="106"/>
        <v>1.7871947025704837E-2</v>
      </c>
      <c r="N350" s="8">
        <f t="shared" si="107"/>
        <v>0.10445551362920967</v>
      </c>
      <c r="O350" s="8">
        <f t="shared" si="108"/>
        <v>0.13729512573806452</v>
      </c>
      <c r="P350" s="8">
        <f t="shared" si="109"/>
        <v>1.7687466539943549E-6</v>
      </c>
      <c r="Q350" s="8">
        <f t="shared" si="110"/>
        <v>8.4794828900967747E-2</v>
      </c>
      <c r="R350" s="8">
        <f t="shared" si="111"/>
        <v>1</v>
      </c>
      <c r="S350" s="8">
        <f t="shared" si="112"/>
        <v>0.53998868671306455</v>
      </c>
      <c r="T350" s="8">
        <f t="shared" si="113"/>
        <v>0.49235479120903231</v>
      </c>
      <c r="W350" s="7">
        <v>333993</v>
      </c>
      <c r="X350" s="7" t="s">
        <v>443</v>
      </c>
      <c r="Y350" s="8">
        <v>0</v>
      </c>
      <c r="Z350" s="8">
        <v>0</v>
      </c>
      <c r="AA350" s="8">
        <v>0</v>
      </c>
      <c r="AB350" s="8">
        <v>0</v>
      </c>
      <c r="AC350" s="8">
        <v>0</v>
      </c>
      <c r="AD350" s="8">
        <v>0</v>
      </c>
      <c r="AE350" s="8">
        <v>0</v>
      </c>
      <c r="AF350" s="8">
        <v>0</v>
      </c>
      <c r="AG350" s="8">
        <v>0</v>
      </c>
      <c r="AH350" s="8">
        <v>0</v>
      </c>
      <c r="AI350" s="8">
        <v>0</v>
      </c>
      <c r="AJ350" s="8">
        <v>0</v>
      </c>
      <c r="AK350" s="8">
        <v>0</v>
      </c>
      <c r="AL350" s="8">
        <v>0</v>
      </c>
      <c r="AM350" s="8">
        <v>0</v>
      </c>
      <c r="AN350" s="8">
        <v>1</v>
      </c>
      <c r="AO350" s="8">
        <v>0</v>
      </c>
      <c r="AP350" s="8">
        <v>0</v>
      </c>
      <c r="AS350" s="7">
        <v>333993</v>
      </c>
      <c r="AT350" s="7" t="s">
        <v>443</v>
      </c>
      <c r="AU350" s="8">
        <v>5.2422371866167737E-2</v>
      </c>
      <c r="AV350" s="8">
        <v>1.420544699074355E-2</v>
      </c>
      <c r="AW350" s="8">
        <v>6.9266819093066145E-2</v>
      </c>
      <c r="AX350" s="8">
        <v>8.0890193416396791E-2</v>
      </c>
      <c r="AY350" s="8">
        <v>2.7230413012931616E-2</v>
      </c>
      <c r="AZ350" s="8">
        <v>0.10928743512212741</v>
      </c>
      <c r="BA350" s="8">
        <v>7.773450640704839E-2</v>
      </c>
      <c r="BB350" s="8">
        <v>1.9785183039603225E-2</v>
      </c>
      <c r="BC350" s="8">
        <v>7.2254456600867753E-2</v>
      </c>
      <c r="BD350" s="8">
        <v>6.8126889932161275E-2</v>
      </c>
      <c r="BE350" s="8">
        <v>1.7871947025704837E-2</v>
      </c>
      <c r="BF350" s="8">
        <v>0.10445551362920967</v>
      </c>
      <c r="BG350" s="8">
        <v>0.13729512573806452</v>
      </c>
      <c r="BH350" s="8">
        <v>1.7687466539943549E-6</v>
      </c>
      <c r="BI350" s="8">
        <v>8.4794828900967747E-2</v>
      </c>
      <c r="BJ350" s="8">
        <v>1.1358946379501613</v>
      </c>
      <c r="BK350" s="8">
        <v>0.53998868671306455</v>
      </c>
      <c r="BL350" s="8">
        <v>0.49235479120903231</v>
      </c>
    </row>
    <row r="351" spans="1:64" x14ac:dyDescent="0.3">
      <c r="A351" s="7">
        <v>333994</v>
      </c>
      <c r="B351" s="7" t="str">
        <f t="shared" si="95"/>
        <v>Industrial Process Furnace and Oven Manufacturing</v>
      </c>
      <c r="C351" s="8">
        <f t="shared" si="96"/>
        <v>2.460682927901613E-2</v>
      </c>
      <c r="D351" s="8">
        <f t="shared" si="97"/>
        <v>7.2801679975709674E-3</v>
      </c>
      <c r="E351" s="8">
        <f t="shared" si="98"/>
        <v>3.8189783680774185E-2</v>
      </c>
      <c r="F351" s="8">
        <f t="shared" si="99"/>
        <v>2.3775334573785487E-2</v>
      </c>
      <c r="G351" s="8">
        <f t="shared" si="100"/>
        <v>8.8363394653543544E-3</v>
      </c>
      <c r="H351" s="8">
        <f t="shared" si="101"/>
        <v>4.3754258371032258E-2</v>
      </c>
      <c r="I351" s="8">
        <f t="shared" si="102"/>
        <v>3.0010324784500001E-2</v>
      </c>
      <c r="J351" s="8">
        <f t="shared" si="103"/>
        <v>8.4341840899516112E-3</v>
      </c>
      <c r="K351" s="8">
        <f t="shared" si="104"/>
        <v>3.6646406720322579E-2</v>
      </c>
      <c r="L351" s="8">
        <f t="shared" si="105"/>
        <v>2.9187284005161289E-2</v>
      </c>
      <c r="M351" s="8">
        <f t="shared" si="106"/>
        <v>8.4981990876516113E-3</v>
      </c>
      <c r="N351" s="8">
        <f t="shared" si="107"/>
        <v>5.2175134345774192E-2</v>
      </c>
      <c r="O351" s="8">
        <f t="shared" si="108"/>
        <v>6.5934157719774192E-2</v>
      </c>
      <c r="P351" s="8">
        <f t="shared" si="109"/>
        <v>1.616598036863387E-6</v>
      </c>
      <c r="Q351" s="8">
        <f t="shared" si="110"/>
        <v>4.5557164814806449E-2</v>
      </c>
      <c r="R351" s="8">
        <f t="shared" si="111"/>
        <v>1</v>
      </c>
      <c r="S351" s="8">
        <f t="shared" si="112"/>
        <v>0.22152722273258063</v>
      </c>
      <c r="T351" s="8">
        <f t="shared" si="113"/>
        <v>0.22025220591709677</v>
      </c>
      <c r="W351" s="7">
        <v>333994</v>
      </c>
      <c r="X351" s="7" t="s">
        <v>444</v>
      </c>
      <c r="Y351" s="8">
        <v>0</v>
      </c>
      <c r="Z351" s="8">
        <v>0</v>
      </c>
      <c r="AA351" s="8">
        <v>0</v>
      </c>
      <c r="AB351" s="8">
        <v>0</v>
      </c>
      <c r="AC351" s="8">
        <v>0</v>
      </c>
      <c r="AD351" s="8">
        <v>0</v>
      </c>
      <c r="AE351" s="8">
        <v>0</v>
      </c>
      <c r="AF351" s="8">
        <v>0</v>
      </c>
      <c r="AG351" s="8">
        <v>0</v>
      </c>
      <c r="AH351" s="8">
        <v>0</v>
      </c>
      <c r="AI351" s="8">
        <v>0</v>
      </c>
      <c r="AJ351" s="8">
        <v>0</v>
      </c>
      <c r="AK351" s="8">
        <v>0</v>
      </c>
      <c r="AL351" s="8">
        <v>0</v>
      </c>
      <c r="AM351" s="8">
        <v>0</v>
      </c>
      <c r="AN351" s="8">
        <v>1</v>
      </c>
      <c r="AO351" s="8">
        <v>0</v>
      </c>
      <c r="AP351" s="8">
        <v>0</v>
      </c>
      <c r="AS351" s="7">
        <v>333994</v>
      </c>
      <c r="AT351" s="7" t="s">
        <v>444</v>
      </c>
      <c r="AU351" s="8">
        <v>2.460682927901613E-2</v>
      </c>
      <c r="AV351" s="8">
        <v>7.2801679975709674E-3</v>
      </c>
      <c r="AW351" s="8">
        <v>3.8189783680774185E-2</v>
      </c>
      <c r="AX351" s="8">
        <v>2.3775334573785487E-2</v>
      </c>
      <c r="AY351" s="8">
        <v>8.8363394653543544E-3</v>
      </c>
      <c r="AZ351" s="8">
        <v>4.3754258371032258E-2</v>
      </c>
      <c r="BA351" s="8">
        <v>3.0010324784500001E-2</v>
      </c>
      <c r="BB351" s="8">
        <v>8.4341840899516112E-3</v>
      </c>
      <c r="BC351" s="8">
        <v>3.6646406720322579E-2</v>
      </c>
      <c r="BD351" s="8">
        <v>2.9187284005161289E-2</v>
      </c>
      <c r="BE351" s="8">
        <v>8.4981990876516113E-3</v>
      </c>
      <c r="BF351" s="8">
        <v>5.2175134345774192E-2</v>
      </c>
      <c r="BG351" s="8">
        <v>6.5934157719774192E-2</v>
      </c>
      <c r="BH351" s="8">
        <v>1.616598036863387E-6</v>
      </c>
      <c r="BI351" s="8">
        <v>4.5557164814806449E-2</v>
      </c>
      <c r="BJ351" s="8">
        <v>1.0700767809574194</v>
      </c>
      <c r="BK351" s="8">
        <v>0.22152722273258063</v>
      </c>
      <c r="BL351" s="8">
        <v>0.22025220591709677</v>
      </c>
    </row>
    <row r="352" spans="1:64" x14ac:dyDescent="0.3">
      <c r="A352" s="7">
        <v>333995</v>
      </c>
      <c r="B352" s="7" t="str">
        <f t="shared" si="95"/>
        <v>Fluid Power Cylinder and Actuator Manufacturing</v>
      </c>
      <c r="C352" s="8">
        <f t="shared" si="96"/>
        <v>1.6715108829135482E-2</v>
      </c>
      <c r="D352" s="8">
        <f t="shared" si="97"/>
        <v>4.4625347304966135E-3</v>
      </c>
      <c r="E352" s="8">
        <f t="shared" si="98"/>
        <v>2.6429916686612903E-2</v>
      </c>
      <c r="F352" s="8">
        <f t="shared" si="99"/>
        <v>4.1370727761193556E-2</v>
      </c>
      <c r="G352" s="8">
        <f t="shared" si="100"/>
        <v>1.507317506888871E-2</v>
      </c>
      <c r="H352" s="8">
        <f t="shared" si="101"/>
        <v>6.3922222695806455E-2</v>
      </c>
      <c r="I352" s="8">
        <f t="shared" si="102"/>
        <v>2.1347981981090319E-2</v>
      </c>
      <c r="J352" s="8">
        <f t="shared" si="103"/>
        <v>5.9187028706370968E-3</v>
      </c>
      <c r="K352" s="8">
        <f t="shared" si="104"/>
        <v>2.7123299659451611E-2</v>
      </c>
      <c r="L352" s="8">
        <f t="shared" si="105"/>
        <v>2.2153249187896774E-2</v>
      </c>
      <c r="M352" s="8">
        <f t="shared" si="106"/>
        <v>5.6663207404854836E-3</v>
      </c>
      <c r="N352" s="8">
        <f t="shared" si="107"/>
        <v>3.992163306914516E-2</v>
      </c>
      <c r="O352" s="8">
        <f t="shared" si="108"/>
        <v>4.7447087341387091E-2</v>
      </c>
      <c r="P352" s="8">
        <f t="shared" si="109"/>
        <v>3.4939334490504839E-7</v>
      </c>
      <c r="Q352" s="8">
        <f t="shared" si="110"/>
        <v>3.0916175750645161E-2</v>
      </c>
      <c r="R352" s="8">
        <f t="shared" si="111"/>
        <v>1</v>
      </c>
      <c r="S352" s="8">
        <f t="shared" si="112"/>
        <v>0.23326935133258064</v>
      </c>
      <c r="T352" s="8">
        <f t="shared" si="113"/>
        <v>0.1672932103179032</v>
      </c>
      <c r="W352" s="7">
        <v>333995</v>
      </c>
      <c r="X352" s="7" t="s">
        <v>445</v>
      </c>
      <c r="Y352" s="8">
        <v>0</v>
      </c>
      <c r="Z352" s="8">
        <v>0</v>
      </c>
      <c r="AA352" s="8">
        <v>0</v>
      </c>
      <c r="AB352" s="8">
        <v>0</v>
      </c>
      <c r="AC352" s="8">
        <v>0</v>
      </c>
      <c r="AD352" s="8">
        <v>0</v>
      </c>
      <c r="AE352" s="8">
        <v>0</v>
      </c>
      <c r="AF352" s="8">
        <v>0</v>
      </c>
      <c r="AG352" s="8">
        <v>0</v>
      </c>
      <c r="AH352" s="8">
        <v>0</v>
      </c>
      <c r="AI352" s="8">
        <v>0</v>
      </c>
      <c r="AJ352" s="8">
        <v>0</v>
      </c>
      <c r="AK352" s="8">
        <v>0</v>
      </c>
      <c r="AL352" s="8">
        <v>0</v>
      </c>
      <c r="AM352" s="8">
        <v>0</v>
      </c>
      <c r="AN352" s="8">
        <v>1</v>
      </c>
      <c r="AO352" s="8">
        <v>0</v>
      </c>
      <c r="AP352" s="8">
        <v>0</v>
      </c>
      <c r="AS352" s="7">
        <v>333995</v>
      </c>
      <c r="AT352" s="7" t="s">
        <v>445</v>
      </c>
      <c r="AU352" s="8">
        <v>1.6715108829135482E-2</v>
      </c>
      <c r="AV352" s="8">
        <v>4.4625347304966135E-3</v>
      </c>
      <c r="AW352" s="8">
        <v>2.6429916686612903E-2</v>
      </c>
      <c r="AX352" s="8">
        <v>4.1370727761193556E-2</v>
      </c>
      <c r="AY352" s="8">
        <v>1.507317506888871E-2</v>
      </c>
      <c r="AZ352" s="8">
        <v>6.3922222695806455E-2</v>
      </c>
      <c r="BA352" s="8">
        <v>2.1347981981090319E-2</v>
      </c>
      <c r="BB352" s="8">
        <v>5.9187028706370968E-3</v>
      </c>
      <c r="BC352" s="8">
        <v>2.7123299659451611E-2</v>
      </c>
      <c r="BD352" s="8">
        <v>2.2153249187896774E-2</v>
      </c>
      <c r="BE352" s="8">
        <v>5.6663207404854836E-3</v>
      </c>
      <c r="BF352" s="8">
        <v>3.992163306914516E-2</v>
      </c>
      <c r="BG352" s="8">
        <v>4.7447087341387091E-2</v>
      </c>
      <c r="BH352" s="8">
        <v>3.4939334490504839E-7</v>
      </c>
      <c r="BI352" s="8">
        <v>3.0916175750645161E-2</v>
      </c>
      <c r="BJ352" s="8">
        <v>1.0476075602462904</v>
      </c>
      <c r="BK352" s="8">
        <v>0.23326935133258064</v>
      </c>
      <c r="BL352" s="8">
        <v>0.1672932103179032</v>
      </c>
    </row>
    <row r="353" spans="1:64" x14ac:dyDescent="0.3">
      <c r="A353" s="7">
        <v>333996</v>
      </c>
      <c r="B353" s="7" t="str">
        <f t="shared" si="95"/>
        <v>Fluid Power Pump and Motor Manufacturing</v>
      </c>
      <c r="C353" s="8">
        <f t="shared" si="96"/>
        <v>1.5642690770501611E-2</v>
      </c>
      <c r="D353" s="8">
        <f t="shared" si="97"/>
        <v>3.8650314906467738E-3</v>
      </c>
      <c r="E353" s="8">
        <f t="shared" si="98"/>
        <v>2.3646207090790322E-2</v>
      </c>
      <c r="F353" s="8">
        <f t="shared" si="99"/>
        <v>3.459787082679032E-2</v>
      </c>
      <c r="G353" s="8">
        <f t="shared" si="100"/>
        <v>1.1006958070729031E-2</v>
      </c>
      <c r="H353" s="8">
        <f t="shared" si="101"/>
        <v>5.8170315963370973E-2</v>
      </c>
      <c r="I353" s="8">
        <f t="shared" si="102"/>
        <v>1.9653513500580644E-2</v>
      </c>
      <c r="J353" s="8">
        <f t="shared" si="103"/>
        <v>5.0751039271387088E-3</v>
      </c>
      <c r="K353" s="8">
        <f t="shared" si="104"/>
        <v>2.4926748713470968E-2</v>
      </c>
      <c r="L353" s="8">
        <f t="shared" si="105"/>
        <v>2.0539939026777421E-2</v>
      </c>
      <c r="M353" s="8">
        <f t="shared" si="106"/>
        <v>4.9144220625940331E-3</v>
      </c>
      <c r="N353" s="8">
        <f t="shared" si="107"/>
        <v>3.5308037864338705E-2</v>
      </c>
      <c r="O353" s="8">
        <f t="shared" si="108"/>
        <v>4.745196440679033E-2</v>
      </c>
      <c r="P353" s="8">
        <f t="shared" si="109"/>
        <v>2.7796954173870969E-7</v>
      </c>
      <c r="Q353" s="8">
        <f t="shared" si="110"/>
        <v>3.1279914428564516E-2</v>
      </c>
      <c r="R353" s="8">
        <f t="shared" si="111"/>
        <v>1</v>
      </c>
      <c r="S353" s="8">
        <f t="shared" si="112"/>
        <v>0.21667837066709678</v>
      </c>
      <c r="T353" s="8">
        <f t="shared" si="113"/>
        <v>0.1625585919474194</v>
      </c>
      <c r="W353" s="7">
        <v>333996</v>
      </c>
      <c r="X353" s="7" t="s">
        <v>446</v>
      </c>
      <c r="Y353" s="8">
        <v>0</v>
      </c>
      <c r="Z353" s="8">
        <v>0</v>
      </c>
      <c r="AA353" s="8">
        <v>0</v>
      </c>
      <c r="AB353" s="8">
        <v>0</v>
      </c>
      <c r="AC353" s="8">
        <v>0</v>
      </c>
      <c r="AD353" s="8">
        <v>0</v>
      </c>
      <c r="AE353" s="8">
        <v>0</v>
      </c>
      <c r="AF353" s="8">
        <v>0</v>
      </c>
      <c r="AG353" s="8">
        <v>0</v>
      </c>
      <c r="AH353" s="8">
        <v>0</v>
      </c>
      <c r="AI353" s="8">
        <v>0</v>
      </c>
      <c r="AJ353" s="8">
        <v>0</v>
      </c>
      <c r="AK353" s="8">
        <v>0</v>
      </c>
      <c r="AL353" s="8">
        <v>0</v>
      </c>
      <c r="AM353" s="8">
        <v>0</v>
      </c>
      <c r="AN353" s="8">
        <v>1</v>
      </c>
      <c r="AO353" s="8">
        <v>0</v>
      </c>
      <c r="AP353" s="8">
        <v>0</v>
      </c>
      <c r="AS353" s="7">
        <v>333996</v>
      </c>
      <c r="AT353" s="7" t="s">
        <v>446</v>
      </c>
      <c r="AU353" s="8">
        <v>1.5642690770501611E-2</v>
      </c>
      <c r="AV353" s="8">
        <v>3.8650314906467738E-3</v>
      </c>
      <c r="AW353" s="8">
        <v>2.3646207090790322E-2</v>
      </c>
      <c r="AX353" s="8">
        <v>3.459787082679032E-2</v>
      </c>
      <c r="AY353" s="8">
        <v>1.1006958070729031E-2</v>
      </c>
      <c r="AZ353" s="8">
        <v>5.8170315963370973E-2</v>
      </c>
      <c r="BA353" s="8">
        <v>1.9653513500580644E-2</v>
      </c>
      <c r="BB353" s="8">
        <v>5.0751039271387088E-3</v>
      </c>
      <c r="BC353" s="8">
        <v>2.4926748713470968E-2</v>
      </c>
      <c r="BD353" s="8">
        <v>2.0539939026777421E-2</v>
      </c>
      <c r="BE353" s="8">
        <v>4.9144220625940331E-3</v>
      </c>
      <c r="BF353" s="8">
        <v>3.5308037864338705E-2</v>
      </c>
      <c r="BG353" s="8">
        <v>4.745196440679033E-2</v>
      </c>
      <c r="BH353" s="8">
        <v>2.7796954173870969E-7</v>
      </c>
      <c r="BI353" s="8">
        <v>3.1279914428564516E-2</v>
      </c>
      <c r="BJ353" s="8">
        <v>1.0431539293519356</v>
      </c>
      <c r="BK353" s="8">
        <v>0.21667837066709678</v>
      </c>
      <c r="BL353" s="8">
        <v>0.1625585919474194</v>
      </c>
    </row>
    <row r="354" spans="1:64" x14ac:dyDescent="0.3">
      <c r="A354" s="7">
        <v>333997</v>
      </c>
      <c r="B354" s="7" t="str">
        <f t="shared" si="95"/>
        <v>Scale and Balance Manufacturing</v>
      </c>
      <c r="C354" s="8">
        <f t="shared" si="96"/>
        <v>1.0709765961330647E-2</v>
      </c>
      <c r="D354" s="8">
        <f t="shared" si="97"/>
        <v>2.7420299837451613E-3</v>
      </c>
      <c r="E354" s="8">
        <f t="shared" si="98"/>
        <v>1.5394895447693548E-2</v>
      </c>
      <c r="F354" s="8">
        <f t="shared" si="99"/>
        <v>1.6116454786322582E-2</v>
      </c>
      <c r="G354" s="8">
        <f t="shared" si="100"/>
        <v>5.410010122593548E-3</v>
      </c>
      <c r="H354" s="8">
        <f t="shared" si="101"/>
        <v>2.3273356561387095E-2</v>
      </c>
      <c r="I354" s="8">
        <f t="shared" si="102"/>
        <v>1.7016430853048384E-2</v>
      </c>
      <c r="J354" s="8">
        <f t="shared" si="103"/>
        <v>4.5771029832548382E-3</v>
      </c>
      <c r="K354" s="8">
        <f t="shared" si="104"/>
        <v>1.9839532531790324E-2</v>
      </c>
      <c r="L354" s="8">
        <f t="shared" si="105"/>
        <v>1.4838304341838708E-2</v>
      </c>
      <c r="M354" s="8">
        <f t="shared" si="106"/>
        <v>3.8103259711129035E-3</v>
      </c>
      <c r="N354" s="8">
        <f t="shared" si="107"/>
        <v>2.5691399402499999E-2</v>
      </c>
      <c r="O354" s="8">
        <f t="shared" si="108"/>
        <v>2.4806612433419355E-2</v>
      </c>
      <c r="P354" s="8">
        <f t="shared" si="109"/>
        <v>2.4105436873306453E-7</v>
      </c>
      <c r="Q354" s="8">
        <f t="shared" si="110"/>
        <v>1.3856752399096775E-2</v>
      </c>
      <c r="R354" s="8">
        <f t="shared" si="111"/>
        <v>1</v>
      </c>
      <c r="S354" s="8">
        <f t="shared" si="112"/>
        <v>0.10931595050258064</v>
      </c>
      <c r="T354" s="8">
        <f t="shared" si="113"/>
        <v>0.10594919540048388</v>
      </c>
      <c r="W354" s="7">
        <v>333997</v>
      </c>
      <c r="X354" s="7" t="s">
        <v>447</v>
      </c>
      <c r="Y354" s="8">
        <v>0</v>
      </c>
      <c r="Z354" s="8">
        <v>0</v>
      </c>
      <c r="AA354" s="8">
        <v>0</v>
      </c>
      <c r="AB354" s="8">
        <v>0</v>
      </c>
      <c r="AC354" s="8">
        <v>0</v>
      </c>
      <c r="AD354" s="8">
        <v>0</v>
      </c>
      <c r="AE354" s="8">
        <v>0</v>
      </c>
      <c r="AF354" s="8">
        <v>0</v>
      </c>
      <c r="AG354" s="8">
        <v>0</v>
      </c>
      <c r="AH354" s="8">
        <v>0</v>
      </c>
      <c r="AI354" s="8">
        <v>0</v>
      </c>
      <c r="AJ354" s="8">
        <v>0</v>
      </c>
      <c r="AK354" s="8">
        <v>0</v>
      </c>
      <c r="AL354" s="8">
        <v>0</v>
      </c>
      <c r="AM354" s="8">
        <v>0</v>
      </c>
      <c r="AN354" s="8">
        <v>1</v>
      </c>
      <c r="AO354" s="8">
        <v>0</v>
      </c>
      <c r="AP354" s="8">
        <v>0</v>
      </c>
      <c r="AS354" s="7">
        <v>333997</v>
      </c>
      <c r="AT354" s="7" t="s">
        <v>447</v>
      </c>
      <c r="AU354" s="8">
        <v>1.0709765961330647E-2</v>
      </c>
      <c r="AV354" s="8">
        <v>2.7420299837451613E-3</v>
      </c>
      <c r="AW354" s="8">
        <v>1.5394895447693548E-2</v>
      </c>
      <c r="AX354" s="8">
        <v>1.6116454786322582E-2</v>
      </c>
      <c r="AY354" s="8">
        <v>5.410010122593548E-3</v>
      </c>
      <c r="AZ354" s="8">
        <v>2.3273356561387095E-2</v>
      </c>
      <c r="BA354" s="8">
        <v>1.7016430853048384E-2</v>
      </c>
      <c r="BB354" s="8">
        <v>4.5771029832548382E-3</v>
      </c>
      <c r="BC354" s="8">
        <v>1.9839532531790324E-2</v>
      </c>
      <c r="BD354" s="8">
        <v>1.4838304341838708E-2</v>
      </c>
      <c r="BE354" s="8">
        <v>3.8103259711129035E-3</v>
      </c>
      <c r="BF354" s="8">
        <v>2.5691399402499999E-2</v>
      </c>
      <c r="BG354" s="8">
        <v>2.4806612433419355E-2</v>
      </c>
      <c r="BH354" s="8">
        <v>2.4105436873306453E-7</v>
      </c>
      <c r="BI354" s="8">
        <v>1.3856752399096775E-2</v>
      </c>
      <c r="BJ354" s="8">
        <v>1.0288466913927419</v>
      </c>
      <c r="BK354" s="8">
        <v>0.10931595050258064</v>
      </c>
      <c r="BL354" s="8">
        <v>0.10594919540048388</v>
      </c>
    </row>
    <row r="355" spans="1:64" x14ac:dyDescent="0.3">
      <c r="A355" s="7">
        <v>333999</v>
      </c>
      <c r="B355" s="7" t="str">
        <f t="shared" si="95"/>
        <v>All Other Miscellaneous General Purpose Machinery Manufacturing</v>
      </c>
      <c r="C355" s="8">
        <f t="shared" si="96"/>
        <v>6.1446656087E-2</v>
      </c>
      <c r="D355" s="8">
        <f t="shared" si="97"/>
        <v>6.9082881709900002E-3</v>
      </c>
      <c r="E355" s="8">
        <f t="shared" si="98"/>
        <v>8.6830942488799995E-2</v>
      </c>
      <c r="F355" s="8">
        <f t="shared" si="99"/>
        <v>8.6613964380700001E-2</v>
      </c>
      <c r="G355" s="8">
        <f t="shared" si="100"/>
        <v>1.15573303236E-2</v>
      </c>
      <c r="H355" s="8">
        <f t="shared" si="101"/>
        <v>6.5969145290299999E-2</v>
      </c>
      <c r="I355" s="8">
        <f t="shared" si="102"/>
        <v>9.1508274734500003E-2</v>
      </c>
      <c r="J355" s="8">
        <f t="shared" si="103"/>
        <v>1.00945024361E-2</v>
      </c>
      <c r="K355" s="8">
        <f t="shared" si="104"/>
        <v>5.44872407941E-2</v>
      </c>
      <c r="L355" s="8">
        <f t="shared" si="105"/>
        <v>8.6351144448699999E-2</v>
      </c>
      <c r="M355" s="8">
        <f t="shared" si="106"/>
        <v>9.3974855255100007E-3</v>
      </c>
      <c r="N355" s="8">
        <f t="shared" si="107"/>
        <v>0.17088991386999999</v>
      </c>
      <c r="O355" s="8">
        <f t="shared" si="108"/>
        <v>0.37804618095699999</v>
      </c>
      <c r="P355" s="8">
        <f t="shared" si="109"/>
        <v>4.7586347863300001E-6</v>
      </c>
      <c r="Q355" s="8">
        <f t="shared" si="110"/>
        <v>0.21685325065300001</v>
      </c>
      <c r="R355" s="8">
        <f t="shared" si="111"/>
        <v>1.15518588675</v>
      </c>
      <c r="S355" s="8">
        <f t="shared" si="112"/>
        <v>1.1641404399899999</v>
      </c>
      <c r="T355" s="8">
        <f t="shared" si="113"/>
        <v>1.15609001796</v>
      </c>
      <c r="W355" s="7">
        <v>333999</v>
      </c>
      <c r="X355" s="7" t="s">
        <v>448</v>
      </c>
      <c r="Y355" s="8">
        <v>6.1446656087E-2</v>
      </c>
      <c r="Z355" s="8">
        <v>6.9082881709900002E-3</v>
      </c>
      <c r="AA355" s="8">
        <v>8.6830942488799995E-2</v>
      </c>
      <c r="AB355" s="8">
        <v>8.6613964380700001E-2</v>
      </c>
      <c r="AC355" s="8">
        <v>1.15573303236E-2</v>
      </c>
      <c r="AD355" s="8">
        <v>6.5969145290299999E-2</v>
      </c>
      <c r="AE355" s="8">
        <v>9.1508274734500003E-2</v>
      </c>
      <c r="AF355" s="8">
        <v>1.00945024361E-2</v>
      </c>
      <c r="AG355" s="8">
        <v>5.44872407941E-2</v>
      </c>
      <c r="AH355" s="8">
        <v>8.6351144448699999E-2</v>
      </c>
      <c r="AI355" s="8">
        <v>9.3974855255100007E-3</v>
      </c>
      <c r="AJ355" s="8">
        <v>0.17088991386999999</v>
      </c>
      <c r="AK355" s="8">
        <v>0.37804618095699999</v>
      </c>
      <c r="AL355" s="8">
        <v>4.7586347863300001E-6</v>
      </c>
      <c r="AM355" s="8">
        <v>0.21685325065300001</v>
      </c>
      <c r="AN355" s="8">
        <v>1.15518588675</v>
      </c>
      <c r="AO355" s="8">
        <v>1.1641404399899999</v>
      </c>
      <c r="AP355" s="8">
        <v>1.15609001796</v>
      </c>
      <c r="AS355" s="7">
        <v>333999</v>
      </c>
      <c r="AT355" s="7" t="s">
        <v>448</v>
      </c>
      <c r="AU355" s="8">
        <v>8.7867137269979023E-2</v>
      </c>
      <c r="AV355" s="8">
        <v>1.8172550124998871E-2</v>
      </c>
      <c r="AW355" s="8">
        <v>0.13725035532778548</v>
      </c>
      <c r="AX355" s="8">
        <v>0.15827384822054033</v>
      </c>
      <c r="AY355" s="8">
        <v>4.4024148080033236E-2</v>
      </c>
      <c r="AZ355" s="8">
        <v>0.21332023575962092</v>
      </c>
      <c r="BA355" s="8">
        <v>0.14272351193561617</v>
      </c>
      <c r="BB355" s="8">
        <v>3.0168854772435794E-2</v>
      </c>
      <c r="BC355" s="8">
        <v>0.15175883698058545</v>
      </c>
      <c r="BD355" s="8">
        <v>0.12530727521766125</v>
      </c>
      <c r="BE355" s="8">
        <v>2.4940174273086448E-2</v>
      </c>
      <c r="BF355" s="8">
        <v>0.23901817091016131</v>
      </c>
      <c r="BG355" s="8">
        <v>0.34125385168387107</v>
      </c>
      <c r="BH355" s="8">
        <v>5.8376571769937735E-6</v>
      </c>
      <c r="BI355" s="8">
        <v>0.19210248275758052</v>
      </c>
      <c r="BJ355" s="8">
        <v>1.2432900427227418</v>
      </c>
      <c r="BK355" s="8">
        <v>1.3027150062532258</v>
      </c>
      <c r="BL355" s="8">
        <v>1.2117479778824198</v>
      </c>
    </row>
    <row r="356" spans="1:64" x14ac:dyDescent="0.3">
      <c r="A356" s="7">
        <v>334111</v>
      </c>
      <c r="B356" s="7" t="str">
        <f t="shared" si="95"/>
        <v>Electronic Computer Manufacturing</v>
      </c>
      <c r="C356" s="8">
        <f t="shared" si="96"/>
        <v>7.1119473804532258E-3</v>
      </c>
      <c r="D356" s="8">
        <f t="shared" si="97"/>
        <v>2.037827004689516E-3</v>
      </c>
      <c r="E356" s="8">
        <f t="shared" si="98"/>
        <v>9.1673398325758063E-2</v>
      </c>
      <c r="F356" s="8">
        <f t="shared" si="99"/>
        <v>4.1889944110798383E-3</v>
      </c>
      <c r="G356" s="8">
        <f t="shared" si="100"/>
        <v>1.4201394264699355E-3</v>
      </c>
      <c r="H356" s="8">
        <f t="shared" si="101"/>
        <v>5.6007513063225808E-2</v>
      </c>
      <c r="I356" s="8">
        <f t="shared" si="102"/>
        <v>3.7142959042554841E-3</v>
      </c>
      <c r="J356" s="8">
        <f t="shared" si="103"/>
        <v>8.9971325591590317E-4</v>
      </c>
      <c r="K356" s="8">
        <f t="shared" si="104"/>
        <v>3.7172330132001614E-2</v>
      </c>
      <c r="L356" s="8">
        <f t="shared" si="105"/>
        <v>4.1462634731122576E-3</v>
      </c>
      <c r="M356" s="8">
        <f t="shared" si="106"/>
        <v>1.1838926400675807E-3</v>
      </c>
      <c r="N356" s="8">
        <f t="shared" si="107"/>
        <v>5.8241677767533875E-2</v>
      </c>
      <c r="O356" s="8">
        <f t="shared" si="108"/>
        <v>0.28596140663620973</v>
      </c>
      <c r="P356" s="8">
        <f t="shared" si="109"/>
        <v>1.0916695528001452E-5</v>
      </c>
      <c r="Q356" s="8">
        <f t="shared" si="110"/>
        <v>0.26103020668409671</v>
      </c>
      <c r="R356" s="8">
        <f t="shared" si="111"/>
        <v>1</v>
      </c>
      <c r="S356" s="8">
        <f t="shared" si="112"/>
        <v>0.36806825980419355</v>
      </c>
      <c r="T356" s="8">
        <f t="shared" si="113"/>
        <v>0.34823795219548387</v>
      </c>
      <c r="W356" s="7">
        <v>334111</v>
      </c>
      <c r="X356" s="7" t="s">
        <v>449</v>
      </c>
      <c r="Y356" s="8">
        <v>0</v>
      </c>
      <c r="Z356" s="8">
        <v>0</v>
      </c>
      <c r="AA356" s="8">
        <v>0</v>
      </c>
      <c r="AB356" s="8">
        <v>0</v>
      </c>
      <c r="AC356" s="8">
        <v>0</v>
      </c>
      <c r="AD356" s="8">
        <v>0</v>
      </c>
      <c r="AE356" s="8">
        <v>0</v>
      </c>
      <c r="AF356" s="8">
        <v>0</v>
      </c>
      <c r="AG356" s="8">
        <v>0</v>
      </c>
      <c r="AH356" s="8">
        <v>0</v>
      </c>
      <c r="AI356" s="8">
        <v>0</v>
      </c>
      <c r="AJ356" s="8">
        <v>0</v>
      </c>
      <c r="AK356" s="8">
        <v>0</v>
      </c>
      <c r="AL356" s="8">
        <v>0</v>
      </c>
      <c r="AM356" s="8">
        <v>0</v>
      </c>
      <c r="AN356" s="8">
        <v>1</v>
      </c>
      <c r="AO356" s="8">
        <v>0</v>
      </c>
      <c r="AP356" s="8">
        <v>0</v>
      </c>
      <c r="AS356" s="7">
        <v>334111</v>
      </c>
      <c r="AT356" s="7" t="s">
        <v>449</v>
      </c>
      <c r="AU356" s="8">
        <v>7.1119473804532258E-3</v>
      </c>
      <c r="AV356" s="8">
        <v>2.037827004689516E-3</v>
      </c>
      <c r="AW356" s="8">
        <v>9.1673398325758063E-2</v>
      </c>
      <c r="AX356" s="8">
        <v>4.1889944110798383E-3</v>
      </c>
      <c r="AY356" s="8">
        <v>1.4201394264699355E-3</v>
      </c>
      <c r="AZ356" s="8">
        <v>5.6007513063225808E-2</v>
      </c>
      <c r="BA356" s="8">
        <v>3.7142959042554841E-3</v>
      </c>
      <c r="BB356" s="8">
        <v>8.9971325591590317E-4</v>
      </c>
      <c r="BC356" s="8">
        <v>3.7172330132001614E-2</v>
      </c>
      <c r="BD356" s="8">
        <v>4.1462634731122576E-3</v>
      </c>
      <c r="BE356" s="8">
        <v>1.1838926400675807E-3</v>
      </c>
      <c r="BF356" s="8">
        <v>5.8241677767533875E-2</v>
      </c>
      <c r="BG356" s="8">
        <v>0.28596140663620973</v>
      </c>
      <c r="BH356" s="8">
        <v>1.0916695528001452E-5</v>
      </c>
      <c r="BI356" s="8">
        <v>0.26103020668409671</v>
      </c>
      <c r="BJ356" s="8">
        <v>1.1008231727106452</v>
      </c>
      <c r="BK356" s="8">
        <v>0.36806825980419355</v>
      </c>
      <c r="BL356" s="8">
        <v>0.34823795219548387</v>
      </c>
    </row>
    <row r="357" spans="1:64" x14ac:dyDescent="0.3">
      <c r="A357" s="7">
        <v>334112</v>
      </c>
      <c r="B357" s="7" t="str">
        <f t="shared" si="95"/>
        <v>Computer Storage Device Manufacturing</v>
      </c>
      <c r="C357" s="8">
        <f t="shared" si="96"/>
        <v>1.8760839485375807E-2</v>
      </c>
      <c r="D357" s="8">
        <f t="shared" si="97"/>
        <v>5.4561038636504839E-3</v>
      </c>
      <c r="E357" s="8">
        <f t="shared" si="98"/>
        <v>3.980945479946775E-2</v>
      </c>
      <c r="F357" s="8">
        <f t="shared" si="99"/>
        <v>2.3330501201132257E-2</v>
      </c>
      <c r="G357" s="8">
        <f t="shared" si="100"/>
        <v>7.4501811737532255E-3</v>
      </c>
      <c r="H357" s="8">
        <f t="shared" si="101"/>
        <v>4.3496797745025809E-2</v>
      </c>
      <c r="I357" s="8">
        <f t="shared" si="102"/>
        <v>2.1836475370329036E-2</v>
      </c>
      <c r="J357" s="8">
        <f t="shared" si="103"/>
        <v>4.9730832237758057E-3</v>
      </c>
      <c r="K357" s="8">
        <f t="shared" si="104"/>
        <v>2.8787171111791937E-2</v>
      </c>
      <c r="L357" s="8">
        <f t="shared" si="105"/>
        <v>1.8332797771393548E-2</v>
      </c>
      <c r="M357" s="8">
        <f t="shared" si="106"/>
        <v>4.879605488767742E-3</v>
      </c>
      <c r="N357" s="8">
        <f t="shared" si="107"/>
        <v>3.9847279925129028E-2</v>
      </c>
      <c r="O357" s="8">
        <f t="shared" si="108"/>
        <v>7.9755756182064513E-2</v>
      </c>
      <c r="P357" s="8">
        <f t="shared" si="109"/>
        <v>8.9557738975112911E-7</v>
      </c>
      <c r="Q357" s="8">
        <f t="shared" si="110"/>
        <v>5.3120846607483875E-2</v>
      </c>
      <c r="R357" s="8">
        <f t="shared" si="111"/>
        <v>1</v>
      </c>
      <c r="S357" s="8">
        <f t="shared" si="112"/>
        <v>0.20330973818435483</v>
      </c>
      <c r="T357" s="8">
        <f t="shared" si="113"/>
        <v>0.18462898777016132</v>
      </c>
      <c r="W357" s="7">
        <v>334112</v>
      </c>
      <c r="X357" s="7" t="s">
        <v>450</v>
      </c>
      <c r="Y357" s="8">
        <v>0</v>
      </c>
      <c r="Z357" s="8">
        <v>0</v>
      </c>
      <c r="AA357" s="8">
        <v>0</v>
      </c>
      <c r="AB357" s="8">
        <v>0</v>
      </c>
      <c r="AC357" s="8">
        <v>0</v>
      </c>
      <c r="AD357" s="8">
        <v>0</v>
      </c>
      <c r="AE357" s="8">
        <v>0</v>
      </c>
      <c r="AF357" s="8">
        <v>0</v>
      </c>
      <c r="AG357" s="8">
        <v>0</v>
      </c>
      <c r="AH357" s="8">
        <v>0</v>
      </c>
      <c r="AI357" s="8">
        <v>0</v>
      </c>
      <c r="AJ357" s="8">
        <v>0</v>
      </c>
      <c r="AK357" s="8">
        <v>0</v>
      </c>
      <c r="AL357" s="8">
        <v>0</v>
      </c>
      <c r="AM357" s="8">
        <v>0</v>
      </c>
      <c r="AN357" s="8">
        <v>1</v>
      </c>
      <c r="AO357" s="8">
        <v>0</v>
      </c>
      <c r="AP357" s="8">
        <v>0</v>
      </c>
      <c r="AS357" s="7">
        <v>334112</v>
      </c>
      <c r="AT357" s="7" t="s">
        <v>450</v>
      </c>
      <c r="AU357" s="8">
        <v>1.8760839485375807E-2</v>
      </c>
      <c r="AV357" s="8">
        <v>5.4561038636504839E-3</v>
      </c>
      <c r="AW357" s="8">
        <v>3.980945479946775E-2</v>
      </c>
      <c r="AX357" s="8">
        <v>2.3330501201132257E-2</v>
      </c>
      <c r="AY357" s="8">
        <v>7.4501811737532255E-3</v>
      </c>
      <c r="AZ357" s="8">
        <v>4.3496797745025809E-2</v>
      </c>
      <c r="BA357" s="8">
        <v>2.1836475370329036E-2</v>
      </c>
      <c r="BB357" s="8">
        <v>4.9730832237758057E-3</v>
      </c>
      <c r="BC357" s="8">
        <v>2.8787171111791937E-2</v>
      </c>
      <c r="BD357" s="8">
        <v>1.8332797771393548E-2</v>
      </c>
      <c r="BE357" s="8">
        <v>4.879605488767742E-3</v>
      </c>
      <c r="BF357" s="8">
        <v>3.9847279925129028E-2</v>
      </c>
      <c r="BG357" s="8">
        <v>7.9755756182064513E-2</v>
      </c>
      <c r="BH357" s="8">
        <v>8.9557738975112911E-7</v>
      </c>
      <c r="BI357" s="8">
        <v>5.3120846607483875E-2</v>
      </c>
      <c r="BJ357" s="8">
        <v>1.0640263981485483</v>
      </c>
      <c r="BK357" s="8">
        <v>0.20330973818435483</v>
      </c>
      <c r="BL357" s="8">
        <v>0.18462898777016132</v>
      </c>
    </row>
    <row r="358" spans="1:64" x14ac:dyDescent="0.3">
      <c r="A358" s="7">
        <v>334118</v>
      </c>
      <c r="B358" s="7" t="str">
        <f t="shared" si="95"/>
        <v>Computer Terminal and Other Computer Peripheral Equipment Manufacturing</v>
      </c>
      <c r="C358" s="8">
        <f t="shared" si="96"/>
        <v>2.3181177460999999E-2</v>
      </c>
      <c r="D358" s="8">
        <f t="shared" si="97"/>
        <v>5.4950433744600001E-3</v>
      </c>
      <c r="E358" s="8">
        <f t="shared" si="98"/>
        <v>0.190622079059</v>
      </c>
      <c r="F358" s="8">
        <f t="shared" si="99"/>
        <v>3.33692137153E-3</v>
      </c>
      <c r="G358" s="8">
        <f t="shared" si="100"/>
        <v>8.9385811494299998E-4</v>
      </c>
      <c r="H358" s="8">
        <f t="shared" si="101"/>
        <v>1.38000404926E-2</v>
      </c>
      <c r="I358" s="8">
        <f t="shared" si="102"/>
        <v>1.8385599762899999E-2</v>
      </c>
      <c r="J358" s="8">
        <f t="shared" si="103"/>
        <v>4.2145954828199999E-3</v>
      </c>
      <c r="K358" s="8">
        <f t="shared" si="104"/>
        <v>5.8426296768599999E-2</v>
      </c>
      <c r="L358" s="8">
        <f t="shared" si="105"/>
        <v>1.4537925771900001E-2</v>
      </c>
      <c r="M358" s="8">
        <f t="shared" si="106"/>
        <v>3.3279415317400002E-3</v>
      </c>
      <c r="N358" s="8">
        <f t="shared" si="107"/>
        <v>0.18095799869000001</v>
      </c>
      <c r="O358" s="8">
        <f t="shared" si="108"/>
        <v>0.79703536900899996</v>
      </c>
      <c r="P358" s="8">
        <f t="shared" si="109"/>
        <v>4.3410622944499999E-5</v>
      </c>
      <c r="Q358" s="8">
        <f t="shared" si="110"/>
        <v>0.392144911529</v>
      </c>
      <c r="R358" s="8">
        <f t="shared" si="111"/>
        <v>1.2192982998899999</v>
      </c>
      <c r="S358" s="8">
        <f t="shared" si="112"/>
        <v>1.0180308199799999</v>
      </c>
      <c r="T358" s="8">
        <f t="shared" si="113"/>
        <v>1.0810264920099999</v>
      </c>
      <c r="W358" s="7">
        <v>334118</v>
      </c>
      <c r="X358" s="7" t="s">
        <v>451</v>
      </c>
      <c r="Y358" s="8">
        <v>2.3181177460999999E-2</v>
      </c>
      <c r="Z358" s="8">
        <v>5.4950433744600001E-3</v>
      </c>
      <c r="AA358" s="8">
        <v>0.190622079059</v>
      </c>
      <c r="AB358" s="8">
        <v>3.33692137153E-3</v>
      </c>
      <c r="AC358" s="8">
        <v>8.9385811494299998E-4</v>
      </c>
      <c r="AD358" s="8">
        <v>1.38000404926E-2</v>
      </c>
      <c r="AE358" s="8">
        <v>1.8385599762899999E-2</v>
      </c>
      <c r="AF358" s="8">
        <v>4.2145954828199999E-3</v>
      </c>
      <c r="AG358" s="8">
        <v>5.8426296768599999E-2</v>
      </c>
      <c r="AH358" s="8">
        <v>1.4537925771900001E-2</v>
      </c>
      <c r="AI358" s="8">
        <v>3.3279415317400002E-3</v>
      </c>
      <c r="AJ358" s="8">
        <v>0.18095799869000001</v>
      </c>
      <c r="AK358" s="8">
        <v>0.79703536900899996</v>
      </c>
      <c r="AL358" s="8">
        <v>4.3410622944499999E-5</v>
      </c>
      <c r="AM358" s="8">
        <v>0.392144911529</v>
      </c>
      <c r="AN358" s="8">
        <v>1.2192982998899999</v>
      </c>
      <c r="AO358" s="8">
        <v>1.0180308199799999</v>
      </c>
      <c r="AP358" s="8">
        <v>1.0810264920099999</v>
      </c>
      <c r="AS358" s="7">
        <v>334118</v>
      </c>
      <c r="AT358" s="7" t="s">
        <v>451</v>
      </c>
      <c r="AU358" s="8">
        <v>2.8499213339906456E-2</v>
      </c>
      <c r="AV358" s="8">
        <v>8.2530419075591936E-3</v>
      </c>
      <c r="AW358" s="8">
        <v>0.24023336397879033</v>
      </c>
      <c r="AX358" s="8">
        <v>2.3253484263491615E-2</v>
      </c>
      <c r="AY358" s="8">
        <v>9.2651276034729849E-3</v>
      </c>
      <c r="AZ358" s="8">
        <v>0.1481671514717339</v>
      </c>
      <c r="BA358" s="8">
        <v>2.4326670382119352E-2</v>
      </c>
      <c r="BB358" s="8">
        <v>7.1189627636427414E-3</v>
      </c>
      <c r="BC358" s="8">
        <v>0.13540182830103553</v>
      </c>
      <c r="BD358" s="8">
        <v>1.8007341983970485E-2</v>
      </c>
      <c r="BE358" s="8">
        <v>5.1633648317820965E-3</v>
      </c>
      <c r="BF358" s="8">
        <v>0.20351582177638705</v>
      </c>
      <c r="BG358" s="8">
        <v>0.65000375583951608</v>
      </c>
      <c r="BH358" s="8">
        <v>2.2924819800236762E-5</v>
      </c>
      <c r="BI358" s="8">
        <v>0.3166698383846776</v>
      </c>
      <c r="BJ358" s="8">
        <v>1.2769856192261291</v>
      </c>
      <c r="BK358" s="8">
        <v>0.98713737624177411</v>
      </c>
      <c r="BL358" s="8">
        <v>0.97329907434999985</v>
      </c>
    </row>
    <row r="359" spans="1:64" x14ac:dyDescent="0.3">
      <c r="A359" s="7">
        <v>334210</v>
      </c>
      <c r="B359" s="7" t="str">
        <f t="shared" si="95"/>
        <v>Telephone Apparatus Manufacturing</v>
      </c>
      <c r="C359" s="8">
        <f t="shared" si="96"/>
        <v>2.1858368600956447E-2</v>
      </c>
      <c r="D359" s="8">
        <f t="shared" si="97"/>
        <v>6.4493828693643548E-3</v>
      </c>
      <c r="E359" s="8">
        <f t="shared" si="98"/>
        <v>8.8224287917225794E-2</v>
      </c>
      <c r="F359" s="8">
        <f t="shared" si="99"/>
        <v>2.5965954310766128E-2</v>
      </c>
      <c r="G359" s="8">
        <f t="shared" si="100"/>
        <v>8.41199761622855E-3</v>
      </c>
      <c r="H359" s="8">
        <f t="shared" si="101"/>
        <v>7.4582289165806448E-2</v>
      </c>
      <c r="I359" s="8">
        <f t="shared" si="102"/>
        <v>3.5093316731503225E-2</v>
      </c>
      <c r="J359" s="8">
        <f t="shared" si="103"/>
        <v>8.4299723222677411E-3</v>
      </c>
      <c r="K359" s="8">
        <f t="shared" si="104"/>
        <v>7.2248315801209675E-2</v>
      </c>
      <c r="L359" s="8">
        <f t="shared" si="105"/>
        <v>1.6524667743467742E-2</v>
      </c>
      <c r="M359" s="8">
        <f t="shared" si="106"/>
        <v>4.6677573851891937E-3</v>
      </c>
      <c r="N359" s="8">
        <f t="shared" si="107"/>
        <v>7.8441674757919369E-2</v>
      </c>
      <c r="O359" s="8">
        <f t="shared" si="108"/>
        <v>0.16996017535903221</v>
      </c>
      <c r="P359" s="8">
        <f t="shared" si="109"/>
        <v>1.0005527172675806E-6</v>
      </c>
      <c r="Q359" s="8">
        <f t="shared" si="110"/>
        <v>6.47541280501613E-2</v>
      </c>
      <c r="R359" s="8">
        <f t="shared" si="111"/>
        <v>1</v>
      </c>
      <c r="S359" s="8">
        <f t="shared" si="112"/>
        <v>0.33476669270596776</v>
      </c>
      <c r="T359" s="8">
        <f t="shared" si="113"/>
        <v>0.34157805646806455</v>
      </c>
      <c r="W359" s="7">
        <v>334210</v>
      </c>
      <c r="X359" s="7" t="s">
        <v>452</v>
      </c>
      <c r="Y359" s="8">
        <v>0</v>
      </c>
      <c r="Z359" s="8">
        <v>0</v>
      </c>
      <c r="AA359" s="8">
        <v>0</v>
      </c>
      <c r="AB359" s="8">
        <v>0</v>
      </c>
      <c r="AC359" s="8">
        <v>0</v>
      </c>
      <c r="AD359" s="8">
        <v>0</v>
      </c>
      <c r="AE359" s="8">
        <v>0</v>
      </c>
      <c r="AF359" s="8">
        <v>0</v>
      </c>
      <c r="AG359" s="8">
        <v>0</v>
      </c>
      <c r="AH359" s="8">
        <v>0</v>
      </c>
      <c r="AI359" s="8">
        <v>0</v>
      </c>
      <c r="AJ359" s="8">
        <v>0</v>
      </c>
      <c r="AK359" s="8">
        <v>0</v>
      </c>
      <c r="AL359" s="8">
        <v>0</v>
      </c>
      <c r="AM359" s="8">
        <v>0</v>
      </c>
      <c r="AN359" s="8">
        <v>1</v>
      </c>
      <c r="AO359" s="8">
        <v>0</v>
      </c>
      <c r="AP359" s="8">
        <v>0</v>
      </c>
      <c r="AS359" s="7">
        <v>334210</v>
      </c>
      <c r="AT359" s="7" t="s">
        <v>452</v>
      </c>
      <c r="AU359" s="8">
        <v>2.1858368600956447E-2</v>
      </c>
      <c r="AV359" s="8">
        <v>6.4493828693643548E-3</v>
      </c>
      <c r="AW359" s="8">
        <v>8.8224287917225794E-2</v>
      </c>
      <c r="AX359" s="8">
        <v>2.5965954310766128E-2</v>
      </c>
      <c r="AY359" s="8">
        <v>8.41199761622855E-3</v>
      </c>
      <c r="AZ359" s="8">
        <v>7.4582289165806448E-2</v>
      </c>
      <c r="BA359" s="8">
        <v>3.5093316731503225E-2</v>
      </c>
      <c r="BB359" s="8">
        <v>8.4299723222677411E-3</v>
      </c>
      <c r="BC359" s="8">
        <v>7.2248315801209675E-2</v>
      </c>
      <c r="BD359" s="8">
        <v>1.6524667743467742E-2</v>
      </c>
      <c r="BE359" s="8">
        <v>4.6677573851891937E-3</v>
      </c>
      <c r="BF359" s="8">
        <v>7.8441674757919369E-2</v>
      </c>
      <c r="BG359" s="8">
        <v>0.16996017535903221</v>
      </c>
      <c r="BH359" s="8">
        <v>1.0005527172675806E-6</v>
      </c>
      <c r="BI359" s="8">
        <v>6.47541280501613E-2</v>
      </c>
      <c r="BJ359" s="8">
        <v>1.1165320393877418</v>
      </c>
      <c r="BK359" s="8">
        <v>0.33476669270596776</v>
      </c>
      <c r="BL359" s="8">
        <v>0.34157805646806455</v>
      </c>
    </row>
    <row r="360" spans="1:64" x14ac:dyDescent="0.3">
      <c r="A360" s="7">
        <v>334220</v>
      </c>
      <c r="B360" s="7" t="str">
        <f t="shared" si="95"/>
        <v>Radio and Television Broadcasting and Wireless Communications Equipment Manufacturing</v>
      </c>
      <c r="C360" s="8">
        <f t="shared" si="96"/>
        <v>2.2256531638008066E-2</v>
      </c>
      <c r="D360" s="8">
        <f t="shared" si="97"/>
        <v>6.1944619655590312E-3</v>
      </c>
      <c r="E360" s="8">
        <f t="shared" si="98"/>
        <v>0.12969460154701615</v>
      </c>
      <c r="F360" s="8">
        <f t="shared" si="99"/>
        <v>4.879491601487581E-2</v>
      </c>
      <c r="G360" s="8">
        <f t="shared" si="100"/>
        <v>1.6570000273456131E-2</v>
      </c>
      <c r="H360" s="8">
        <f t="shared" si="101"/>
        <v>0.18194393843995166</v>
      </c>
      <c r="I360" s="8">
        <f t="shared" si="102"/>
        <v>4.1513604818495156E-2</v>
      </c>
      <c r="J360" s="8">
        <f t="shared" si="103"/>
        <v>1.0833996755728872E-2</v>
      </c>
      <c r="K360" s="8">
        <f t="shared" si="104"/>
        <v>0.12603407499940486</v>
      </c>
      <c r="L360" s="8">
        <f t="shared" si="105"/>
        <v>1.6648907024640319E-2</v>
      </c>
      <c r="M360" s="8">
        <f t="shared" si="106"/>
        <v>4.5602536875617742E-3</v>
      </c>
      <c r="N360" s="8">
        <f t="shared" si="107"/>
        <v>0.12219453872627419</v>
      </c>
      <c r="O360" s="8">
        <f t="shared" si="108"/>
        <v>0.27214137305151609</v>
      </c>
      <c r="P360" s="8">
        <f t="shared" si="109"/>
        <v>1.0481445230146772E-6</v>
      </c>
      <c r="Q360" s="8">
        <f t="shared" si="110"/>
        <v>8.0125578572500009E-2</v>
      </c>
      <c r="R360" s="8">
        <f t="shared" si="111"/>
        <v>1</v>
      </c>
      <c r="S360" s="8">
        <f t="shared" si="112"/>
        <v>0.6182765966633873</v>
      </c>
      <c r="T360" s="8">
        <f t="shared" si="113"/>
        <v>0.54934941850919372</v>
      </c>
      <c r="W360" s="7">
        <v>334220</v>
      </c>
      <c r="X360" s="7" t="s">
        <v>453</v>
      </c>
      <c r="Y360" s="8">
        <v>0</v>
      </c>
      <c r="Z360" s="8">
        <v>0</v>
      </c>
      <c r="AA360" s="8">
        <v>0</v>
      </c>
      <c r="AB360" s="8">
        <v>0</v>
      </c>
      <c r="AC360" s="8">
        <v>0</v>
      </c>
      <c r="AD360" s="8">
        <v>0</v>
      </c>
      <c r="AE360" s="8">
        <v>0</v>
      </c>
      <c r="AF360" s="8">
        <v>0</v>
      </c>
      <c r="AG360" s="8">
        <v>0</v>
      </c>
      <c r="AH360" s="8">
        <v>0</v>
      </c>
      <c r="AI360" s="8">
        <v>0</v>
      </c>
      <c r="AJ360" s="8">
        <v>0</v>
      </c>
      <c r="AK360" s="8">
        <v>0</v>
      </c>
      <c r="AL360" s="8">
        <v>0</v>
      </c>
      <c r="AM360" s="8">
        <v>0</v>
      </c>
      <c r="AN360" s="8">
        <v>1</v>
      </c>
      <c r="AO360" s="8">
        <v>0</v>
      </c>
      <c r="AP360" s="8">
        <v>0</v>
      </c>
      <c r="AS360" s="7">
        <v>334220</v>
      </c>
      <c r="AT360" s="7" t="s">
        <v>453</v>
      </c>
      <c r="AU360" s="8">
        <v>2.2256531638008066E-2</v>
      </c>
      <c r="AV360" s="8">
        <v>6.1944619655590312E-3</v>
      </c>
      <c r="AW360" s="8">
        <v>0.12969460154701615</v>
      </c>
      <c r="AX360" s="8">
        <v>4.879491601487581E-2</v>
      </c>
      <c r="AY360" s="8">
        <v>1.6570000273456131E-2</v>
      </c>
      <c r="AZ360" s="8">
        <v>0.18194393843995166</v>
      </c>
      <c r="BA360" s="8">
        <v>4.1513604818495156E-2</v>
      </c>
      <c r="BB360" s="8">
        <v>1.0833996755728872E-2</v>
      </c>
      <c r="BC360" s="8">
        <v>0.12603407499940486</v>
      </c>
      <c r="BD360" s="8">
        <v>1.6648907024640319E-2</v>
      </c>
      <c r="BE360" s="8">
        <v>4.5602536875617742E-3</v>
      </c>
      <c r="BF360" s="8">
        <v>0.12219453872627419</v>
      </c>
      <c r="BG360" s="8">
        <v>0.27214137305151609</v>
      </c>
      <c r="BH360" s="8">
        <v>1.0481445230146772E-6</v>
      </c>
      <c r="BI360" s="8">
        <v>8.0125578572500009E-2</v>
      </c>
      <c r="BJ360" s="8">
        <v>1.1581455951508066</v>
      </c>
      <c r="BK360" s="8">
        <v>0.6182765966633873</v>
      </c>
      <c r="BL360" s="8">
        <v>0.54934941850919372</v>
      </c>
    </row>
    <row r="361" spans="1:64" x14ac:dyDescent="0.3">
      <c r="A361" s="7">
        <v>334290</v>
      </c>
      <c r="B361" s="7" t="str">
        <f t="shared" si="95"/>
        <v>Other Communications Equipment Manufacturing</v>
      </c>
      <c r="C361" s="8">
        <f t="shared" si="96"/>
        <v>4.4206080345299992E-2</v>
      </c>
      <c r="D361" s="8">
        <f t="shared" si="97"/>
        <v>1.2506953448464515E-2</v>
      </c>
      <c r="E361" s="8">
        <f t="shared" si="98"/>
        <v>9.4724680048354826E-2</v>
      </c>
      <c r="F361" s="8">
        <f t="shared" si="99"/>
        <v>5.3848558765659672E-2</v>
      </c>
      <c r="G361" s="8">
        <f t="shared" si="100"/>
        <v>1.7532443881002582E-2</v>
      </c>
      <c r="H361" s="8">
        <f t="shared" si="101"/>
        <v>0.10485964000401936</v>
      </c>
      <c r="I361" s="8">
        <f t="shared" si="102"/>
        <v>4.6024277590145164E-2</v>
      </c>
      <c r="J361" s="8">
        <f t="shared" si="103"/>
        <v>1.1298694789460965E-2</v>
      </c>
      <c r="K361" s="8">
        <f t="shared" si="104"/>
        <v>6.778428764131128E-2</v>
      </c>
      <c r="L361" s="8">
        <f t="shared" si="105"/>
        <v>3.8618804182459672E-2</v>
      </c>
      <c r="M361" s="8">
        <f t="shared" si="106"/>
        <v>1.0857633468265324E-2</v>
      </c>
      <c r="N361" s="8">
        <f t="shared" si="107"/>
        <v>9.5160038565080665E-2</v>
      </c>
      <c r="O361" s="8">
        <f t="shared" si="108"/>
        <v>0.20998622181058058</v>
      </c>
      <c r="P361" s="8">
        <f t="shared" si="109"/>
        <v>2.4658891922551612E-6</v>
      </c>
      <c r="Q361" s="8">
        <f t="shared" si="110"/>
        <v>0.13922614278367743</v>
      </c>
      <c r="R361" s="8">
        <f t="shared" si="111"/>
        <v>1</v>
      </c>
      <c r="S361" s="8">
        <f t="shared" si="112"/>
        <v>0.51495032006983876</v>
      </c>
      <c r="T361" s="8">
        <f t="shared" si="113"/>
        <v>0.46381693744016128</v>
      </c>
      <c r="W361" s="7">
        <v>334290</v>
      </c>
      <c r="X361" s="7" t="s">
        <v>454</v>
      </c>
      <c r="Y361" s="8">
        <v>0</v>
      </c>
      <c r="Z361" s="8">
        <v>0</v>
      </c>
      <c r="AA361" s="8">
        <v>0</v>
      </c>
      <c r="AB361" s="8">
        <v>0</v>
      </c>
      <c r="AC361" s="8">
        <v>0</v>
      </c>
      <c r="AD361" s="8">
        <v>0</v>
      </c>
      <c r="AE361" s="8">
        <v>0</v>
      </c>
      <c r="AF361" s="8">
        <v>0</v>
      </c>
      <c r="AG361" s="8">
        <v>0</v>
      </c>
      <c r="AH361" s="8">
        <v>0</v>
      </c>
      <c r="AI361" s="8">
        <v>0</v>
      </c>
      <c r="AJ361" s="8">
        <v>0</v>
      </c>
      <c r="AK361" s="8">
        <v>0</v>
      </c>
      <c r="AL361" s="8">
        <v>0</v>
      </c>
      <c r="AM361" s="8">
        <v>0</v>
      </c>
      <c r="AN361" s="8">
        <v>1</v>
      </c>
      <c r="AO361" s="8">
        <v>0</v>
      </c>
      <c r="AP361" s="8">
        <v>0</v>
      </c>
      <c r="AS361" s="7">
        <v>334290</v>
      </c>
      <c r="AT361" s="7" t="s">
        <v>454</v>
      </c>
      <c r="AU361" s="8">
        <v>4.4206080345299992E-2</v>
      </c>
      <c r="AV361" s="8">
        <v>1.2506953448464515E-2</v>
      </c>
      <c r="AW361" s="8">
        <v>9.4724680048354826E-2</v>
      </c>
      <c r="AX361" s="8">
        <v>5.3848558765659672E-2</v>
      </c>
      <c r="AY361" s="8">
        <v>1.7532443881002582E-2</v>
      </c>
      <c r="AZ361" s="8">
        <v>0.10485964000401936</v>
      </c>
      <c r="BA361" s="8">
        <v>4.6024277590145164E-2</v>
      </c>
      <c r="BB361" s="8">
        <v>1.1298694789460965E-2</v>
      </c>
      <c r="BC361" s="8">
        <v>6.778428764131128E-2</v>
      </c>
      <c r="BD361" s="8">
        <v>3.8618804182459672E-2</v>
      </c>
      <c r="BE361" s="8">
        <v>1.0857633468265324E-2</v>
      </c>
      <c r="BF361" s="8">
        <v>9.5160038565080665E-2</v>
      </c>
      <c r="BG361" s="8">
        <v>0.20998622181058058</v>
      </c>
      <c r="BH361" s="8">
        <v>2.4658891922551612E-6</v>
      </c>
      <c r="BI361" s="8">
        <v>0.13922614278367743</v>
      </c>
      <c r="BJ361" s="8">
        <v>1.1514377138416128</v>
      </c>
      <c r="BK361" s="8">
        <v>0.51495032006983876</v>
      </c>
      <c r="BL361" s="8">
        <v>0.46381693744016128</v>
      </c>
    </row>
    <row r="362" spans="1:64" x14ac:dyDescent="0.3">
      <c r="A362" s="7">
        <v>334310</v>
      </c>
      <c r="B362" s="7" t="str">
        <f t="shared" si="95"/>
        <v>Audio and Video Equipment Manufacturing</v>
      </c>
      <c r="C362" s="8">
        <f t="shared" si="96"/>
        <v>2.8661278187322583E-2</v>
      </c>
      <c r="D362" s="8">
        <f t="shared" si="97"/>
        <v>7.6560520620479024E-3</v>
      </c>
      <c r="E362" s="8">
        <f t="shared" si="98"/>
        <v>0.12003181534859678</v>
      </c>
      <c r="F362" s="8">
        <f t="shared" si="99"/>
        <v>2.5958599217811292E-2</v>
      </c>
      <c r="G362" s="8">
        <f t="shared" si="100"/>
        <v>8.1728952383151587E-3</v>
      </c>
      <c r="H362" s="8">
        <f t="shared" si="101"/>
        <v>0.10746766381298707</v>
      </c>
      <c r="I362" s="8">
        <f t="shared" si="102"/>
        <v>2.1409234960953226E-2</v>
      </c>
      <c r="J362" s="8">
        <f t="shared" si="103"/>
        <v>4.7579773481970962E-3</v>
      </c>
      <c r="K362" s="8">
        <f t="shared" si="104"/>
        <v>6.2027248603966127E-2</v>
      </c>
      <c r="L362" s="8">
        <f t="shared" si="105"/>
        <v>2.1350139441395164E-2</v>
      </c>
      <c r="M362" s="8">
        <f t="shared" si="106"/>
        <v>5.2032301188654848E-3</v>
      </c>
      <c r="N362" s="8">
        <f t="shared" si="107"/>
        <v>9.6849195536016133E-2</v>
      </c>
      <c r="O362" s="8">
        <f t="shared" si="108"/>
        <v>0.32421155209761288</v>
      </c>
      <c r="P362" s="8">
        <f t="shared" si="109"/>
        <v>3.0752377001827416E-6</v>
      </c>
      <c r="Q362" s="8">
        <f t="shared" si="110"/>
        <v>0.24282515048454845</v>
      </c>
      <c r="R362" s="8">
        <f t="shared" si="111"/>
        <v>1</v>
      </c>
      <c r="S362" s="8">
        <f t="shared" si="112"/>
        <v>0.56095399697903237</v>
      </c>
      <c r="T362" s="8">
        <f t="shared" si="113"/>
        <v>0.5075492996230645</v>
      </c>
      <c r="W362" s="7">
        <v>334310</v>
      </c>
      <c r="X362" s="7" t="s">
        <v>455</v>
      </c>
      <c r="Y362" s="8">
        <v>0</v>
      </c>
      <c r="Z362" s="8">
        <v>0</v>
      </c>
      <c r="AA362" s="8">
        <v>0</v>
      </c>
      <c r="AB362" s="8">
        <v>0</v>
      </c>
      <c r="AC362" s="8">
        <v>0</v>
      </c>
      <c r="AD362" s="8">
        <v>0</v>
      </c>
      <c r="AE362" s="8">
        <v>0</v>
      </c>
      <c r="AF362" s="8">
        <v>0</v>
      </c>
      <c r="AG362" s="8">
        <v>0</v>
      </c>
      <c r="AH362" s="8">
        <v>0</v>
      </c>
      <c r="AI362" s="8">
        <v>0</v>
      </c>
      <c r="AJ362" s="8">
        <v>0</v>
      </c>
      <c r="AK362" s="8">
        <v>0</v>
      </c>
      <c r="AL362" s="8">
        <v>0</v>
      </c>
      <c r="AM362" s="8">
        <v>0</v>
      </c>
      <c r="AN362" s="8">
        <v>1</v>
      </c>
      <c r="AO362" s="8">
        <v>0</v>
      </c>
      <c r="AP362" s="8">
        <v>0</v>
      </c>
      <c r="AS362" s="7">
        <v>334310</v>
      </c>
      <c r="AT362" s="7" t="s">
        <v>455</v>
      </c>
      <c r="AU362" s="8">
        <v>2.8661278187322583E-2</v>
      </c>
      <c r="AV362" s="8">
        <v>7.6560520620479024E-3</v>
      </c>
      <c r="AW362" s="8">
        <v>0.12003181534859678</v>
      </c>
      <c r="AX362" s="8">
        <v>2.5958599217811292E-2</v>
      </c>
      <c r="AY362" s="8">
        <v>8.1728952383151587E-3</v>
      </c>
      <c r="AZ362" s="8">
        <v>0.10746766381298707</v>
      </c>
      <c r="BA362" s="8">
        <v>2.1409234960953226E-2</v>
      </c>
      <c r="BB362" s="8">
        <v>4.7579773481970962E-3</v>
      </c>
      <c r="BC362" s="8">
        <v>6.2027248603966127E-2</v>
      </c>
      <c r="BD362" s="8">
        <v>2.1350139441395164E-2</v>
      </c>
      <c r="BE362" s="8">
        <v>5.2032301188654848E-3</v>
      </c>
      <c r="BF362" s="8">
        <v>9.6849195536016133E-2</v>
      </c>
      <c r="BG362" s="8">
        <v>0.32421155209761288</v>
      </c>
      <c r="BH362" s="8">
        <v>3.0752377001827416E-6</v>
      </c>
      <c r="BI362" s="8">
        <v>0.24282515048454845</v>
      </c>
      <c r="BJ362" s="8">
        <v>1.1563491455980646</v>
      </c>
      <c r="BK362" s="8">
        <v>0.56095399697903237</v>
      </c>
      <c r="BL362" s="8">
        <v>0.5075492996230645</v>
      </c>
    </row>
    <row r="363" spans="1:64" x14ac:dyDescent="0.3">
      <c r="A363" s="7">
        <v>334412</v>
      </c>
      <c r="B363" s="7" t="str">
        <f t="shared" si="95"/>
        <v>Bare Printed Circuit Board Manufacturing</v>
      </c>
      <c r="C363" s="8">
        <f t="shared" si="96"/>
        <v>6.2980205124001626E-2</v>
      </c>
      <c r="D363" s="8">
        <f t="shared" si="97"/>
        <v>1.610935376373452E-2</v>
      </c>
      <c r="E363" s="8">
        <f t="shared" si="98"/>
        <v>0.11241684683258063</v>
      </c>
      <c r="F363" s="8">
        <f t="shared" si="99"/>
        <v>2.6197915616241296E-2</v>
      </c>
      <c r="G363" s="8">
        <f t="shared" si="100"/>
        <v>8.0025013120308078E-3</v>
      </c>
      <c r="H363" s="8">
        <f t="shared" si="101"/>
        <v>4.6722118099028709E-2</v>
      </c>
      <c r="I363" s="8">
        <f t="shared" si="102"/>
        <v>6.2610246611740319E-2</v>
      </c>
      <c r="J363" s="8">
        <f t="shared" si="103"/>
        <v>1.4588350993797584E-2</v>
      </c>
      <c r="K363" s="8">
        <f t="shared" si="104"/>
        <v>8.7226294693904832E-2</v>
      </c>
      <c r="L363" s="8">
        <f t="shared" si="105"/>
        <v>6.1177277761075802E-2</v>
      </c>
      <c r="M363" s="8">
        <f t="shared" si="106"/>
        <v>1.5514553360382741E-2</v>
      </c>
      <c r="N363" s="8">
        <f t="shared" si="107"/>
        <v>0.12459100620790323</v>
      </c>
      <c r="O363" s="8">
        <f t="shared" si="108"/>
        <v>0.28445418782761278</v>
      </c>
      <c r="P363" s="8">
        <f t="shared" si="109"/>
        <v>1.6890311023648225E-5</v>
      </c>
      <c r="Q363" s="8">
        <f t="shared" si="110"/>
        <v>0.20586786520000011</v>
      </c>
      <c r="R363" s="8">
        <f t="shared" si="111"/>
        <v>1</v>
      </c>
      <c r="S363" s="8">
        <f t="shared" si="112"/>
        <v>0.5970515672853226</v>
      </c>
      <c r="T363" s="8">
        <f t="shared" si="113"/>
        <v>0.68055392455741925</v>
      </c>
      <c r="W363" s="7">
        <v>334412</v>
      </c>
      <c r="X363" s="7" t="s">
        <v>456</v>
      </c>
      <c r="Y363" s="8">
        <v>0</v>
      </c>
      <c r="Z363" s="8">
        <v>0</v>
      </c>
      <c r="AA363" s="8">
        <v>0</v>
      </c>
      <c r="AB363" s="8">
        <v>0</v>
      </c>
      <c r="AC363" s="8">
        <v>0</v>
      </c>
      <c r="AD363" s="8">
        <v>0</v>
      </c>
      <c r="AE363" s="8">
        <v>0</v>
      </c>
      <c r="AF363" s="8">
        <v>0</v>
      </c>
      <c r="AG363" s="8">
        <v>0</v>
      </c>
      <c r="AH363" s="8">
        <v>0</v>
      </c>
      <c r="AI363" s="8">
        <v>0</v>
      </c>
      <c r="AJ363" s="8">
        <v>0</v>
      </c>
      <c r="AK363" s="8">
        <v>0</v>
      </c>
      <c r="AL363" s="8">
        <v>0</v>
      </c>
      <c r="AM363" s="8">
        <v>0</v>
      </c>
      <c r="AN363" s="8">
        <v>1</v>
      </c>
      <c r="AO363" s="8">
        <v>0</v>
      </c>
      <c r="AP363" s="8">
        <v>0</v>
      </c>
      <c r="AS363" s="7">
        <v>334412</v>
      </c>
      <c r="AT363" s="7" t="s">
        <v>456</v>
      </c>
      <c r="AU363" s="8">
        <v>6.2980205124001626E-2</v>
      </c>
      <c r="AV363" s="8">
        <v>1.610935376373452E-2</v>
      </c>
      <c r="AW363" s="8">
        <v>0.11241684683258063</v>
      </c>
      <c r="AX363" s="8">
        <v>2.6197915616241296E-2</v>
      </c>
      <c r="AY363" s="8">
        <v>8.0025013120308078E-3</v>
      </c>
      <c r="AZ363" s="8">
        <v>4.6722118099028709E-2</v>
      </c>
      <c r="BA363" s="8">
        <v>6.2610246611740319E-2</v>
      </c>
      <c r="BB363" s="8">
        <v>1.4588350993797584E-2</v>
      </c>
      <c r="BC363" s="8">
        <v>8.7226294693904832E-2</v>
      </c>
      <c r="BD363" s="8">
        <v>6.1177277761075802E-2</v>
      </c>
      <c r="BE363" s="8">
        <v>1.5514553360382741E-2</v>
      </c>
      <c r="BF363" s="8">
        <v>0.12459100620790323</v>
      </c>
      <c r="BG363" s="8">
        <v>0.28445418782761278</v>
      </c>
      <c r="BH363" s="8">
        <v>1.6890311023648225E-5</v>
      </c>
      <c r="BI363" s="8">
        <v>0.20586786520000011</v>
      </c>
      <c r="BJ363" s="8">
        <v>1.1915064057203228</v>
      </c>
      <c r="BK363" s="8">
        <v>0.5970515672853226</v>
      </c>
      <c r="BL363" s="8">
        <v>0.68055392455741925</v>
      </c>
    </row>
    <row r="364" spans="1:64" x14ac:dyDescent="0.3">
      <c r="A364" s="7">
        <v>334413</v>
      </c>
      <c r="B364" s="7" t="str">
        <f t="shared" si="95"/>
        <v>Semiconductor and Related Device Manufacturing</v>
      </c>
      <c r="C364" s="8">
        <f t="shared" si="96"/>
        <v>2.2943864181550006E-2</v>
      </c>
      <c r="D364" s="8">
        <f t="shared" si="97"/>
        <v>5.9122701171927441E-3</v>
      </c>
      <c r="E364" s="8">
        <f t="shared" si="98"/>
        <v>0.14541534120720967</v>
      </c>
      <c r="F364" s="8">
        <f t="shared" si="99"/>
        <v>3.5057018387881611E-2</v>
      </c>
      <c r="G364" s="8">
        <f t="shared" si="100"/>
        <v>1.0411921122858872E-2</v>
      </c>
      <c r="H364" s="8">
        <f t="shared" si="101"/>
        <v>0.1686218552676032</v>
      </c>
      <c r="I364" s="8">
        <f t="shared" si="102"/>
        <v>2.2216711151203231E-2</v>
      </c>
      <c r="J364" s="8">
        <f t="shared" si="103"/>
        <v>4.8840101954230634E-3</v>
      </c>
      <c r="K364" s="8">
        <f t="shared" si="104"/>
        <v>8.0586420806485481E-2</v>
      </c>
      <c r="L364" s="8">
        <f t="shared" si="105"/>
        <v>1.5249330561985484E-2</v>
      </c>
      <c r="M364" s="8">
        <f t="shared" si="106"/>
        <v>3.797018897492903E-3</v>
      </c>
      <c r="N364" s="8">
        <f t="shared" si="107"/>
        <v>0.11467954679922578</v>
      </c>
      <c r="O364" s="8">
        <f t="shared" si="108"/>
        <v>0.33999119841411285</v>
      </c>
      <c r="P364" s="8">
        <f t="shared" si="109"/>
        <v>3.3434365626322579E-6</v>
      </c>
      <c r="Q364" s="8">
        <f t="shared" si="110"/>
        <v>0.18052002675967735</v>
      </c>
      <c r="R364" s="8">
        <f t="shared" si="111"/>
        <v>1</v>
      </c>
      <c r="S364" s="8">
        <f t="shared" si="112"/>
        <v>0.61731660122967735</v>
      </c>
      <c r="T364" s="8">
        <f t="shared" si="113"/>
        <v>0.51091294860467751</v>
      </c>
      <c r="W364" s="7">
        <v>334413</v>
      </c>
      <c r="X364" s="7" t="s">
        <v>457</v>
      </c>
      <c r="Y364" s="8">
        <v>0</v>
      </c>
      <c r="Z364" s="8">
        <v>0</v>
      </c>
      <c r="AA364" s="8">
        <v>0</v>
      </c>
      <c r="AB364" s="8">
        <v>0</v>
      </c>
      <c r="AC364" s="8">
        <v>0</v>
      </c>
      <c r="AD364" s="8">
        <v>0</v>
      </c>
      <c r="AE364" s="8">
        <v>0</v>
      </c>
      <c r="AF364" s="8">
        <v>0</v>
      </c>
      <c r="AG364" s="8">
        <v>0</v>
      </c>
      <c r="AH364" s="8">
        <v>0</v>
      </c>
      <c r="AI364" s="8">
        <v>0</v>
      </c>
      <c r="AJ364" s="8">
        <v>0</v>
      </c>
      <c r="AK364" s="8">
        <v>0</v>
      </c>
      <c r="AL364" s="8">
        <v>0</v>
      </c>
      <c r="AM364" s="8">
        <v>0</v>
      </c>
      <c r="AN364" s="8">
        <v>1</v>
      </c>
      <c r="AO364" s="8">
        <v>0</v>
      </c>
      <c r="AP364" s="8">
        <v>0</v>
      </c>
      <c r="AS364" s="7">
        <v>334413</v>
      </c>
      <c r="AT364" s="7" t="s">
        <v>457</v>
      </c>
      <c r="AU364" s="8">
        <v>2.2943864181550006E-2</v>
      </c>
      <c r="AV364" s="8">
        <v>5.9122701171927441E-3</v>
      </c>
      <c r="AW364" s="8">
        <v>0.14541534120720967</v>
      </c>
      <c r="AX364" s="8">
        <v>3.5057018387881611E-2</v>
      </c>
      <c r="AY364" s="8">
        <v>1.0411921122858872E-2</v>
      </c>
      <c r="AZ364" s="8">
        <v>0.1686218552676032</v>
      </c>
      <c r="BA364" s="8">
        <v>2.2216711151203231E-2</v>
      </c>
      <c r="BB364" s="8">
        <v>4.8840101954230634E-3</v>
      </c>
      <c r="BC364" s="8">
        <v>8.0586420806485481E-2</v>
      </c>
      <c r="BD364" s="8">
        <v>1.5249330561985484E-2</v>
      </c>
      <c r="BE364" s="8">
        <v>3.797018897492903E-3</v>
      </c>
      <c r="BF364" s="8">
        <v>0.11467954679922578</v>
      </c>
      <c r="BG364" s="8">
        <v>0.33999119841411285</v>
      </c>
      <c r="BH364" s="8">
        <v>3.3434365626322579E-6</v>
      </c>
      <c r="BI364" s="8">
        <v>0.18052002675967735</v>
      </c>
      <c r="BJ364" s="8">
        <v>1.1742714755058066</v>
      </c>
      <c r="BK364" s="8">
        <v>0.61731660122967735</v>
      </c>
      <c r="BL364" s="8">
        <v>0.51091294860467751</v>
      </c>
    </row>
    <row r="365" spans="1:64" x14ac:dyDescent="0.3">
      <c r="A365" s="7">
        <v>334416</v>
      </c>
      <c r="B365" s="7" t="str">
        <f t="shared" si="95"/>
        <v>Capacitor, Resistor, Coil, Transformer, and Other Inductor Manufacturing</v>
      </c>
      <c r="C365" s="8">
        <f t="shared" si="96"/>
        <v>4.4318341462312907E-2</v>
      </c>
      <c r="D365" s="8">
        <f t="shared" si="97"/>
        <v>1.189115140801403E-2</v>
      </c>
      <c r="E365" s="8">
        <f t="shared" si="98"/>
        <v>8.101700026594838E-2</v>
      </c>
      <c r="F365" s="8">
        <f t="shared" si="99"/>
        <v>3.2463723276852582E-2</v>
      </c>
      <c r="G365" s="8">
        <f t="shared" si="100"/>
        <v>1.0054351974866291E-2</v>
      </c>
      <c r="H365" s="8">
        <f t="shared" si="101"/>
        <v>6.2856026391850339E-2</v>
      </c>
      <c r="I365" s="8">
        <f t="shared" si="102"/>
        <v>4.372813714329031E-2</v>
      </c>
      <c r="J365" s="8">
        <f t="shared" si="103"/>
        <v>1.0638650928498548E-2</v>
      </c>
      <c r="K365" s="8">
        <f t="shared" si="104"/>
        <v>6.2198464075012901E-2</v>
      </c>
      <c r="L365" s="8">
        <f t="shared" si="105"/>
        <v>4.3413358090075807E-2</v>
      </c>
      <c r="M365" s="8">
        <f t="shared" si="106"/>
        <v>1.1494141778907261E-2</v>
      </c>
      <c r="N365" s="8">
        <f t="shared" si="107"/>
        <v>8.935117559196773E-2</v>
      </c>
      <c r="O365" s="8">
        <f t="shared" si="108"/>
        <v>0.18662550258314523</v>
      </c>
      <c r="P365" s="8">
        <f t="shared" si="109"/>
        <v>6.8893752171190325E-6</v>
      </c>
      <c r="Q365" s="8">
        <f t="shared" si="110"/>
        <v>0.13697049994712904</v>
      </c>
      <c r="R365" s="8">
        <f t="shared" si="111"/>
        <v>1</v>
      </c>
      <c r="S365" s="8">
        <f t="shared" si="112"/>
        <v>0.44408377906290325</v>
      </c>
      <c r="T365" s="8">
        <f t="shared" si="113"/>
        <v>0.45527492956629029</v>
      </c>
      <c r="W365" s="7">
        <v>334416</v>
      </c>
      <c r="X365" s="7" t="s">
        <v>458</v>
      </c>
      <c r="Y365" s="8">
        <v>0</v>
      </c>
      <c r="Z365" s="8">
        <v>0</v>
      </c>
      <c r="AA365" s="8">
        <v>0</v>
      </c>
      <c r="AB365" s="8">
        <v>0</v>
      </c>
      <c r="AC365" s="8">
        <v>0</v>
      </c>
      <c r="AD365" s="8">
        <v>0</v>
      </c>
      <c r="AE365" s="8">
        <v>0</v>
      </c>
      <c r="AF365" s="8">
        <v>0</v>
      </c>
      <c r="AG365" s="8">
        <v>0</v>
      </c>
      <c r="AH365" s="8">
        <v>0</v>
      </c>
      <c r="AI365" s="8">
        <v>0</v>
      </c>
      <c r="AJ365" s="8">
        <v>0</v>
      </c>
      <c r="AK365" s="8">
        <v>0</v>
      </c>
      <c r="AL365" s="8">
        <v>0</v>
      </c>
      <c r="AM365" s="8">
        <v>0</v>
      </c>
      <c r="AN365" s="8">
        <v>1</v>
      </c>
      <c r="AO365" s="8">
        <v>0</v>
      </c>
      <c r="AP365" s="8">
        <v>0</v>
      </c>
      <c r="AS365" s="7">
        <v>334416</v>
      </c>
      <c r="AT365" s="7" t="s">
        <v>458</v>
      </c>
      <c r="AU365" s="8">
        <v>4.4318341462312907E-2</v>
      </c>
      <c r="AV365" s="8">
        <v>1.189115140801403E-2</v>
      </c>
      <c r="AW365" s="8">
        <v>8.101700026594838E-2</v>
      </c>
      <c r="AX365" s="8">
        <v>3.2463723276852582E-2</v>
      </c>
      <c r="AY365" s="8">
        <v>1.0054351974866291E-2</v>
      </c>
      <c r="AZ365" s="8">
        <v>6.2856026391850339E-2</v>
      </c>
      <c r="BA365" s="8">
        <v>4.372813714329031E-2</v>
      </c>
      <c r="BB365" s="8">
        <v>1.0638650928498548E-2</v>
      </c>
      <c r="BC365" s="8">
        <v>6.2198464075012901E-2</v>
      </c>
      <c r="BD365" s="8">
        <v>4.3413358090075807E-2</v>
      </c>
      <c r="BE365" s="8">
        <v>1.1494141778907261E-2</v>
      </c>
      <c r="BF365" s="8">
        <v>8.935117559196773E-2</v>
      </c>
      <c r="BG365" s="8">
        <v>0.18662550258314523</v>
      </c>
      <c r="BH365" s="8">
        <v>6.8893752171190325E-6</v>
      </c>
      <c r="BI365" s="8">
        <v>0.13697049994712904</v>
      </c>
      <c r="BJ365" s="8">
        <v>1.1372264931361289</v>
      </c>
      <c r="BK365" s="8">
        <v>0.44408377906290325</v>
      </c>
      <c r="BL365" s="8">
        <v>0.45527492956629029</v>
      </c>
    </row>
    <row r="366" spans="1:64" x14ac:dyDescent="0.3">
      <c r="A366" s="7">
        <v>334417</v>
      </c>
      <c r="B366" s="7" t="str">
        <f t="shared" si="95"/>
        <v>Electronic Connector Manufacturing</v>
      </c>
      <c r="C366" s="8">
        <f t="shared" si="96"/>
        <v>3.4551847465859681E-2</v>
      </c>
      <c r="D366" s="8">
        <f t="shared" si="97"/>
        <v>9.8337943980095141E-3</v>
      </c>
      <c r="E366" s="8">
        <f t="shared" si="98"/>
        <v>6.1520316335267743E-2</v>
      </c>
      <c r="F366" s="8">
        <f t="shared" si="99"/>
        <v>3.0857472825504519E-2</v>
      </c>
      <c r="G366" s="8">
        <f t="shared" si="100"/>
        <v>9.1177278322105322E-3</v>
      </c>
      <c r="H366" s="8">
        <f t="shared" si="101"/>
        <v>5.2092240584279192E-2</v>
      </c>
      <c r="I366" s="8">
        <f t="shared" si="102"/>
        <v>3.423578585853549E-2</v>
      </c>
      <c r="J366" s="8">
        <f t="shared" si="103"/>
        <v>8.7990759872322594E-3</v>
      </c>
      <c r="K366" s="8">
        <f t="shared" si="104"/>
        <v>4.767338072545161E-2</v>
      </c>
      <c r="L366" s="8">
        <f t="shared" si="105"/>
        <v>3.3916098973735487E-2</v>
      </c>
      <c r="M366" s="8">
        <f t="shared" si="106"/>
        <v>9.5405819586935493E-3</v>
      </c>
      <c r="N366" s="8">
        <f t="shared" si="107"/>
        <v>6.7727415299645155E-2</v>
      </c>
      <c r="O366" s="8">
        <f t="shared" si="108"/>
        <v>0.13325777220096779</v>
      </c>
      <c r="P366" s="8">
        <f t="shared" si="109"/>
        <v>1.213635301943258E-5</v>
      </c>
      <c r="Q366" s="8">
        <f t="shared" si="110"/>
        <v>9.7758774082741903E-2</v>
      </c>
      <c r="R366" s="8">
        <f t="shared" si="111"/>
        <v>1</v>
      </c>
      <c r="S366" s="8">
        <f t="shared" si="112"/>
        <v>0.33400292511306456</v>
      </c>
      <c r="T366" s="8">
        <f t="shared" si="113"/>
        <v>0.33264372644241941</v>
      </c>
      <c r="W366" s="7">
        <v>334417</v>
      </c>
      <c r="X366" s="7" t="s">
        <v>459</v>
      </c>
      <c r="Y366" s="8">
        <v>0</v>
      </c>
      <c r="Z366" s="8">
        <v>0</v>
      </c>
      <c r="AA366" s="8">
        <v>0</v>
      </c>
      <c r="AB366" s="8">
        <v>0</v>
      </c>
      <c r="AC366" s="8">
        <v>0</v>
      </c>
      <c r="AD366" s="8">
        <v>0</v>
      </c>
      <c r="AE366" s="8">
        <v>0</v>
      </c>
      <c r="AF366" s="8">
        <v>0</v>
      </c>
      <c r="AG366" s="8">
        <v>0</v>
      </c>
      <c r="AH366" s="8">
        <v>0</v>
      </c>
      <c r="AI366" s="8">
        <v>0</v>
      </c>
      <c r="AJ366" s="8">
        <v>0</v>
      </c>
      <c r="AK366" s="8">
        <v>0</v>
      </c>
      <c r="AL366" s="8">
        <v>0</v>
      </c>
      <c r="AM366" s="8">
        <v>0</v>
      </c>
      <c r="AN366" s="8">
        <v>1</v>
      </c>
      <c r="AO366" s="8">
        <v>0</v>
      </c>
      <c r="AP366" s="8">
        <v>0</v>
      </c>
      <c r="AS366" s="7">
        <v>334417</v>
      </c>
      <c r="AT366" s="7" t="s">
        <v>459</v>
      </c>
      <c r="AU366" s="8">
        <v>3.4551847465859681E-2</v>
      </c>
      <c r="AV366" s="8">
        <v>9.8337943980095141E-3</v>
      </c>
      <c r="AW366" s="8">
        <v>6.1520316335267743E-2</v>
      </c>
      <c r="AX366" s="8">
        <v>3.0857472825504519E-2</v>
      </c>
      <c r="AY366" s="8">
        <v>9.1177278322105322E-3</v>
      </c>
      <c r="AZ366" s="8">
        <v>5.2092240584279192E-2</v>
      </c>
      <c r="BA366" s="8">
        <v>3.423578585853549E-2</v>
      </c>
      <c r="BB366" s="8">
        <v>8.7990759872322594E-3</v>
      </c>
      <c r="BC366" s="8">
        <v>4.767338072545161E-2</v>
      </c>
      <c r="BD366" s="8">
        <v>3.3916098973735487E-2</v>
      </c>
      <c r="BE366" s="8">
        <v>9.5405819586935493E-3</v>
      </c>
      <c r="BF366" s="8">
        <v>6.7727415299645155E-2</v>
      </c>
      <c r="BG366" s="8">
        <v>0.13325777220096779</v>
      </c>
      <c r="BH366" s="8">
        <v>1.213635301943258E-5</v>
      </c>
      <c r="BI366" s="8">
        <v>9.7758774082741903E-2</v>
      </c>
      <c r="BJ366" s="8">
        <v>1.1059059581991937</v>
      </c>
      <c r="BK366" s="8">
        <v>0.33400292511306456</v>
      </c>
      <c r="BL366" s="8">
        <v>0.33264372644241941</v>
      </c>
    </row>
    <row r="367" spans="1:64" x14ac:dyDescent="0.3">
      <c r="A367" s="7">
        <v>334418</v>
      </c>
      <c r="B367" s="7" t="str">
        <f t="shared" si="95"/>
        <v>Printed Circuit Assembly (Electronic Assembly) Manufacturing</v>
      </c>
      <c r="C367" s="8">
        <f t="shared" si="96"/>
        <v>4.452865915386451E-2</v>
      </c>
      <c r="D367" s="8">
        <f t="shared" si="97"/>
        <v>1.0942274459318868E-2</v>
      </c>
      <c r="E367" s="8">
        <f t="shared" si="98"/>
        <v>0.10343633627740322</v>
      </c>
      <c r="F367" s="8">
        <f t="shared" si="99"/>
        <v>7.3139617634435494E-2</v>
      </c>
      <c r="G367" s="8">
        <f t="shared" si="100"/>
        <v>2.139236542810484E-2</v>
      </c>
      <c r="H367" s="8">
        <f t="shared" si="101"/>
        <v>0.13454392481064195</v>
      </c>
      <c r="I367" s="8">
        <f t="shared" si="102"/>
        <v>0.10601795494737418</v>
      </c>
      <c r="J367" s="8">
        <f t="shared" si="103"/>
        <v>2.2933769332573389E-2</v>
      </c>
      <c r="K367" s="8">
        <f t="shared" si="104"/>
        <v>0.13793594778735646</v>
      </c>
      <c r="L367" s="8">
        <f t="shared" si="105"/>
        <v>5.0757827880672575E-2</v>
      </c>
      <c r="M367" s="8">
        <f t="shared" si="106"/>
        <v>1.1535530611734839E-2</v>
      </c>
      <c r="N367" s="8">
        <f t="shared" si="107"/>
        <v>0.13439655900212902</v>
      </c>
      <c r="O367" s="8">
        <f t="shared" si="108"/>
        <v>0.19045017678254844</v>
      </c>
      <c r="P367" s="8">
        <f t="shared" si="109"/>
        <v>1.5600174443706452E-6</v>
      </c>
      <c r="Q367" s="8">
        <f t="shared" si="110"/>
        <v>6.6162873046080636E-2</v>
      </c>
      <c r="R367" s="8">
        <f t="shared" si="111"/>
        <v>1</v>
      </c>
      <c r="S367" s="8">
        <f t="shared" si="112"/>
        <v>0.60004364980854841</v>
      </c>
      <c r="T367" s="8">
        <f t="shared" si="113"/>
        <v>0.63785541400241941</v>
      </c>
      <c r="W367" s="7">
        <v>334418</v>
      </c>
      <c r="X367" s="7" t="s">
        <v>460</v>
      </c>
      <c r="Y367" s="8">
        <v>0</v>
      </c>
      <c r="Z367" s="8">
        <v>0</v>
      </c>
      <c r="AA367" s="8">
        <v>0</v>
      </c>
      <c r="AB367" s="8">
        <v>0</v>
      </c>
      <c r="AC367" s="8">
        <v>0</v>
      </c>
      <c r="AD367" s="8">
        <v>0</v>
      </c>
      <c r="AE367" s="8">
        <v>0</v>
      </c>
      <c r="AF367" s="8">
        <v>0</v>
      </c>
      <c r="AG367" s="8">
        <v>0</v>
      </c>
      <c r="AH367" s="8">
        <v>0</v>
      </c>
      <c r="AI367" s="8">
        <v>0</v>
      </c>
      <c r="AJ367" s="8">
        <v>0</v>
      </c>
      <c r="AK367" s="8">
        <v>0</v>
      </c>
      <c r="AL367" s="8">
        <v>0</v>
      </c>
      <c r="AM367" s="8">
        <v>0</v>
      </c>
      <c r="AN367" s="8">
        <v>1</v>
      </c>
      <c r="AO367" s="8">
        <v>0</v>
      </c>
      <c r="AP367" s="8">
        <v>0</v>
      </c>
      <c r="AS367" s="7">
        <v>334418</v>
      </c>
      <c r="AT367" s="7" t="s">
        <v>460</v>
      </c>
      <c r="AU367" s="8">
        <v>4.452865915386451E-2</v>
      </c>
      <c r="AV367" s="8">
        <v>1.0942274459318868E-2</v>
      </c>
      <c r="AW367" s="8">
        <v>0.10343633627740322</v>
      </c>
      <c r="AX367" s="8">
        <v>7.3139617634435494E-2</v>
      </c>
      <c r="AY367" s="8">
        <v>2.139236542810484E-2</v>
      </c>
      <c r="AZ367" s="8">
        <v>0.13454392481064195</v>
      </c>
      <c r="BA367" s="8">
        <v>0.10601795494737418</v>
      </c>
      <c r="BB367" s="8">
        <v>2.2933769332573389E-2</v>
      </c>
      <c r="BC367" s="8">
        <v>0.13793594778735646</v>
      </c>
      <c r="BD367" s="8">
        <v>5.0757827880672575E-2</v>
      </c>
      <c r="BE367" s="8">
        <v>1.1535530611734839E-2</v>
      </c>
      <c r="BF367" s="8">
        <v>0.13439655900212902</v>
      </c>
      <c r="BG367" s="8">
        <v>0.19045017678254844</v>
      </c>
      <c r="BH367" s="8">
        <v>1.5600174443706452E-6</v>
      </c>
      <c r="BI367" s="8">
        <v>6.6162873046080636E-2</v>
      </c>
      <c r="BJ367" s="8">
        <v>1.1589072698906453</v>
      </c>
      <c r="BK367" s="8">
        <v>0.60004364980854841</v>
      </c>
      <c r="BL367" s="8">
        <v>0.63785541400241941</v>
      </c>
    </row>
    <row r="368" spans="1:64" x14ac:dyDescent="0.3">
      <c r="A368" s="7">
        <v>334419</v>
      </c>
      <c r="B368" s="7" t="str">
        <f t="shared" si="95"/>
        <v>Other Electronic Component Manufacturing</v>
      </c>
      <c r="C368" s="8">
        <f t="shared" si="96"/>
        <v>6.2506956615799997E-2</v>
      </c>
      <c r="D368" s="8">
        <f t="shared" si="97"/>
        <v>8.7518468303199991E-3</v>
      </c>
      <c r="E368" s="8">
        <f t="shared" si="98"/>
        <v>9.4819709743300007E-2</v>
      </c>
      <c r="F368" s="8">
        <f t="shared" si="99"/>
        <v>8.2609802703100005E-2</v>
      </c>
      <c r="G368" s="8">
        <f t="shared" si="100"/>
        <v>1.3113919409E-2</v>
      </c>
      <c r="H368" s="8">
        <f t="shared" si="101"/>
        <v>0.102457146219</v>
      </c>
      <c r="I368" s="8">
        <f t="shared" si="102"/>
        <v>5.3123741576399999E-2</v>
      </c>
      <c r="J368" s="8">
        <f t="shared" si="103"/>
        <v>6.77046160109E-3</v>
      </c>
      <c r="K368" s="8">
        <f t="shared" si="104"/>
        <v>5.0289324661200001E-2</v>
      </c>
      <c r="L368" s="8">
        <f t="shared" si="105"/>
        <v>5.6110925758000002E-2</v>
      </c>
      <c r="M368" s="8">
        <f t="shared" si="106"/>
        <v>8.0478449454300001E-3</v>
      </c>
      <c r="N368" s="8">
        <f t="shared" si="107"/>
        <v>0.117471396704</v>
      </c>
      <c r="O368" s="8">
        <f t="shared" si="108"/>
        <v>0.54935937327999995</v>
      </c>
      <c r="P368" s="8">
        <f t="shared" si="109"/>
        <v>5.2366672578100001E-6</v>
      </c>
      <c r="Q368" s="8">
        <f t="shared" si="110"/>
        <v>0.400407607474</v>
      </c>
      <c r="R368" s="8">
        <f t="shared" si="111"/>
        <v>1.16607851319</v>
      </c>
      <c r="S368" s="8">
        <f t="shared" si="112"/>
        <v>1.1981808683299999</v>
      </c>
      <c r="T368" s="8">
        <f t="shared" si="113"/>
        <v>1.1101835278400001</v>
      </c>
      <c r="W368" s="7">
        <v>334419</v>
      </c>
      <c r="X368" s="7" t="s">
        <v>461</v>
      </c>
      <c r="Y368" s="8">
        <v>6.2506956615799997E-2</v>
      </c>
      <c r="Z368" s="8">
        <v>8.7518468303199991E-3</v>
      </c>
      <c r="AA368" s="8">
        <v>9.4819709743300007E-2</v>
      </c>
      <c r="AB368" s="8">
        <v>8.2609802703100005E-2</v>
      </c>
      <c r="AC368" s="8">
        <v>1.3113919409E-2</v>
      </c>
      <c r="AD368" s="8">
        <v>0.102457146219</v>
      </c>
      <c r="AE368" s="8">
        <v>5.3123741576399999E-2</v>
      </c>
      <c r="AF368" s="8">
        <v>6.77046160109E-3</v>
      </c>
      <c r="AG368" s="8">
        <v>5.0289324661200001E-2</v>
      </c>
      <c r="AH368" s="8">
        <v>5.6110925758000002E-2</v>
      </c>
      <c r="AI368" s="8">
        <v>8.0478449454300001E-3</v>
      </c>
      <c r="AJ368" s="8">
        <v>0.117471396704</v>
      </c>
      <c r="AK368" s="8">
        <v>0.54935937327999995</v>
      </c>
      <c r="AL368" s="8">
        <v>5.2366672578100001E-6</v>
      </c>
      <c r="AM368" s="8">
        <v>0.400407607474</v>
      </c>
      <c r="AN368" s="8">
        <v>1.16607851319</v>
      </c>
      <c r="AO368" s="8">
        <v>1.1981808683299999</v>
      </c>
      <c r="AP368" s="8">
        <v>1.1101835278400001</v>
      </c>
      <c r="AS368" s="7">
        <v>334419</v>
      </c>
      <c r="AT368" s="7" t="s">
        <v>461</v>
      </c>
      <c r="AU368" s="8">
        <v>8.7186147731172586E-2</v>
      </c>
      <c r="AV368" s="8">
        <v>2.0214117704910151E-2</v>
      </c>
      <c r="AW368" s="8">
        <v>0.16646377528548711</v>
      </c>
      <c r="AX368" s="8">
        <v>5.5076840439852413E-2</v>
      </c>
      <c r="AY368" s="8">
        <v>1.6082190793835903E-2</v>
      </c>
      <c r="AZ368" s="8">
        <v>0.10152853994282963</v>
      </c>
      <c r="BA368" s="8">
        <v>8.4105845289540321E-2</v>
      </c>
      <c r="BB368" s="8">
        <v>1.8018005260122739E-2</v>
      </c>
      <c r="BC368" s="8">
        <v>0.12505048117692744</v>
      </c>
      <c r="BD368" s="8">
        <v>8.2793163093979022E-2</v>
      </c>
      <c r="BE368" s="8">
        <v>1.9167912516455162E-2</v>
      </c>
      <c r="BF368" s="8">
        <v>0.18637195891122738</v>
      </c>
      <c r="BG368" s="8">
        <v>0.47999858055764549</v>
      </c>
      <c r="BH368" s="8">
        <v>7.3277664502747434E-5</v>
      </c>
      <c r="BI368" s="8">
        <v>0.34765999253999991</v>
      </c>
      <c r="BJ368" s="8">
        <v>1.273864040721129</v>
      </c>
      <c r="BK368" s="8">
        <v>1.0436553131124191</v>
      </c>
      <c r="BL368" s="8">
        <v>1.0981420736616128</v>
      </c>
    </row>
    <row r="369" spans="1:64" x14ac:dyDescent="0.3">
      <c r="A369" s="7">
        <v>334510</v>
      </c>
      <c r="B369" s="7" t="str">
        <f t="shared" si="95"/>
        <v>Electromedical and Electrotherapeutic Apparatus Manufacturing</v>
      </c>
      <c r="C369" s="8">
        <f t="shared" si="96"/>
        <v>1.36208781273E-2</v>
      </c>
      <c r="D369" s="8">
        <f t="shared" si="97"/>
        <v>1.61828456524E-3</v>
      </c>
      <c r="E369" s="8">
        <f t="shared" si="98"/>
        <v>0.27667692369800001</v>
      </c>
      <c r="F369" s="8">
        <f t="shared" si="99"/>
        <v>6.4895977737899997E-3</v>
      </c>
      <c r="G369" s="8">
        <f t="shared" si="100"/>
        <v>8.5681913824000005E-4</v>
      </c>
      <c r="H369" s="8">
        <f t="shared" si="101"/>
        <v>3.8440900333400002E-2</v>
      </c>
      <c r="I369" s="8">
        <f t="shared" si="102"/>
        <v>2.4264336144E-2</v>
      </c>
      <c r="J369" s="8">
        <f t="shared" si="103"/>
        <v>2.4189772824899998E-3</v>
      </c>
      <c r="K369" s="8">
        <f t="shared" si="104"/>
        <v>0.112488342017</v>
      </c>
      <c r="L369" s="8">
        <f t="shared" si="105"/>
        <v>8.8757259579300002E-3</v>
      </c>
      <c r="M369" s="8">
        <f t="shared" si="106"/>
        <v>9.7826277066200007E-4</v>
      </c>
      <c r="N369" s="8">
        <f t="shared" si="107"/>
        <v>0.25005750794999998</v>
      </c>
      <c r="O369" s="8">
        <f t="shared" si="108"/>
        <v>0.86785741258399995</v>
      </c>
      <c r="P369" s="8">
        <f t="shared" si="109"/>
        <v>1.54511180958E-5</v>
      </c>
      <c r="Q369" s="8">
        <f t="shared" si="110"/>
        <v>0.211006084372</v>
      </c>
      <c r="R369" s="8">
        <f t="shared" si="111"/>
        <v>1.2919160863900001</v>
      </c>
      <c r="S369" s="8">
        <f t="shared" si="112"/>
        <v>1.0457873172500001</v>
      </c>
      <c r="T369" s="8">
        <f t="shared" si="113"/>
        <v>1.13917165544</v>
      </c>
      <c r="W369" s="7">
        <v>334510</v>
      </c>
      <c r="X369" s="7" t="s">
        <v>462</v>
      </c>
      <c r="Y369" s="8">
        <v>1.36208781273E-2</v>
      </c>
      <c r="Z369" s="8">
        <v>1.61828456524E-3</v>
      </c>
      <c r="AA369" s="8">
        <v>0.27667692369800001</v>
      </c>
      <c r="AB369" s="8">
        <v>6.4895977737899997E-3</v>
      </c>
      <c r="AC369" s="8">
        <v>8.5681913824000005E-4</v>
      </c>
      <c r="AD369" s="8">
        <v>3.8440900333400002E-2</v>
      </c>
      <c r="AE369" s="8">
        <v>2.4264336144E-2</v>
      </c>
      <c r="AF369" s="8">
        <v>2.4189772824899998E-3</v>
      </c>
      <c r="AG369" s="8">
        <v>0.112488342017</v>
      </c>
      <c r="AH369" s="8">
        <v>8.8757259579300002E-3</v>
      </c>
      <c r="AI369" s="8">
        <v>9.7826277066200007E-4</v>
      </c>
      <c r="AJ369" s="8">
        <v>0.25005750794999998</v>
      </c>
      <c r="AK369" s="8">
        <v>0.86785741258399995</v>
      </c>
      <c r="AL369" s="8">
        <v>1.54511180958E-5</v>
      </c>
      <c r="AM369" s="8">
        <v>0.211006084372</v>
      </c>
      <c r="AN369" s="8">
        <v>1.2919160863900001</v>
      </c>
      <c r="AO369" s="8">
        <v>1.0457873172500001</v>
      </c>
      <c r="AP369" s="8">
        <v>1.13917165544</v>
      </c>
      <c r="AS369" s="7">
        <v>334510</v>
      </c>
      <c r="AT369" s="7" t="s">
        <v>462</v>
      </c>
      <c r="AU369" s="8">
        <v>1.9455697331474033E-2</v>
      </c>
      <c r="AV369" s="8">
        <v>4.3548212182270311E-3</v>
      </c>
      <c r="AW369" s="8">
        <v>0.29355862275264527</v>
      </c>
      <c r="AX369" s="8">
        <v>2.3862827633154515E-2</v>
      </c>
      <c r="AY369" s="8">
        <v>6.9896941546115964E-3</v>
      </c>
      <c r="AZ369" s="8">
        <v>0.18704882793695646</v>
      </c>
      <c r="BA369" s="8">
        <v>3.6738947874848396E-2</v>
      </c>
      <c r="BB369" s="8">
        <v>7.280607938940321E-3</v>
      </c>
      <c r="BC369" s="8">
        <v>0.24242743269522579</v>
      </c>
      <c r="BD369" s="8">
        <v>1.2754616632145485E-2</v>
      </c>
      <c r="BE369" s="8">
        <v>2.6364322275356615E-3</v>
      </c>
      <c r="BF369" s="8">
        <v>0.24058429459356442</v>
      </c>
      <c r="BG369" s="8">
        <v>0.67691572185909665</v>
      </c>
      <c r="BH369" s="8">
        <v>8.5285296131583896E-6</v>
      </c>
      <c r="BI369" s="8">
        <v>0.16703283825367746</v>
      </c>
      <c r="BJ369" s="8">
        <v>1.3173691413019355</v>
      </c>
      <c r="BK369" s="8">
        <v>0.9920948981117742</v>
      </c>
      <c r="BL369" s="8">
        <v>1.0606405368954837</v>
      </c>
    </row>
    <row r="370" spans="1:64" x14ac:dyDescent="0.3">
      <c r="A370" s="7">
        <v>334511</v>
      </c>
      <c r="B370" s="7" t="str">
        <f t="shared" si="95"/>
        <v>Search, Detection, Navigation, Guidance, Aeronautical, and Nautical System and Instrument Manufacturing</v>
      </c>
      <c r="C370" s="8">
        <f t="shared" si="96"/>
        <v>2.2604830778920972E-2</v>
      </c>
      <c r="D370" s="8">
        <f t="shared" si="97"/>
        <v>5.6740558950254842E-3</v>
      </c>
      <c r="E370" s="8">
        <f t="shared" si="98"/>
        <v>0.2105726150993226</v>
      </c>
      <c r="F370" s="8">
        <f t="shared" si="99"/>
        <v>3.3170598362224031E-2</v>
      </c>
      <c r="G370" s="8">
        <f t="shared" si="100"/>
        <v>9.6822520835494995E-3</v>
      </c>
      <c r="H370" s="8">
        <f t="shared" si="101"/>
        <v>0.1892937015294161</v>
      </c>
      <c r="I370" s="8">
        <f t="shared" si="102"/>
        <v>3.0997411691917751E-2</v>
      </c>
      <c r="J370" s="8">
        <f t="shared" si="103"/>
        <v>6.4463246561038707E-3</v>
      </c>
      <c r="K370" s="8">
        <f t="shared" si="104"/>
        <v>0.13450212336409195</v>
      </c>
      <c r="L370" s="8">
        <f t="shared" si="105"/>
        <v>1.5002696396176933E-2</v>
      </c>
      <c r="M370" s="8">
        <f t="shared" si="106"/>
        <v>3.5832576105761294E-3</v>
      </c>
      <c r="N370" s="8">
        <f t="shared" si="107"/>
        <v>0.17116047480758068</v>
      </c>
      <c r="O370" s="8">
        <f t="shared" si="108"/>
        <v>0.49544162365761335</v>
      </c>
      <c r="P370" s="8">
        <f t="shared" si="109"/>
        <v>6.8700721314130644E-6</v>
      </c>
      <c r="Q370" s="8">
        <f t="shared" si="110"/>
        <v>0.1900372072488388</v>
      </c>
      <c r="R370" s="8">
        <f t="shared" si="111"/>
        <v>1</v>
      </c>
      <c r="S370" s="8">
        <f t="shared" si="112"/>
        <v>0.81279171326516098</v>
      </c>
      <c r="T370" s="8">
        <f t="shared" si="113"/>
        <v>0.75259102100193542</v>
      </c>
      <c r="W370" s="7">
        <v>334511</v>
      </c>
      <c r="X370" s="7" t="s">
        <v>463</v>
      </c>
      <c r="Y370" s="8">
        <v>0</v>
      </c>
      <c r="Z370" s="8">
        <v>0</v>
      </c>
      <c r="AA370" s="8">
        <v>0</v>
      </c>
      <c r="AB370" s="8">
        <v>0</v>
      </c>
      <c r="AC370" s="8">
        <v>0</v>
      </c>
      <c r="AD370" s="8">
        <v>0</v>
      </c>
      <c r="AE370" s="8">
        <v>0</v>
      </c>
      <c r="AF370" s="8">
        <v>0</v>
      </c>
      <c r="AG370" s="8">
        <v>0</v>
      </c>
      <c r="AH370" s="8">
        <v>0</v>
      </c>
      <c r="AI370" s="8">
        <v>0</v>
      </c>
      <c r="AJ370" s="8">
        <v>0</v>
      </c>
      <c r="AK370" s="8">
        <v>0</v>
      </c>
      <c r="AL370" s="8">
        <v>0</v>
      </c>
      <c r="AM370" s="8">
        <v>0</v>
      </c>
      <c r="AN370" s="8">
        <v>1</v>
      </c>
      <c r="AO370" s="8">
        <v>0</v>
      </c>
      <c r="AP370" s="8">
        <v>0</v>
      </c>
      <c r="AS370" s="7">
        <v>334511</v>
      </c>
      <c r="AT370" s="7" t="s">
        <v>463</v>
      </c>
      <c r="AU370" s="8">
        <v>2.2604830778920972E-2</v>
      </c>
      <c r="AV370" s="8">
        <v>5.6740558950254842E-3</v>
      </c>
      <c r="AW370" s="8">
        <v>0.2105726150993226</v>
      </c>
      <c r="AX370" s="8">
        <v>3.3170598362224031E-2</v>
      </c>
      <c r="AY370" s="8">
        <v>9.6822520835494995E-3</v>
      </c>
      <c r="AZ370" s="8">
        <v>0.1892937015294161</v>
      </c>
      <c r="BA370" s="8">
        <v>3.0997411691917751E-2</v>
      </c>
      <c r="BB370" s="8">
        <v>6.4463246561038707E-3</v>
      </c>
      <c r="BC370" s="8">
        <v>0.13450212336409195</v>
      </c>
      <c r="BD370" s="8">
        <v>1.5002696396176933E-2</v>
      </c>
      <c r="BE370" s="8">
        <v>3.5832576105761294E-3</v>
      </c>
      <c r="BF370" s="8">
        <v>0.17116047480758068</v>
      </c>
      <c r="BG370" s="8">
        <v>0.49544162365761335</v>
      </c>
      <c r="BH370" s="8">
        <v>6.8700721314130644E-6</v>
      </c>
      <c r="BI370" s="8">
        <v>0.1900372072488388</v>
      </c>
      <c r="BJ370" s="8">
        <v>1.2388515017733872</v>
      </c>
      <c r="BK370" s="8">
        <v>0.81279171326516098</v>
      </c>
      <c r="BL370" s="8">
        <v>0.75259102100193542</v>
      </c>
    </row>
    <row r="371" spans="1:64" x14ac:dyDescent="0.3">
      <c r="A371" s="7">
        <v>334512</v>
      </c>
      <c r="B371" s="7" t="str">
        <f t="shared" si="95"/>
        <v>Automatic Environmental Control Manufacturing for Residential, Commercial, and Appliance Use</v>
      </c>
      <c r="C371" s="8">
        <f t="shared" si="96"/>
        <v>1.9133313488998389E-2</v>
      </c>
      <c r="D371" s="8">
        <f t="shared" si="97"/>
        <v>5.6322968588875802E-3</v>
      </c>
      <c r="E371" s="8">
        <f t="shared" si="98"/>
        <v>6.1808772720451627E-2</v>
      </c>
      <c r="F371" s="8">
        <f t="shared" si="99"/>
        <v>6.2676887299632248E-3</v>
      </c>
      <c r="G371" s="8">
        <f t="shared" si="100"/>
        <v>2.1986926544511937E-3</v>
      </c>
      <c r="H371" s="8">
        <f t="shared" si="101"/>
        <v>2.2486344927149675E-2</v>
      </c>
      <c r="I371" s="8">
        <f t="shared" si="102"/>
        <v>1.3962756839135487E-2</v>
      </c>
      <c r="J371" s="8">
        <f t="shared" si="103"/>
        <v>3.5138473667793543E-3</v>
      </c>
      <c r="K371" s="8">
        <f t="shared" si="104"/>
        <v>3.4885455052353229E-2</v>
      </c>
      <c r="L371" s="8">
        <f t="shared" si="105"/>
        <v>1.5036690687551611E-2</v>
      </c>
      <c r="M371" s="8">
        <f t="shared" si="106"/>
        <v>4.3137988573861289E-3</v>
      </c>
      <c r="N371" s="8">
        <f t="shared" si="107"/>
        <v>5.1553736400112904E-2</v>
      </c>
      <c r="O371" s="8">
        <f t="shared" si="108"/>
        <v>0.14876837591598388</v>
      </c>
      <c r="P371" s="8">
        <f t="shared" si="109"/>
        <v>7.216237558784193E-6</v>
      </c>
      <c r="Q371" s="8">
        <f t="shared" si="110"/>
        <v>0.12479094185727423</v>
      </c>
      <c r="R371" s="8">
        <f t="shared" si="111"/>
        <v>1</v>
      </c>
      <c r="S371" s="8">
        <f t="shared" si="112"/>
        <v>0.24063014566645158</v>
      </c>
      <c r="T371" s="8">
        <f t="shared" si="113"/>
        <v>0.26203947861322574</v>
      </c>
      <c r="W371" s="7">
        <v>334512</v>
      </c>
      <c r="X371" s="7" t="s">
        <v>464</v>
      </c>
      <c r="Y371" s="8">
        <v>0</v>
      </c>
      <c r="Z371" s="8">
        <v>0</v>
      </c>
      <c r="AA371" s="8">
        <v>0</v>
      </c>
      <c r="AB371" s="8">
        <v>0</v>
      </c>
      <c r="AC371" s="8">
        <v>0</v>
      </c>
      <c r="AD371" s="8">
        <v>0</v>
      </c>
      <c r="AE371" s="8">
        <v>0</v>
      </c>
      <c r="AF371" s="8">
        <v>0</v>
      </c>
      <c r="AG371" s="8">
        <v>0</v>
      </c>
      <c r="AH371" s="8">
        <v>0</v>
      </c>
      <c r="AI371" s="8">
        <v>0</v>
      </c>
      <c r="AJ371" s="8">
        <v>0</v>
      </c>
      <c r="AK371" s="8">
        <v>0</v>
      </c>
      <c r="AL371" s="8">
        <v>0</v>
      </c>
      <c r="AM371" s="8">
        <v>0</v>
      </c>
      <c r="AN371" s="8">
        <v>1</v>
      </c>
      <c r="AO371" s="8">
        <v>0</v>
      </c>
      <c r="AP371" s="8">
        <v>0</v>
      </c>
      <c r="AS371" s="7">
        <v>334512</v>
      </c>
      <c r="AT371" s="7" t="s">
        <v>464</v>
      </c>
      <c r="AU371" s="8">
        <v>1.9133313488998389E-2</v>
      </c>
      <c r="AV371" s="8">
        <v>5.6322968588875802E-3</v>
      </c>
      <c r="AW371" s="8">
        <v>6.1808772720451627E-2</v>
      </c>
      <c r="AX371" s="8">
        <v>6.2676887299632248E-3</v>
      </c>
      <c r="AY371" s="8">
        <v>2.1986926544511937E-3</v>
      </c>
      <c r="AZ371" s="8">
        <v>2.2486344927149675E-2</v>
      </c>
      <c r="BA371" s="8">
        <v>1.3962756839135487E-2</v>
      </c>
      <c r="BB371" s="8">
        <v>3.5138473667793543E-3</v>
      </c>
      <c r="BC371" s="8">
        <v>3.4885455052353229E-2</v>
      </c>
      <c r="BD371" s="8">
        <v>1.5036690687551611E-2</v>
      </c>
      <c r="BE371" s="8">
        <v>4.3137988573861289E-3</v>
      </c>
      <c r="BF371" s="8">
        <v>5.1553736400112904E-2</v>
      </c>
      <c r="BG371" s="8">
        <v>0.14876837591598388</v>
      </c>
      <c r="BH371" s="8">
        <v>7.216237558784193E-6</v>
      </c>
      <c r="BI371" s="8">
        <v>0.12479094185727423</v>
      </c>
      <c r="BJ371" s="8">
        <v>1.0865743830683872</v>
      </c>
      <c r="BK371" s="8">
        <v>0.24063014566645158</v>
      </c>
      <c r="BL371" s="8">
        <v>0.26203947861322574</v>
      </c>
    </row>
    <row r="372" spans="1:64" x14ac:dyDescent="0.3">
      <c r="A372" s="7">
        <v>334513</v>
      </c>
      <c r="B372" s="7" t="str">
        <f t="shared" si="95"/>
        <v>Instruments and Related Products Manufacturing for Measuring, Displaying, and Controlling Industrial Process Variables</v>
      </c>
      <c r="C372" s="8">
        <f t="shared" si="96"/>
        <v>4.4296305234382265E-2</v>
      </c>
      <c r="D372" s="8">
        <f t="shared" si="97"/>
        <v>1.1028143893761451E-2</v>
      </c>
      <c r="E372" s="8">
        <f t="shared" si="98"/>
        <v>0.11183202836716127</v>
      </c>
      <c r="F372" s="8">
        <f t="shared" si="99"/>
        <v>2.96763658283021E-2</v>
      </c>
      <c r="G372" s="8">
        <f t="shared" si="100"/>
        <v>8.6793073406249664E-3</v>
      </c>
      <c r="H372" s="8">
        <f t="shared" si="101"/>
        <v>8.4184964853353222E-2</v>
      </c>
      <c r="I372" s="8">
        <f t="shared" si="102"/>
        <v>3.3976909237290319E-2</v>
      </c>
      <c r="J372" s="8">
        <f t="shared" si="103"/>
        <v>7.306829706803227E-3</v>
      </c>
      <c r="K372" s="8">
        <f t="shared" si="104"/>
        <v>6.7609025674733883E-2</v>
      </c>
      <c r="L372" s="8">
        <f t="shared" si="105"/>
        <v>3.7825952839141939E-2</v>
      </c>
      <c r="M372" s="8">
        <f t="shared" si="106"/>
        <v>8.8718576351132245E-3</v>
      </c>
      <c r="N372" s="8">
        <f t="shared" si="107"/>
        <v>9.896667506824193E-2</v>
      </c>
      <c r="O372" s="8">
        <f t="shared" si="108"/>
        <v>0.3235926137037099</v>
      </c>
      <c r="P372" s="8">
        <f t="shared" si="109"/>
        <v>8.3476041634811269E-6</v>
      </c>
      <c r="Q372" s="8">
        <f t="shared" si="110"/>
        <v>0.26879976537096778</v>
      </c>
      <c r="R372" s="8">
        <f t="shared" si="111"/>
        <v>1</v>
      </c>
      <c r="S372" s="8">
        <f t="shared" si="112"/>
        <v>0.60641160576403219</v>
      </c>
      <c r="T372" s="8">
        <f t="shared" si="113"/>
        <v>0.59276373236032254</v>
      </c>
      <c r="W372" s="7">
        <v>334513</v>
      </c>
      <c r="X372" s="7" t="s">
        <v>465</v>
      </c>
      <c r="Y372" s="8">
        <v>0</v>
      </c>
      <c r="Z372" s="8">
        <v>0</v>
      </c>
      <c r="AA372" s="8">
        <v>0</v>
      </c>
      <c r="AB372" s="8">
        <v>0</v>
      </c>
      <c r="AC372" s="8">
        <v>0</v>
      </c>
      <c r="AD372" s="8">
        <v>0</v>
      </c>
      <c r="AE372" s="8">
        <v>0</v>
      </c>
      <c r="AF372" s="8">
        <v>0</v>
      </c>
      <c r="AG372" s="8">
        <v>0</v>
      </c>
      <c r="AH372" s="8">
        <v>0</v>
      </c>
      <c r="AI372" s="8">
        <v>0</v>
      </c>
      <c r="AJ372" s="8">
        <v>0</v>
      </c>
      <c r="AK372" s="8">
        <v>0</v>
      </c>
      <c r="AL372" s="8">
        <v>0</v>
      </c>
      <c r="AM372" s="8">
        <v>0</v>
      </c>
      <c r="AN372" s="8">
        <v>1</v>
      </c>
      <c r="AO372" s="8">
        <v>0</v>
      </c>
      <c r="AP372" s="8">
        <v>0</v>
      </c>
      <c r="AS372" s="7">
        <v>334513</v>
      </c>
      <c r="AT372" s="7" t="s">
        <v>465</v>
      </c>
      <c r="AU372" s="8">
        <v>4.4296305234382265E-2</v>
      </c>
      <c r="AV372" s="8">
        <v>1.1028143893761451E-2</v>
      </c>
      <c r="AW372" s="8">
        <v>0.11183202836716127</v>
      </c>
      <c r="AX372" s="8">
        <v>2.96763658283021E-2</v>
      </c>
      <c r="AY372" s="8">
        <v>8.6793073406249664E-3</v>
      </c>
      <c r="AZ372" s="8">
        <v>8.4184964853353222E-2</v>
      </c>
      <c r="BA372" s="8">
        <v>3.3976909237290319E-2</v>
      </c>
      <c r="BB372" s="8">
        <v>7.306829706803227E-3</v>
      </c>
      <c r="BC372" s="8">
        <v>6.7609025674733883E-2</v>
      </c>
      <c r="BD372" s="8">
        <v>3.7825952839141939E-2</v>
      </c>
      <c r="BE372" s="8">
        <v>8.8718576351132245E-3</v>
      </c>
      <c r="BF372" s="8">
        <v>9.896667506824193E-2</v>
      </c>
      <c r="BG372" s="8">
        <v>0.3235926137037099</v>
      </c>
      <c r="BH372" s="8">
        <v>8.3476041634811269E-6</v>
      </c>
      <c r="BI372" s="8">
        <v>0.26879976537096778</v>
      </c>
      <c r="BJ372" s="8">
        <v>1.1671564774956449</v>
      </c>
      <c r="BK372" s="8">
        <v>0.60641160576403219</v>
      </c>
      <c r="BL372" s="8">
        <v>0.59276373236032254</v>
      </c>
    </row>
    <row r="373" spans="1:64" x14ac:dyDescent="0.3">
      <c r="A373" s="7">
        <v>334514</v>
      </c>
      <c r="B373" s="7" t="str">
        <f t="shared" si="95"/>
        <v>Totalizing Fluid Meter and Counting Device Manufacturing</v>
      </c>
      <c r="C373" s="8">
        <f t="shared" si="96"/>
        <v>6.1505745779596773E-3</v>
      </c>
      <c r="D373" s="8">
        <f t="shared" si="97"/>
        <v>1.7494541192541934E-3</v>
      </c>
      <c r="E373" s="8">
        <f t="shared" si="98"/>
        <v>0.10878961869070967</v>
      </c>
      <c r="F373" s="8">
        <f t="shared" si="99"/>
        <v>9.7681839956629043E-3</v>
      </c>
      <c r="G373" s="8">
        <f t="shared" si="100"/>
        <v>3.0881969549987095E-3</v>
      </c>
      <c r="H373" s="8">
        <f t="shared" si="101"/>
        <v>0.10804573703896775</v>
      </c>
      <c r="I373" s="8">
        <f t="shared" si="102"/>
        <v>1.9972476312512904E-2</v>
      </c>
      <c r="J373" s="8">
        <f t="shared" si="103"/>
        <v>5.2760189984585489E-3</v>
      </c>
      <c r="K373" s="8">
        <f t="shared" si="104"/>
        <v>0.16329535382124191</v>
      </c>
      <c r="L373" s="8">
        <f t="shared" si="105"/>
        <v>3.9402359386570968E-3</v>
      </c>
      <c r="M373" s="8">
        <f t="shared" si="106"/>
        <v>1.0674454445098386E-3</v>
      </c>
      <c r="N373" s="8">
        <f t="shared" si="107"/>
        <v>8.8054057568290309E-2</v>
      </c>
      <c r="O373" s="8">
        <f t="shared" si="108"/>
        <v>0.1985372932629032</v>
      </c>
      <c r="P373" s="8">
        <f t="shared" si="109"/>
        <v>8.7717543856919353E-7</v>
      </c>
      <c r="Q373" s="8">
        <f t="shared" si="110"/>
        <v>2.7483635995064509E-2</v>
      </c>
      <c r="R373" s="8">
        <f t="shared" si="111"/>
        <v>1</v>
      </c>
      <c r="S373" s="8">
        <f t="shared" si="112"/>
        <v>0.34670856960209678</v>
      </c>
      <c r="T373" s="8">
        <f t="shared" si="113"/>
        <v>0.41435030074516127</v>
      </c>
      <c r="W373" s="7">
        <v>334514</v>
      </c>
      <c r="X373" s="7" t="s">
        <v>466</v>
      </c>
      <c r="Y373" s="8">
        <v>0</v>
      </c>
      <c r="Z373" s="8">
        <v>0</v>
      </c>
      <c r="AA373" s="8">
        <v>0</v>
      </c>
      <c r="AB373" s="8">
        <v>0</v>
      </c>
      <c r="AC373" s="8">
        <v>0</v>
      </c>
      <c r="AD373" s="8">
        <v>0</v>
      </c>
      <c r="AE373" s="8">
        <v>0</v>
      </c>
      <c r="AF373" s="8">
        <v>0</v>
      </c>
      <c r="AG373" s="8">
        <v>0</v>
      </c>
      <c r="AH373" s="8">
        <v>0</v>
      </c>
      <c r="AI373" s="8">
        <v>0</v>
      </c>
      <c r="AJ373" s="8">
        <v>0</v>
      </c>
      <c r="AK373" s="8">
        <v>0</v>
      </c>
      <c r="AL373" s="8">
        <v>0</v>
      </c>
      <c r="AM373" s="8">
        <v>0</v>
      </c>
      <c r="AN373" s="8">
        <v>1</v>
      </c>
      <c r="AO373" s="8">
        <v>0</v>
      </c>
      <c r="AP373" s="8">
        <v>0</v>
      </c>
      <c r="AS373" s="7">
        <v>334514</v>
      </c>
      <c r="AT373" s="7" t="s">
        <v>466</v>
      </c>
      <c r="AU373" s="8">
        <v>6.1505745779596773E-3</v>
      </c>
      <c r="AV373" s="8">
        <v>1.7494541192541934E-3</v>
      </c>
      <c r="AW373" s="8">
        <v>0.10878961869070967</v>
      </c>
      <c r="AX373" s="8">
        <v>9.7681839956629043E-3</v>
      </c>
      <c r="AY373" s="8">
        <v>3.0881969549987095E-3</v>
      </c>
      <c r="AZ373" s="8">
        <v>0.10804573703896775</v>
      </c>
      <c r="BA373" s="8">
        <v>1.9972476312512904E-2</v>
      </c>
      <c r="BB373" s="8">
        <v>5.2760189984585489E-3</v>
      </c>
      <c r="BC373" s="8">
        <v>0.16329535382124191</v>
      </c>
      <c r="BD373" s="8">
        <v>3.9402359386570968E-3</v>
      </c>
      <c r="BE373" s="8">
        <v>1.0674454445098386E-3</v>
      </c>
      <c r="BF373" s="8">
        <v>8.8054057568290309E-2</v>
      </c>
      <c r="BG373" s="8">
        <v>0.1985372932629032</v>
      </c>
      <c r="BH373" s="8">
        <v>8.7717543856919353E-7</v>
      </c>
      <c r="BI373" s="8">
        <v>2.7483635995064509E-2</v>
      </c>
      <c r="BJ373" s="8">
        <v>1.1166896473880645</v>
      </c>
      <c r="BK373" s="8">
        <v>0.34670856960209678</v>
      </c>
      <c r="BL373" s="8">
        <v>0.41435030074516127</v>
      </c>
    </row>
    <row r="374" spans="1:64" x14ac:dyDescent="0.3">
      <c r="A374" s="7">
        <v>334515</v>
      </c>
      <c r="B374" s="7" t="str">
        <f t="shared" si="95"/>
        <v>Instrument Manufacturing for Measuring and Testing Electricity and Electrical Signals</v>
      </c>
      <c r="C374" s="8">
        <f t="shared" si="96"/>
        <v>3.6327452831299997E-2</v>
      </c>
      <c r="D374" s="8">
        <f t="shared" si="97"/>
        <v>4.0993636561600004E-3</v>
      </c>
      <c r="E374" s="8">
        <f t="shared" si="98"/>
        <v>0.14996045302200001</v>
      </c>
      <c r="F374" s="8">
        <f t="shared" si="99"/>
        <v>1.11841122509E-2</v>
      </c>
      <c r="G374" s="8">
        <f t="shared" si="100"/>
        <v>1.1883558870299999E-3</v>
      </c>
      <c r="H374" s="8">
        <f t="shared" si="101"/>
        <v>1.7741135060499999E-2</v>
      </c>
      <c r="I374" s="8">
        <f t="shared" si="102"/>
        <v>4.1275730012699997E-2</v>
      </c>
      <c r="J374" s="8">
        <f t="shared" si="103"/>
        <v>3.7332601607000001E-3</v>
      </c>
      <c r="K374" s="8">
        <f t="shared" si="104"/>
        <v>5.7531744008599998E-2</v>
      </c>
      <c r="L374" s="8">
        <f t="shared" si="105"/>
        <v>3.3158906079299999E-2</v>
      </c>
      <c r="M374" s="8">
        <f t="shared" si="106"/>
        <v>3.1317693950500001E-3</v>
      </c>
      <c r="N374" s="8">
        <f t="shared" si="107"/>
        <v>0.169324535222</v>
      </c>
      <c r="O374" s="8">
        <f t="shared" si="108"/>
        <v>0.65873147528800002</v>
      </c>
      <c r="P374" s="8">
        <f t="shared" si="109"/>
        <v>3.0061994886500002E-5</v>
      </c>
      <c r="Q374" s="8">
        <f t="shared" si="110"/>
        <v>0.35358876076200002</v>
      </c>
      <c r="R374" s="8">
        <f t="shared" si="111"/>
        <v>1.19038726951</v>
      </c>
      <c r="S374" s="8">
        <f t="shared" si="112"/>
        <v>1.0301136032</v>
      </c>
      <c r="T374" s="8">
        <f t="shared" si="113"/>
        <v>1.10254073418</v>
      </c>
      <c r="W374" s="7">
        <v>334515</v>
      </c>
      <c r="X374" s="7" t="s">
        <v>467</v>
      </c>
      <c r="Y374" s="8">
        <v>3.6327452831299997E-2</v>
      </c>
      <c r="Z374" s="8">
        <v>4.0993636561600004E-3</v>
      </c>
      <c r="AA374" s="8">
        <v>0.14996045302200001</v>
      </c>
      <c r="AB374" s="8">
        <v>1.11841122509E-2</v>
      </c>
      <c r="AC374" s="8">
        <v>1.1883558870299999E-3</v>
      </c>
      <c r="AD374" s="8">
        <v>1.7741135060499999E-2</v>
      </c>
      <c r="AE374" s="8">
        <v>4.1275730012699997E-2</v>
      </c>
      <c r="AF374" s="8">
        <v>3.7332601607000001E-3</v>
      </c>
      <c r="AG374" s="8">
        <v>5.7531744008599998E-2</v>
      </c>
      <c r="AH374" s="8">
        <v>3.3158906079299999E-2</v>
      </c>
      <c r="AI374" s="8">
        <v>3.1317693950500001E-3</v>
      </c>
      <c r="AJ374" s="8">
        <v>0.169324535222</v>
      </c>
      <c r="AK374" s="8">
        <v>0.65873147528800002</v>
      </c>
      <c r="AL374" s="8">
        <v>3.0061994886500002E-5</v>
      </c>
      <c r="AM374" s="8">
        <v>0.35358876076200002</v>
      </c>
      <c r="AN374" s="8">
        <v>1.19038726951</v>
      </c>
      <c r="AO374" s="8">
        <v>1.0301136032</v>
      </c>
      <c r="AP374" s="8">
        <v>1.10254073418</v>
      </c>
      <c r="AS374" s="7">
        <v>334515</v>
      </c>
      <c r="AT374" s="7" t="s">
        <v>467</v>
      </c>
      <c r="AU374" s="8">
        <v>6.9151870477524177E-2</v>
      </c>
      <c r="AV374" s="8">
        <v>1.4816156343535801E-2</v>
      </c>
      <c r="AW374" s="8">
        <v>0.22843771235250002</v>
      </c>
      <c r="AX374" s="8">
        <v>8.1778979629799659E-2</v>
      </c>
      <c r="AY374" s="8">
        <v>2.0351008182025804E-2</v>
      </c>
      <c r="AZ374" s="8">
        <v>0.164176874452479</v>
      </c>
      <c r="BA374" s="8">
        <v>7.9687251071153195E-2</v>
      </c>
      <c r="BB374" s="8">
        <v>1.4884228100916282E-2</v>
      </c>
      <c r="BC374" s="8">
        <v>0.15167090239751133</v>
      </c>
      <c r="BD374" s="8">
        <v>6.3354063350491929E-2</v>
      </c>
      <c r="BE374" s="8">
        <v>1.1229302841522421E-2</v>
      </c>
      <c r="BF374" s="8">
        <v>0.22977556812149999</v>
      </c>
      <c r="BG374" s="8">
        <v>0.60127603434477328</v>
      </c>
      <c r="BH374" s="8">
        <v>1.6017284623427748E-5</v>
      </c>
      <c r="BI374" s="8">
        <v>0.32185898826787074</v>
      </c>
      <c r="BJ374" s="8">
        <v>1.3124057391733872</v>
      </c>
      <c r="BK374" s="8">
        <v>1.1695326687159673</v>
      </c>
      <c r="BL374" s="8">
        <v>1.1494681880217743</v>
      </c>
    </row>
    <row r="375" spans="1:64" x14ac:dyDescent="0.3">
      <c r="A375" s="7">
        <v>334516</v>
      </c>
      <c r="B375" s="7" t="str">
        <f t="shared" si="95"/>
        <v>Analytical Laboratory Instrument Manufacturing</v>
      </c>
      <c r="C375" s="8">
        <f t="shared" si="96"/>
        <v>1.4522031045196773E-2</v>
      </c>
      <c r="D375" s="8">
        <f t="shared" si="97"/>
        <v>3.8387487038795158E-3</v>
      </c>
      <c r="E375" s="8">
        <f t="shared" si="98"/>
        <v>0.12100816303533872</v>
      </c>
      <c r="F375" s="8">
        <f t="shared" si="99"/>
        <v>1.6612105240591288E-2</v>
      </c>
      <c r="G375" s="8">
        <f t="shared" si="100"/>
        <v>4.9499603387348394E-3</v>
      </c>
      <c r="H375" s="8">
        <f t="shared" si="101"/>
        <v>8.9051133354643555E-2</v>
      </c>
      <c r="I375" s="8">
        <f t="shared" si="102"/>
        <v>2.5952862439803222E-2</v>
      </c>
      <c r="J375" s="8">
        <f t="shared" si="103"/>
        <v>5.9876377276622582E-3</v>
      </c>
      <c r="K375" s="8">
        <f t="shared" si="104"/>
        <v>0.10618517996322582</v>
      </c>
      <c r="L375" s="8">
        <f t="shared" si="105"/>
        <v>1.0315514422289515E-2</v>
      </c>
      <c r="M375" s="8">
        <f t="shared" si="106"/>
        <v>2.5372058921593549E-3</v>
      </c>
      <c r="N375" s="8">
        <f t="shared" si="107"/>
        <v>0.10198213505061292</v>
      </c>
      <c r="O375" s="8">
        <f t="shared" si="108"/>
        <v>0.25205026292677429</v>
      </c>
      <c r="P375" s="8">
        <f t="shared" si="109"/>
        <v>2.8801621346772571E-6</v>
      </c>
      <c r="Q375" s="8">
        <f t="shared" si="110"/>
        <v>7.2933852024096774E-2</v>
      </c>
      <c r="R375" s="8">
        <f t="shared" si="111"/>
        <v>1</v>
      </c>
      <c r="S375" s="8">
        <f t="shared" si="112"/>
        <v>0.41706481183725802</v>
      </c>
      <c r="T375" s="8">
        <f t="shared" si="113"/>
        <v>0.44457729303403221</v>
      </c>
      <c r="W375" s="7">
        <v>334516</v>
      </c>
      <c r="X375" s="7" t="s">
        <v>468</v>
      </c>
      <c r="Y375" s="8">
        <v>0</v>
      </c>
      <c r="Z375" s="8">
        <v>0</v>
      </c>
      <c r="AA375" s="8">
        <v>0</v>
      </c>
      <c r="AB375" s="8">
        <v>0</v>
      </c>
      <c r="AC375" s="8">
        <v>0</v>
      </c>
      <c r="AD375" s="8">
        <v>0</v>
      </c>
      <c r="AE375" s="8">
        <v>0</v>
      </c>
      <c r="AF375" s="8">
        <v>0</v>
      </c>
      <c r="AG375" s="8">
        <v>0</v>
      </c>
      <c r="AH375" s="8">
        <v>0</v>
      </c>
      <c r="AI375" s="8">
        <v>0</v>
      </c>
      <c r="AJ375" s="8">
        <v>0</v>
      </c>
      <c r="AK375" s="8">
        <v>0</v>
      </c>
      <c r="AL375" s="8">
        <v>0</v>
      </c>
      <c r="AM375" s="8">
        <v>0</v>
      </c>
      <c r="AN375" s="8">
        <v>1</v>
      </c>
      <c r="AO375" s="8">
        <v>0</v>
      </c>
      <c r="AP375" s="8">
        <v>0</v>
      </c>
      <c r="AS375" s="7">
        <v>334516</v>
      </c>
      <c r="AT375" s="7" t="s">
        <v>468</v>
      </c>
      <c r="AU375" s="8">
        <v>1.4522031045196773E-2</v>
      </c>
      <c r="AV375" s="8">
        <v>3.8387487038795158E-3</v>
      </c>
      <c r="AW375" s="8">
        <v>0.12100816303533872</v>
      </c>
      <c r="AX375" s="8">
        <v>1.6612105240591288E-2</v>
      </c>
      <c r="AY375" s="8">
        <v>4.9499603387348394E-3</v>
      </c>
      <c r="AZ375" s="8">
        <v>8.9051133354643555E-2</v>
      </c>
      <c r="BA375" s="8">
        <v>2.5952862439803222E-2</v>
      </c>
      <c r="BB375" s="8">
        <v>5.9876377276622582E-3</v>
      </c>
      <c r="BC375" s="8">
        <v>0.10618517996322582</v>
      </c>
      <c r="BD375" s="8">
        <v>1.0315514422289515E-2</v>
      </c>
      <c r="BE375" s="8">
        <v>2.5372058921593549E-3</v>
      </c>
      <c r="BF375" s="8">
        <v>0.10198213505061292</v>
      </c>
      <c r="BG375" s="8">
        <v>0.25205026292677429</v>
      </c>
      <c r="BH375" s="8">
        <v>2.8801621346772571E-6</v>
      </c>
      <c r="BI375" s="8">
        <v>7.2933852024096774E-2</v>
      </c>
      <c r="BJ375" s="8">
        <v>1.139368942784355</v>
      </c>
      <c r="BK375" s="8">
        <v>0.41706481183725802</v>
      </c>
      <c r="BL375" s="8">
        <v>0.44457729303403221</v>
      </c>
    </row>
    <row r="376" spans="1:64" x14ac:dyDescent="0.3">
      <c r="A376" s="7">
        <v>334517</v>
      </c>
      <c r="B376" s="7" t="str">
        <f t="shared" si="95"/>
        <v>Irradiation Apparatus Manufacturing</v>
      </c>
      <c r="C376" s="8">
        <f t="shared" si="96"/>
        <v>1.0488937398225807E-2</v>
      </c>
      <c r="D376" s="8">
        <f t="shared" si="97"/>
        <v>2.898757915822581E-3</v>
      </c>
      <c r="E376" s="8">
        <f t="shared" si="98"/>
        <v>5.6879859464064514E-2</v>
      </c>
      <c r="F376" s="8">
        <f t="shared" si="99"/>
        <v>2.670753261329032E-2</v>
      </c>
      <c r="G376" s="8">
        <f t="shared" si="100"/>
        <v>9.4603547411012904E-3</v>
      </c>
      <c r="H376" s="8">
        <f t="shared" si="101"/>
        <v>0.11196206247601773</v>
      </c>
      <c r="I376" s="8">
        <f t="shared" si="102"/>
        <v>2.3570689940758061E-2</v>
      </c>
      <c r="J376" s="8">
        <f t="shared" si="103"/>
        <v>5.8580630170532253E-3</v>
      </c>
      <c r="K376" s="8">
        <f t="shared" si="104"/>
        <v>6.8486163134274192E-2</v>
      </c>
      <c r="L376" s="8">
        <f t="shared" si="105"/>
        <v>8.1309396297516122E-3</v>
      </c>
      <c r="M376" s="8">
        <f t="shared" si="106"/>
        <v>2.0834010461937098E-3</v>
      </c>
      <c r="N376" s="8">
        <f t="shared" si="107"/>
        <v>5.2554974444822579E-2</v>
      </c>
      <c r="O376" s="8">
        <f t="shared" si="108"/>
        <v>9.5308010348000002E-2</v>
      </c>
      <c r="P376" s="8">
        <f t="shared" si="109"/>
        <v>3.9294433498677424E-7</v>
      </c>
      <c r="Q376" s="8">
        <f t="shared" si="110"/>
        <v>2.3711948810451616E-2</v>
      </c>
      <c r="R376" s="8">
        <f t="shared" si="111"/>
        <v>1</v>
      </c>
      <c r="S376" s="8">
        <f t="shared" si="112"/>
        <v>0.27716220789499996</v>
      </c>
      <c r="T376" s="8">
        <f t="shared" si="113"/>
        <v>0.22694717415661292</v>
      </c>
      <c r="W376" s="7">
        <v>334517</v>
      </c>
      <c r="X376" s="7" t="s">
        <v>469</v>
      </c>
      <c r="Y376" s="8">
        <v>0</v>
      </c>
      <c r="Z376" s="8">
        <v>0</v>
      </c>
      <c r="AA376" s="8">
        <v>0</v>
      </c>
      <c r="AB376" s="8">
        <v>0</v>
      </c>
      <c r="AC376" s="8">
        <v>0</v>
      </c>
      <c r="AD376" s="8">
        <v>0</v>
      </c>
      <c r="AE376" s="8">
        <v>0</v>
      </c>
      <c r="AF376" s="8">
        <v>0</v>
      </c>
      <c r="AG376" s="8">
        <v>0</v>
      </c>
      <c r="AH376" s="8">
        <v>0</v>
      </c>
      <c r="AI376" s="8">
        <v>0</v>
      </c>
      <c r="AJ376" s="8">
        <v>0</v>
      </c>
      <c r="AK376" s="8">
        <v>0</v>
      </c>
      <c r="AL376" s="8">
        <v>0</v>
      </c>
      <c r="AM376" s="8">
        <v>0</v>
      </c>
      <c r="AN376" s="8">
        <v>1</v>
      </c>
      <c r="AO376" s="8">
        <v>0</v>
      </c>
      <c r="AP376" s="8">
        <v>0</v>
      </c>
      <c r="AS376" s="7">
        <v>334517</v>
      </c>
      <c r="AT376" s="7" t="s">
        <v>469</v>
      </c>
      <c r="AU376" s="8">
        <v>1.0488937398225807E-2</v>
      </c>
      <c r="AV376" s="8">
        <v>2.898757915822581E-3</v>
      </c>
      <c r="AW376" s="8">
        <v>5.6879859464064514E-2</v>
      </c>
      <c r="AX376" s="8">
        <v>2.670753261329032E-2</v>
      </c>
      <c r="AY376" s="8">
        <v>9.4603547411012904E-3</v>
      </c>
      <c r="AZ376" s="8">
        <v>0.11196206247601773</v>
      </c>
      <c r="BA376" s="8">
        <v>2.3570689940758061E-2</v>
      </c>
      <c r="BB376" s="8">
        <v>5.8580630170532253E-3</v>
      </c>
      <c r="BC376" s="8">
        <v>6.8486163134274192E-2</v>
      </c>
      <c r="BD376" s="8">
        <v>8.1309396297516122E-3</v>
      </c>
      <c r="BE376" s="8">
        <v>2.0834010461937098E-3</v>
      </c>
      <c r="BF376" s="8">
        <v>5.2554974444822579E-2</v>
      </c>
      <c r="BG376" s="8">
        <v>9.5308010348000002E-2</v>
      </c>
      <c r="BH376" s="8">
        <v>3.9294433498677424E-7</v>
      </c>
      <c r="BI376" s="8">
        <v>2.3711948810451616E-2</v>
      </c>
      <c r="BJ376" s="8">
        <v>1.0702675547780645</v>
      </c>
      <c r="BK376" s="8">
        <v>0.27716220789499996</v>
      </c>
      <c r="BL376" s="8">
        <v>0.22694717415661292</v>
      </c>
    </row>
    <row r="377" spans="1:64" x14ac:dyDescent="0.3">
      <c r="A377" s="7">
        <v>334519</v>
      </c>
      <c r="B377" s="7" t="str">
        <f t="shared" si="95"/>
        <v>Other Measuring and Controlling Device Manufacturing</v>
      </c>
      <c r="C377" s="8">
        <f t="shared" si="96"/>
        <v>2.1364578305335485E-2</v>
      </c>
      <c r="D377" s="8">
        <f t="shared" si="97"/>
        <v>5.2440403376585489E-3</v>
      </c>
      <c r="E377" s="8">
        <f t="shared" si="98"/>
        <v>0.20526220385730645</v>
      </c>
      <c r="F377" s="8">
        <f t="shared" si="99"/>
        <v>3.5802446848351772E-2</v>
      </c>
      <c r="G377" s="8">
        <f t="shared" si="100"/>
        <v>1.0358885417311951E-2</v>
      </c>
      <c r="H377" s="8">
        <f t="shared" si="101"/>
        <v>0.20843930796983387</v>
      </c>
      <c r="I377" s="8">
        <f t="shared" si="102"/>
        <v>3.429145454064516E-2</v>
      </c>
      <c r="J377" s="8">
        <f t="shared" si="103"/>
        <v>7.4796290181341927E-3</v>
      </c>
      <c r="K377" s="8">
        <f t="shared" si="104"/>
        <v>0.15796916999740326</v>
      </c>
      <c r="L377" s="8">
        <f t="shared" si="105"/>
        <v>1.4378816519652737E-2</v>
      </c>
      <c r="M377" s="8">
        <f t="shared" si="106"/>
        <v>3.3569024192693555E-3</v>
      </c>
      <c r="N377" s="8">
        <f t="shared" si="107"/>
        <v>0.17195960943085478</v>
      </c>
      <c r="O377" s="8">
        <f t="shared" si="108"/>
        <v>0.45930028366719328</v>
      </c>
      <c r="P377" s="8">
        <f t="shared" si="109"/>
        <v>3.751585912042097E-6</v>
      </c>
      <c r="Q377" s="8">
        <f t="shared" si="110"/>
        <v>0.14127661946932252</v>
      </c>
      <c r="R377" s="8">
        <f t="shared" si="111"/>
        <v>1</v>
      </c>
      <c r="S377" s="8">
        <f t="shared" si="112"/>
        <v>0.80298773700935466</v>
      </c>
      <c r="T377" s="8">
        <f t="shared" si="113"/>
        <v>0.74812735033032252</v>
      </c>
      <c r="W377" s="7">
        <v>334519</v>
      </c>
      <c r="X377" s="7" t="s">
        <v>470</v>
      </c>
      <c r="Y377" s="8">
        <v>0</v>
      </c>
      <c r="Z377" s="8">
        <v>0</v>
      </c>
      <c r="AA377" s="8">
        <v>0</v>
      </c>
      <c r="AB377" s="8">
        <v>0</v>
      </c>
      <c r="AC377" s="8">
        <v>0</v>
      </c>
      <c r="AD377" s="8">
        <v>0</v>
      </c>
      <c r="AE377" s="8">
        <v>0</v>
      </c>
      <c r="AF377" s="8">
        <v>0</v>
      </c>
      <c r="AG377" s="8">
        <v>0</v>
      </c>
      <c r="AH377" s="8">
        <v>0</v>
      </c>
      <c r="AI377" s="8">
        <v>0</v>
      </c>
      <c r="AJ377" s="8">
        <v>0</v>
      </c>
      <c r="AK377" s="8">
        <v>0</v>
      </c>
      <c r="AL377" s="8">
        <v>0</v>
      </c>
      <c r="AM377" s="8">
        <v>0</v>
      </c>
      <c r="AN377" s="8">
        <v>1</v>
      </c>
      <c r="AO377" s="8">
        <v>0</v>
      </c>
      <c r="AP377" s="8">
        <v>0</v>
      </c>
      <c r="AS377" s="7">
        <v>334519</v>
      </c>
      <c r="AT377" s="7" t="s">
        <v>470</v>
      </c>
      <c r="AU377" s="8">
        <v>2.1364578305335485E-2</v>
      </c>
      <c r="AV377" s="8">
        <v>5.2440403376585489E-3</v>
      </c>
      <c r="AW377" s="8">
        <v>0.20526220385730645</v>
      </c>
      <c r="AX377" s="8">
        <v>3.5802446848351772E-2</v>
      </c>
      <c r="AY377" s="8">
        <v>1.0358885417311951E-2</v>
      </c>
      <c r="AZ377" s="8">
        <v>0.20843930796983387</v>
      </c>
      <c r="BA377" s="8">
        <v>3.429145454064516E-2</v>
      </c>
      <c r="BB377" s="8">
        <v>7.4796290181341927E-3</v>
      </c>
      <c r="BC377" s="8">
        <v>0.15796916999740326</v>
      </c>
      <c r="BD377" s="8">
        <v>1.4378816519652737E-2</v>
      </c>
      <c r="BE377" s="8">
        <v>3.3569024192693555E-3</v>
      </c>
      <c r="BF377" s="8">
        <v>0.17195960943085478</v>
      </c>
      <c r="BG377" s="8">
        <v>0.45930028366719328</v>
      </c>
      <c r="BH377" s="8">
        <v>3.751585912042097E-6</v>
      </c>
      <c r="BI377" s="8">
        <v>0.14127661946932252</v>
      </c>
      <c r="BJ377" s="8">
        <v>1.231870822500484</v>
      </c>
      <c r="BK377" s="8">
        <v>0.80298773700935466</v>
      </c>
      <c r="BL377" s="8">
        <v>0.74812735033032252</v>
      </c>
    </row>
    <row r="378" spans="1:64" x14ac:dyDescent="0.3">
      <c r="A378" s="7">
        <v>334613</v>
      </c>
      <c r="B378" s="7" t="str">
        <f t="shared" si="95"/>
        <v>Blank Magnetic and Optical Recording Media Manufacturing</v>
      </c>
      <c r="C378" s="8">
        <f t="shared" si="96"/>
        <v>6.8522737042903221E-3</v>
      </c>
      <c r="D378" s="8">
        <f t="shared" si="97"/>
        <v>2.062580663264355E-3</v>
      </c>
      <c r="E378" s="8">
        <f t="shared" si="98"/>
        <v>5.8756033799096781E-2</v>
      </c>
      <c r="F378" s="8">
        <f t="shared" si="99"/>
        <v>1.8498891552820968E-3</v>
      </c>
      <c r="G378" s="8">
        <f t="shared" si="100"/>
        <v>6.2753701671961284E-4</v>
      </c>
      <c r="H378" s="8">
        <f t="shared" si="101"/>
        <v>1.4327749168961292E-2</v>
      </c>
      <c r="I378" s="8">
        <f t="shared" si="102"/>
        <v>5.5140268824209679E-3</v>
      </c>
      <c r="J378" s="8">
        <f t="shared" si="103"/>
        <v>1.3071317806377422E-3</v>
      </c>
      <c r="K378" s="8">
        <f t="shared" si="104"/>
        <v>2.8032792497135486E-2</v>
      </c>
      <c r="L378" s="8">
        <f t="shared" si="105"/>
        <v>4.5519298511838722E-3</v>
      </c>
      <c r="M378" s="8">
        <f t="shared" si="106"/>
        <v>1.2661579870943548E-3</v>
      </c>
      <c r="N378" s="8">
        <f t="shared" si="107"/>
        <v>4.194520431098387E-2</v>
      </c>
      <c r="O378" s="8">
        <f t="shared" si="108"/>
        <v>0.12997394360361286</v>
      </c>
      <c r="P378" s="8">
        <f t="shared" si="109"/>
        <v>2.8462901312419355E-6</v>
      </c>
      <c r="Q378" s="8">
        <f t="shared" si="110"/>
        <v>8.4766929670306454E-2</v>
      </c>
      <c r="R378" s="8">
        <f t="shared" si="111"/>
        <v>1</v>
      </c>
      <c r="S378" s="8">
        <f t="shared" si="112"/>
        <v>0.16196646566354839</v>
      </c>
      <c r="T378" s="8">
        <f t="shared" si="113"/>
        <v>0.18001524148274195</v>
      </c>
      <c r="W378" s="7">
        <v>334613</v>
      </c>
      <c r="X378" s="7" t="s">
        <v>471</v>
      </c>
      <c r="Y378" s="8">
        <v>0</v>
      </c>
      <c r="Z378" s="8">
        <v>0</v>
      </c>
      <c r="AA378" s="8">
        <v>0</v>
      </c>
      <c r="AB378" s="8">
        <v>0</v>
      </c>
      <c r="AC378" s="8">
        <v>0</v>
      </c>
      <c r="AD378" s="8">
        <v>0</v>
      </c>
      <c r="AE378" s="8">
        <v>0</v>
      </c>
      <c r="AF378" s="8">
        <v>0</v>
      </c>
      <c r="AG378" s="8">
        <v>0</v>
      </c>
      <c r="AH378" s="8">
        <v>0</v>
      </c>
      <c r="AI378" s="8">
        <v>0</v>
      </c>
      <c r="AJ378" s="8">
        <v>0</v>
      </c>
      <c r="AK378" s="8">
        <v>0</v>
      </c>
      <c r="AL378" s="8">
        <v>0</v>
      </c>
      <c r="AM378" s="8">
        <v>0</v>
      </c>
      <c r="AN378" s="8">
        <v>1</v>
      </c>
      <c r="AO378" s="8">
        <v>0</v>
      </c>
      <c r="AP378" s="8">
        <v>0</v>
      </c>
      <c r="AS378" s="7">
        <v>334613</v>
      </c>
      <c r="AT378" s="7" t="s">
        <v>471</v>
      </c>
      <c r="AU378" s="8">
        <v>6.8522737042903221E-3</v>
      </c>
      <c r="AV378" s="8">
        <v>2.062580663264355E-3</v>
      </c>
      <c r="AW378" s="8">
        <v>5.8756033799096781E-2</v>
      </c>
      <c r="AX378" s="8">
        <v>1.8498891552820968E-3</v>
      </c>
      <c r="AY378" s="8">
        <v>6.2753701671961284E-4</v>
      </c>
      <c r="AZ378" s="8">
        <v>1.4327749168961292E-2</v>
      </c>
      <c r="BA378" s="8">
        <v>5.5140268824209679E-3</v>
      </c>
      <c r="BB378" s="8">
        <v>1.3071317806377422E-3</v>
      </c>
      <c r="BC378" s="8">
        <v>2.8032792497135486E-2</v>
      </c>
      <c r="BD378" s="8">
        <v>4.5519298511838722E-3</v>
      </c>
      <c r="BE378" s="8">
        <v>1.2661579870943548E-3</v>
      </c>
      <c r="BF378" s="8">
        <v>4.194520431098387E-2</v>
      </c>
      <c r="BG378" s="8">
        <v>0.12997394360361286</v>
      </c>
      <c r="BH378" s="8">
        <v>2.8462901312419355E-6</v>
      </c>
      <c r="BI378" s="8">
        <v>8.4766929670306454E-2</v>
      </c>
      <c r="BJ378" s="8">
        <v>1.0676708881664516</v>
      </c>
      <c r="BK378" s="8">
        <v>0.16196646566354839</v>
      </c>
      <c r="BL378" s="8">
        <v>0.18001524148274195</v>
      </c>
    </row>
    <row r="379" spans="1:64" x14ac:dyDescent="0.3">
      <c r="A379" s="7">
        <v>334614</v>
      </c>
      <c r="B379" s="7" t="str">
        <f t="shared" si="95"/>
        <v>Software and Other Prerecorded Compact Disc, Tape, and Record Reproducing</v>
      </c>
      <c r="C379" s="8">
        <f t="shared" si="96"/>
        <v>1.36246841431E-2</v>
      </c>
      <c r="D379" s="8">
        <f t="shared" si="97"/>
        <v>1.84428949956E-3</v>
      </c>
      <c r="E379" s="8">
        <f t="shared" si="98"/>
        <v>0.18043865145999999</v>
      </c>
      <c r="F379" s="8">
        <f t="shared" si="99"/>
        <v>1.29658915346E-3</v>
      </c>
      <c r="G379" s="8">
        <f t="shared" si="100"/>
        <v>1.7457975455900001E-4</v>
      </c>
      <c r="H379" s="8">
        <f t="shared" si="101"/>
        <v>8.8533729366899998E-3</v>
      </c>
      <c r="I379" s="8">
        <f t="shared" si="102"/>
        <v>1.03679251581E-2</v>
      </c>
      <c r="J379" s="8">
        <f t="shared" si="103"/>
        <v>1.0072261338799999E-3</v>
      </c>
      <c r="K379" s="8">
        <f t="shared" si="104"/>
        <v>4.7509432728599997E-2</v>
      </c>
      <c r="L379" s="8">
        <f t="shared" si="105"/>
        <v>8.6066478780200007E-3</v>
      </c>
      <c r="M379" s="8">
        <f t="shared" si="106"/>
        <v>1.0549819709699999E-3</v>
      </c>
      <c r="N379" s="8">
        <f t="shared" si="107"/>
        <v>0.147647566462</v>
      </c>
      <c r="O379" s="8">
        <f t="shared" si="108"/>
        <v>0.89760395753</v>
      </c>
      <c r="P379" s="8">
        <f t="shared" si="109"/>
        <v>8.3049464276099998E-5</v>
      </c>
      <c r="Q379" s="8">
        <f t="shared" si="110"/>
        <v>0.56667383289999995</v>
      </c>
      <c r="R379" s="8">
        <f t="shared" si="111"/>
        <v>1.1959076251</v>
      </c>
      <c r="S379" s="8">
        <f t="shared" si="112"/>
        <v>1.01032454184</v>
      </c>
      <c r="T379" s="8">
        <f t="shared" si="113"/>
        <v>1.0588845840200001</v>
      </c>
      <c r="W379" s="7">
        <v>334614</v>
      </c>
      <c r="X379" s="7" t="s">
        <v>472</v>
      </c>
      <c r="Y379" s="8">
        <v>1.36246841431E-2</v>
      </c>
      <c r="Z379" s="8">
        <v>1.84428949956E-3</v>
      </c>
      <c r="AA379" s="8">
        <v>0.18043865145999999</v>
      </c>
      <c r="AB379" s="8">
        <v>1.29658915346E-3</v>
      </c>
      <c r="AC379" s="8">
        <v>1.7457975455900001E-4</v>
      </c>
      <c r="AD379" s="8">
        <v>8.8533729366899998E-3</v>
      </c>
      <c r="AE379" s="8">
        <v>1.03679251581E-2</v>
      </c>
      <c r="AF379" s="8">
        <v>1.0072261338799999E-3</v>
      </c>
      <c r="AG379" s="8">
        <v>4.7509432728599997E-2</v>
      </c>
      <c r="AH379" s="8">
        <v>8.6066478780200007E-3</v>
      </c>
      <c r="AI379" s="8">
        <v>1.0549819709699999E-3</v>
      </c>
      <c r="AJ379" s="8">
        <v>0.147647566462</v>
      </c>
      <c r="AK379" s="8">
        <v>0.89760395753</v>
      </c>
      <c r="AL379" s="8">
        <v>8.3049464276099998E-5</v>
      </c>
      <c r="AM379" s="8">
        <v>0.56667383289999995</v>
      </c>
      <c r="AN379" s="8">
        <v>1.1959076251</v>
      </c>
      <c r="AO379" s="8">
        <v>1.01032454184</v>
      </c>
      <c r="AP379" s="8">
        <v>1.0588845840200001</v>
      </c>
      <c r="AS379" s="7">
        <v>334614</v>
      </c>
      <c r="AT379" s="7" t="s">
        <v>472</v>
      </c>
      <c r="AU379" s="8">
        <v>1.947698256612436E-2</v>
      </c>
      <c r="AV379" s="8">
        <v>4.6694325125912917E-3</v>
      </c>
      <c r="AW379" s="8">
        <v>0.20574949017009675</v>
      </c>
      <c r="AX379" s="8">
        <v>8.7781740431629E-3</v>
      </c>
      <c r="AY379" s="8">
        <v>2.6583134640758709E-3</v>
      </c>
      <c r="AZ379" s="8">
        <v>6.8039178230021632E-2</v>
      </c>
      <c r="BA379" s="8">
        <v>1.5548835115483224E-2</v>
      </c>
      <c r="BB379" s="8">
        <v>2.9912318940839033E-3</v>
      </c>
      <c r="BC379" s="8">
        <v>9.1138875965830618E-2</v>
      </c>
      <c r="BD379" s="8">
        <v>1.2606798395322258E-2</v>
      </c>
      <c r="BE379" s="8">
        <v>2.780543913513758E-3</v>
      </c>
      <c r="BF379" s="8">
        <v>0.1513925257745484</v>
      </c>
      <c r="BG379" s="8">
        <v>0.61009920117367722</v>
      </c>
      <c r="BH379" s="8">
        <v>3.1622257677785647E-5</v>
      </c>
      <c r="BI379" s="8">
        <v>0.38461652513719374</v>
      </c>
      <c r="BJ379" s="8">
        <v>1.2298959052493545</v>
      </c>
      <c r="BK379" s="8">
        <v>0.7568950205761289</v>
      </c>
      <c r="BL379" s="8">
        <v>0.78709829781354856</v>
      </c>
    </row>
    <row r="380" spans="1:64" x14ac:dyDescent="0.3">
      <c r="A380" s="7">
        <v>335110</v>
      </c>
      <c r="B380" s="7" t="str">
        <f t="shared" si="95"/>
        <v>Electric Lamp Bulb and Part Manufacturing</v>
      </c>
      <c r="C380" s="8">
        <f t="shared" si="96"/>
        <v>7.986836227112902E-3</v>
      </c>
      <c r="D380" s="8">
        <f t="shared" si="97"/>
        <v>2.4154857837306453E-3</v>
      </c>
      <c r="E380" s="8">
        <f t="shared" si="98"/>
        <v>1.3543762592322581E-2</v>
      </c>
      <c r="F380" s="8">
        <f t="shared" si="99"/>
        <v>3.731322524548387E-3</v>
      </c>
      <c r="G380" s="8">
        <f t="shared" si="100"/>
        <v>1.4749325387370966E-3</v>
      </c>
      <c r="H380" s="8">
        <f t="shared" si="101"/>
        <v>7.8084044733596775E-3</v>
      </c>
      <c r="I380" s="8">
        <f t="shared" si="102"/>
        <v>4.8133690959612898E-3</v>
      </c>
      <c r="J380" s="8">
        <f t="shared" si="103"/>
        <v>1.7100253201209679E-3</v>
      </c>
      <c r="K380" s="8">
        <f t="shared" si="104"/>
        <v>8.9607591934354833E-3</v>
      </c>
      <c r="L380" s="8">
        <f t="shared" si="105"/>
        <v>7.1988307159838718E-3</v>
      </c>
      <c r="M380" s="8">
        <f t="shared" si="106"/>
        <v>2.1866292396241931E-3</v>
      </c>
      <c r="N380" s="8">
        <f t="shared" si="107"/>
        <v>1.4035145681516129E-2</v>
      </c>
      <c r="O380" s="8">
        <f t="shared" si="108"/>
        <v>2.7974693342129028E-2</v>
      </c>
      <c r="P380" s="8">
        <f t="shared" si="109"/>
        <v>6.7812768518532262E-7</v>
      </c>
      <c r="Q380" s="8">
        <f t="shared" si="110"/>
        <v>2.4464646148064515E-2</v>
      </c>
      <c r="R380" s="8">
        <f t="shared" si="111"/>
        <v>1</v>
      </c>
      <c r="S380" s="8">
        <f t="shared" si="112"/>
        <v>6.1401756310806452E-2</v>
      </c>
      <c r="T380" s="8">
        <f t="shared" si="113"/>
        <v>6.387125038370968E-2</v>
      </c>
      <c r="W380" s="7">
        <v>335110</v>
      </c>
      <c r="X380" s="7" t="s">
        <v>473</v>
      </c>
      <c r="Y380" s="8">
        <v>0</v>
      </c>
      <c r="Z380" s="8">
        <v>0</v>
      </c>
      <c r="AA380" s="8">
        <v>0</v>
      </c>
      <c r="AB380" s="8">
        <v>0</v>
      </c>
      <c r="AC380" s="8">
        <v>0</v>
      </c>
      <c r="AD380" s="8">
        <v>0</v>
      </c>
      <c r="AE380" s="8">
        <v>0</v>
      </c>
      <c r="AF380" s="8">
        <v>0</v>
      </c>
      <c r="AG380" s="8">
        <v>0</v>
      </c>
      <c r="AH380" s="8">
        <v>0</v>
      </c>
      <c r="AI380" s="8">
        <v>0</v>
      </c>
      <c r="AJ380" s="8">
        <v>0</v>
      </c>
      <c r="AK380" s="8">
        <v>0</v>
      </c>
      <c r="AL380" s="8">
        <v>0</v>
      </c>
      <c r="AM380" s="8">
        <v>0</v>
      </c>
      <c r="AN380" s="8">
        <v>1</v>
      </c>
      <c r="AO380" s="8">
        <v>0</v>
      </c>
      <c r="AP380" s="8">
        <v>0</v>
      </c>
      <c r="AS380" s="7">
        <v>335110</v>
      </c>
      <c r="AT380" s="7" t="s">
        <v>473</v>
      </c>
      <c r="AU380" s="8">
        <v>7.986836227112902E-3</v>
      </c>
      <c r="AV380" s="8">
        <v>2.4154857837306453E-3</v>
      </c>
      <c r="AW380" s="8">
        <v>1.3543762592322581E-2</v>
      </c>
      <c r="AX380" s="8">
        <v>3.731322524548387E-3</v>
      </c>
      <c r="AY380" s="8">
        <v>1.4749325387370966E-3</v>
      </c>
      <c r="AZ380" s="8">
        <v>7.8084044733596775E-3</v>
      </c>
      <c r="BA380" s="8">
        <v>4.8133690959612898E-3</v>
      </c>
      <c r="BB380" s="8">
        <v>1.7100253201209679E-3</v>
      </c>
      <c r="BC380" s="8">
        <v>8.9607591934354833E-3</v>
      </c>
      <c r="BD380" s="8">
        <v>7.1988307159838718E-3</v>
      </c>
      <c r="BE380" s="8">
        <v>2.1866292396241931E-3</v>
      </c>
      <c r="BF380" s="8">
        <v>1.4035145681516129E-2</v>
      </c>
      <c r="BG380" s="8">
        <v>2.7974693342129028E-2</v>
      </c>
      <c r="BH380" s="8">
        <v>6.7812768518532262E-7</v>
      </c>
      <c r="BI380" s="8">
        <v>2.4464646148064515E-2</v>
      </c>
      <c r="BJ380" s="8">
        <v>1.0239460846030646</v>
      </c>
      <c r="BK380" s="8">
        <v>6.1401756310806452E-2</v>
      </c>
      <c r="BL380" s="8">
        <v>6.387125038370968E-2</v>
      </c>
    </row>
    <row r="381" spans="1:64" x14ac:dyDescent="0.3">
      <c r="A381" s="7">
        <v>335121</v>
      </c>
      <c r="B381" s="7" t="str">
        <f t="shared" si="95"/>
        <v>Residential Electric Lighting Fixture Manufacturing</v>
      </c>
      <c r="C381" s="8">
        <f t="shared" si="96"/>
        <v>5.5040760403699998E-2</v>
      </c>
      <c r="D381" s="8">
        <f t="shared" si="97"/>
        <v>6.9223501001599999E-3</v>
      </c>
      <c r="E381" s="8">
        <f t="shared" si="98"/>
        <v>0.105468556895</v>
      </c>
      <c r="F381" s="8">
        <f t="shared" si="99"/>
        <v>3.29754843454E-2</v>
      </c>
      <c r="G381" s="8">
        <f t="shared" si="100"/>
        <v>5.4016747736399997E-3</v>
      </c>
      <c r="H381" s="8">
        <f t="shared" si="101"/>
        <v>4.2263569316199998E-2</v>
      </c>
      <c r="I381" s="8">
        <f t="shared" si="102"/>
        <v>5.14388259732E-2</v>
      </c>
      <c r="J381" s="8">
        <f t="shared" si="103"/>
        <v>6.9184014410600004E-3</v>
      </c>
      <c r="K381" s="8">
        <f t="shared" si="104"/>
        <v>4.9539555361799999E-2</v>
      </c>
      <c r="L381" s="8">
        <f t="shared" si="105"/>
        <v>5.6431113464200003E-2</v>
      </c>
      <c r="M381" s="8">
        <f t="shared" si="106"/>
        <v>7.0444362926999999E-3</v>
      </c>
      <c r="N381" s="8">
        <f t="shared" si="107"/>
        <v>0.15457831373</v>
      </c>
      <c r="O381" s="8">
        <f t="shared" si="108"/>
        <v>0.50138394616199999</v>
      </c>
      <c r="P381" s="8">
        <f t="shared" si="109"/>
        <v>9.9873904364300004E-6</v>
      </c>
      <c r="Q381" s="8">
        <f t="shared" si="110"/>
        <v>0.31524104098700001</v>
      </c>
      <c r="R381" s="8">
        <f t="shared" si="111"/>
        <v>1.1674316674</v>
      </c>
      <c r="S381" s="8">
        <f t="shared" si="112"/>
        <v>1.0806407284399999</v>
      </c>
      <c r="T381" s="8">
        <f t="shared" si="113"/>
        <v>1.1078967827799999</v>
      </c>
      <c r="W381" s="7">
        <v>335121</v>
      </c>
      <c r="X381" s="7" t="s">
        <v>474</v>
      </c>
      <c r="Y381" s="8">
        <v>5.5040760403699998E-2</v>
      </c>
      <c r="Z381" s="8">
        <v>6.9223501001599999E-3</v>
      </c>
      <c r="AA381" s="8">
        <v>0.105468556895</v>
      </c>
      <c r="AB381" s="8">
        <v>3.29754843454E-2</v>
      </c>
      <c r="AC381" s="8">
        <v>5.4016747736399997E-3</v>
      </c>
      <c r="AD381" s="8">
        <v>4.2263569316199998E-2</v>
      </c>
      <c r="AE381" s="8">
        <v>5.14388259732E-2</v>
      </c>
      <c r="AF381" s="8">
        <v>6.9184014410600004E-3</v>
      </c>
      <c r="AG381" s="8">
        <v>4.9539555361799999E-2</v>
      </c>
      <c r="AH381" s="8">
        <v>5.6431113464200003E-2</v>
      </c>
      <c r="AI381" s="8">
        <v>7.0444362926999999E-3</v>
      </c>
      <c r="AJ381" s="8">
        <v>0.15457831373</v>
      </c>
      <c r="AK381" s="8">
        <v>0.50138394616199999</v>
      </c>
      <c r="AL381" s="8">
        <v>9.9873904364300004E-6</v>
      </c>
      <c r="AM381" s="8">
        <v>0.31524104098700001</v>
      </c>
      <c r="AN381" s="8">
        <v>1.1674316674</v>
      </c>
      <c r="AO381" s="8">
        <v>1.0806407284399999</v>
      </c>
      <c r="AP381" s="8">
        <v>1.1078967827799999</v>
      </c>
      <c r="AS381" s="7">
        <v>335121</v>
      </c>
      <c r="AT381" s="7" t="s">
        <v>474</v>
      </c>
      <c r="AU381" s="8">
        <v>8.24666382913984E-2</v>
      </c>
      <c r="AV381" s="8">
        <v>1.687919389107774E-2</v>
      </c>
      <c r="AW381" s="8">
        <v>0.18045427669006778</v>
      </c>
      <c r="AX381" s="8">
        <v>5.3711170908262919E-2</v>
      </c>
      <c r="AY381" s="8">
        <v>1.396127724937162E-2</v>
      </c>
      <c r="AZ381" s="8">
        <v>9.8447364709619359E-2</v>
      </c>
      <c r="BA381" s="8">
        <v>9.0099410472380653E-2</v>
      </c>
      <c r="BB381" s="8">
        <v>1.8920629519530323E-2</v>
      </c>
      <c r="BC381" s="8">
        <v>0.14022805145378556</v>
      </c>
      <c r="BD381" s="8">
        <v>8.9620197531166138E-2</v>
      </c>
      <c r="BE381" s="8">
        <v>1.7300292188457585E-2</v>
      </c>
      <c r="BF381" s="8">
        <v>0.23708053681908073</v>
      </c>
      <c r="BG381" s="8">
        <v>0.50685007839700069</v>
      </c>
      <c r="BH381" s="8">
        <v>1.3820433456635329E-5</v>
      </c>
      <c r="BI381" s="8">
        <v>0.31560014293999961</v>
      </c>
      <c r="BJ381" s="8">
        <v>1.2798001088725808</v>
      </c>
      <c r="BK381" s="8">
        <v>1.1661198128674197</v>
      </c>
      <c r="BL381" s="8">
        <v>1.249248091445968</v>
      </c>
    </row>
    <row r="382" spans="1:64" x14ac:dyDescent="0.3">
      <c r="A382" s="7">
        <v>335122</v>
      </c>
      <c r="B382" s="7" t="str">
        <f t="shared" si="95"/>
        <v>Commercial, Industrial, and Institutional Electric Lighting Fixture Manufacturing</v>
      </c>
      <c r="C382" s="8">
        <f t="shared" si="96"/>
        <v>5.4474648164699997E-2</v>
      </c>
      <c r="D382" s="8">
        <f t="shared" si="97"/>
        <v>6.8073820258300003E-3</v>
      </c>
      <c r="E382" s="8">
        <f t="shared" si="98"/>
        <v>0.105613434921</v>
      </c>
      <c r="F382" s="8">
        <f t="shared" si="99"/>
        <v>3.8707526027700001E-2</v>
      </c>
      <c r="G382" s="8">
        <f t="shared" si="100"/>
        <v>6.0481485881599996E-3</v>
      </c>
      <c r="H382" s="8">
        <f t="shared" si="101"/>
        <v>4.79876724744E-2</v>
      </c>
      <c r="I382" s="8">
        <f t="shared" si="102"/>
        <v>5.1590257246599998E-2</v>
      </c>
      <c r="J382" s="8">
        <f t="shared" si="103"/>
        <v>6.8307668522699996E-3</v>
      </c>
      <c r="K382" s="8">
        <f t="shared" si="104"/>
        <v>4.9840936545100002E-2</v>
      </c>
      <c r="L382" s="8">
        <f t="shared" si="105"/>
        <v>5.5693885068700003E-2</v>
      </c>
      <c r="M382" s="8">
        <f t="shared" si="106"/>
        <v>6.9498215574600002E-3</v>
      </c>
      <c r="N382" s="8">
        <f t="shared" si="107"/>
        <v>0.15502041127399999</v>
      </c>
      <c r="O382" s="8">
        <f t="shared" si="108"/>
        <v>0.50034886294100001</v>
      </c>
      <c r="P382" s="8">
        <f t="shared" si="109"/>
        <v>8.8389393255699994E-6</v>
      </c>
      <c r="Q382" s="8">
        <f t="shared" si="110"/>
        <v>0.31487390114199998</v>
      </c>
      <c r="R382" s="8">
        <f t="shared" si="111"/>
        <v>1.1668954651100001</v>
      </c>
      <c r="S382" s="8">
        <f t="shared" si="112"/>
        <v>1.0927433470900001</v>
      </c>
      <c r="T382" s="8">
        <f t="shared" si="113"/>
        <v>1.1082619606399999</v>
      </c>
      <c r="W382" s="7">
        <v>335122</v>
      </c>
      <c r="X382" s="7" t="s">
        <v>475</v>
      </c>
      <c r="Y382" s="8">
        <v>5.4474648164699997E-2</v>
      </c>
      <c r="Z382" s="8">
        <v>6.8073820258300003E-3</v>
      </c>
      <c r="AA382" s="8">
        <v>0.105613434921</v>
      </c>
      <c r="AB382" s="8">
        <v>3.8707526027700001E-2</v>
      </c>
      <c r="AC382" s="8">
        <v>6.0481485881599996E-3</v>
      </c>
      <c r="AD382" s="8">
        <v>4.79876724744E-2</v>
      </c>
      <c r="AE382" s="8">
        <v>5.1590257246599998E-2</v>
      </c>
      <c r="AF382" s="8">
        <v>6.8307668522699996E-3</v>
      </c>
      <c r="AG382" s="8">
        <v>4.9840936545100002E-2</v>
      </c>
      <c r="AH382" s="8">
        <v>5.5693885068700003E-2</v>
      </c>
      <c r="AI382" s="8">
        <v>6.9498215574600002E-3</v>
      </c>
      <c r="AJ382" s="8">
        <v>0.15502041127399999</v>
      </c>
      <c r="AK382" s="8">
        <v>0.50034886294100001</v>
      </c>
      <c r="AL382" s="8">
        <v>8.8389393255699994E-6</v>
      </c>
      <c r="AM382" s="8">
        <v>0.31487390114199998</v>
      </c>
      <c r="AN382" s="8">
        <v>1.1668954651100001</v>
      </c>
      <c r="AO382" s="8">
        <v>1.0927433470900001</v>
      </c>
      <c r="AP382" s="8">
        <v>1.1082619606399999</v>
      </c>
      <c r="AS382" s="7">
        <v>335122</v>
      </c>
      <c r="AT382" s="7" t="s">
        <v>475</v>
      </c>
      <c r="AU382" s="8">
        <v>6.911969074463549E-2</v>
      </c>
      <c r="AV382" s="8">
        <v>1.499069204987016E-2</v>
      </c>
      <c r="AW382" s="8">
        <v>0.14779351578060804</v>
      </c>
      <c r="AX382" s="8">
        <v>5.0069978372562905E-2</v>
      </c>
      <c r="AY382" s="8">
        <v>1.3561046624736615E-2</v>
      </c>
      <c r="AZ382" s="8">
        <v>8.6618517007888682E-2</v>
      </c>
      <c r="BA382" s="8">
        <v>7.5875367766285465E-2</v>
      </c>
      <c r="BB382" s="8">
        <v>1.6993934609264034E-2</v>
      </c>
      <c r="BC382" s="8">
        <v>0.11733551048273064</v>
      </c>
      <c r="BD382" s="8">
        <v>7.5164636068679055E-2</v>
      </c>
      <c r="BE382" s="8">
        <v>1.5472845498264352E-2</v>
      </c>
      <c r="BF382" s="8">
        <v>0.19376592083283872</v>
      </c>
      <c r="BG382" s="8">
        <v>0.39144386075845189</v>
      </c>
      <c r="BH382" s="8">
        <v>1.0951934848841773E-5</v>
      </c>
      <c r="BI382" s="8">
        <v>0.24366994463535485</v>
      </c>
      <c r="BJ382" s="8">
        <v>1.231903898575323</v>
      </c>
      <c r="BK382" s="8">
        <v>0.92444309039225803</v>
      </c>
      <c r="BL382" s="8">
        <v>0.9843983612459678</v>
      </c>
    </row>
    <row r="383" spans="1:64" x14ac:dyDescent="0.3">
      <c r="A383" s="7">
        <v>335129</v>
      </c>
      <c r="B383" s="7" t="str">
        <f t="shared" si="95"/>
        <v>Other Lighting Equipment Manufacturing</v>
      </c>
      <c r="C383" s="8">
        <f t="shared" si="96"/>
        <v>3.1299232206383872E-2</v>
      </c>
      <c r="D383" s="8">
        <f t="shared" si="97"/>
        <v>8.4751292816627414E-3</v>
      </c>
      <c r="E383" s="8">
        <f t="shared" si="98"/>
        <v>5.9886422704483869E-2</v>
      </c>
      <c r="F383" s="8">
        <f t="shared" si="99"/>
        <v>3.0014647898061287E-2</v>
      </c>
      <c r="G383" s="8">
        <f t="shared" si="100"/>
        <v>1.054916680459226E-2</v>
      </c>
      <c r="H383" s="8">
        <f t="shared" si="101"/>
        <v>5.3851204685656455E-2</v>
      </c>
      <c r="I383" s="8">
        <f t="shared" si="102"/>
        <v>3.4100211373745158E-2</v>
      </c>
      <c r="J383" s="8">
        <f t="shared" si="103"/>
        <v>9.8450512739903222E-3</v>
      </c>
      <c r="K383" s="8">
        <f t="shared" si="104"/>
        <v>5.2149650998419353E-2</v>
      </c>
      <c r="L383" s="8">
        <f t="shared" si="105"/>
        <v>3.4154280332604849E-2</v>
      </c>
      <c r="M383" s="8">
        <f t="shared" si="106"/>
        <v>8.8428994214714528E-3</v>
      </c>
      <c r="N383" s="8">
        <f t="shared" si="107"/>
        <v>7.598027272843548E-2</v>
      </c>
      <c r="O383" s="8">
        <f t="shared" si="108"/>
        <v>0.11445493571806456</v>
      </c>
      <c r="P383" s="8">
        <f t="shared" si="109"/>
        <v>2.1654331388537103E-6</v>
      </c>
      <c r="Q383" s="8">
        <f t="shared" si="110"/>
        <v>7.096212227480643E-2</v>
      </c>
      <c r="R383" s="8">
        <f t="shared" si="111"/>
        <v>1</v>
      </c>
      <c r="S383" s="8">
        <f t="shared" si="112"/>
        <v>0.32022147100129034</v>
      </c>
      <c r="T383" s="8">
        <f t="shared" si="113"/>
        <v>0.32190136525870966</v>
      </c>
      <c r="W383" s="7">
        <v>335129</v>
      </c>
      <c r="X383" s="7" t="s">
        <v>476</v>
      </c>
      <c r="Y383" s="8">
        <v>0</v>
      </c>
      <c r="Z383" s="8">
        <v>0</v>
      </c>
      <c r="AA383" s="8">
        <v>0</v>
      </c>
      <c r="AB383" s="8">
        <v>0</v>
      </c>
      <c r="AC383" s="8">
        <v>0</v>
      </c>
      <c r="AD383" s="8">
        <v>0</v>
      </c>
      <c r="AE383" s="8">
        <v>0</v>
      </c>
      <c r="AF383" s="8">
        <v>0</v>
      </c>
      <c r="AG383" s="8">
        <v>0</v>
      </c>
      <c r="AH383" s="8">
        <v>0</v>
      </c>
      <c r="AI383" s="8">
        <v>0</v>
      </c>
      <c r="AJ383" s="8">
        <v>0</v>
      </c>
      <c r="AK383" s="8">
        <v>0</v>
      </c>
      <c r="AL383" s="8">
        <v>0</v>
      </c>
      <c r="AM383" s="8">
        <v>0</v>
      </c>
      <c r="AN383" s="8">
        <v>1</v>
      </c>
      <c r="AO383" s="8">
        <v>0</v>
      </c>
      <c r="AP383" s="8">
        <v>0</v>
      </c>
      <c r="AS383" s="7">
        <v>335129</v>
      </c>
      <c r="AT383" s="7" t="s">
        <v>476</v>
      </c>
      <c r="AU383" s="8">
        <v>3.1299232206383872E-2</v>
      </c>
      <c r="AV383" s="8">
        <v>8.4751292816627414E-3</v>
      </c>
      <c r="AW383" s="8">
        <v>5.9886422704483869E-2</v>
      </c>
      <c r="AX383" s="8">
        <v>3.0014647898061287E-2</v>
      </c>
      <c r="AY383" s="8">
        <v>1.054916680459226E-2</v>
      </c>
      <c r="AZ383" s="8">
        <v>5.3851204685656455E-2</v>
      </c>
      <c r="BA383" s="8">
        <v>3.4100211373745158E-2</v>
      </c>
      <c r="BB383" s="8">
        <v>9.8450512739903222E-3</v>
      </c>
      <c r="BC383" s="8">
        <v>5.2149650998419353E-2</v>
      </c>
      <c r="BD383" s="8">
        <v>3.4154280332604849E-2</v>
      </c>
      <c r="BE383" s="8">
        <v>8.8428994214714528E-3</v>
      </c>
      <c r="BF383" s="8">
        <v>7.598027272843548E-2</v>
      </c>
      <c r="BG383" s="8">
        <v>0.11445493571806456</v>
      </c>
      <c r="BH383" s="8">
        <v>2.1654331388537103E-6</v>
      </c>
      <c r="BI383" s="8">
        <v>7.096212227480643E-2</v>
      </c>
      <c r="BJ383" s="8">
        <v>1.0996607841927419</v>
      </c>
      <c r="BK383" s="8">
        <v>0.32022147100129034</v>
      </c>
      <c r="BL383" s="8">
        <v>0.32190136525870966</v>
      </c>
    </row>
    <row r="384" spans="1:64" x14ac:dyDescent="0.3">
      <c r="A384" s="7">
        <v>335210</v>
      </c>
      <c r="B384" s="7" t="str">
        <f t="shared" si="95"/>
        <v>Small Electrical Appliance Manufacturing</v>
      </c>
      <c r="C384" s="8">
        <f t="shared" si="96"/>
        <v>2.9111154241945162E-2</v>
      </c>
      <c r="D384" s="8">
        <f t="shared" si="97"/>
        <v>9.5204511954777409E-3</v>
      </c>
      <c r="E384" s="8">
        <f t="shared" si="98"/>
        <v>6.0788083714774205E-2</v>
      </c>
      <c r="F384" s="8">
        <f t="shared" si="99"/>
        <v>2.4076972154817421E-2</v>
      </c>
      <c r="G384" s="8">
        <f t="shared" si="100"/>
        <v>1.033601321117226E-2</v>
      </c>
      <c r="H384" s="8">
        <f t="shared" si="101"/>
        <v>5.8504110572583874E-2</v>
      </c>
      <c r="I384" s="8">
        <f t="shared" si="102"/>
        <v>3.1420125392327421E-2</v>
      </c>
      <c r="J384" s="8">
        <f t="shared" si="103"/>
        <v>1.1492636531785482E-2</v>
      </c>
      <c r="K384" s="8">
        <f t="shared" si="104"/>
        <v>5.7742031705693544E-2</v>
      </c>
      <c r="L384" s="8">
        <f t="shared" si="105"/>
        <v>3.1598231250550002E-2</v>
      </c>
      <c r="M384" s="8">
        <f t="shared" si="106"/>
        <v>1.0182282214084676E-2</v>
      </c>
      <c r="N384" s="8">
        <f t="shared" si="107"/>
        <v>8.2198369920258058E-2</v>
      </c>
      <c r="O384" s="8">
        <f t="shared" si="108"/>
        <v>0.12314583294967739</v>
      </c>
      <c r="P384" s="8">
        <f t="shared" si="109"/>
        <v>2.390109287122097E-6</v>
      </c>
      <c r="Q384" s="8">
        <f t="shared" si="110"/>
        <v>7.3248127218838721E-2</v>
      </c>
      <c r="R384" s="8">
        <f t="shared" si="111"/>
        <v>1</v>
      </c>
      <c r="S384" s="8">
        <f t="shared" si="112"/>
        <v>0.35098161206741935</v>
      </c>
      <c r="T384" s="8">
        <f t="shared" si="113"/>
        <v>0.35871930975887095</v>
      </c>
      <c r="W384" s="7">
        <v>335210</v>
      </c>
      <c r="X384" s="7" t="s">
        <v>477</v>
      </c>
      <c r="Y384" s="8">
        <v>0</v>
      </c>
      <c r="Z384" s="8">
        <v>0</v>
      </c>
      <c r="AA384" s="8">
        <v>0</v>
      </c>
      <c r="AB384" s="8">
        <v>0</v>
      </c>
      <c r="AC384" s="8">
        <v>0</v>
      </c>
      <c r="AD384" s="8">
        <v>0</v>
      </c>
      <c r="AE384" s="8">
        <v>0</v>
      </c>
      <c r="AF384" s="8">
        <v>0</v>
      </c>
      <c r="AG384" s="8">
        <v>0</v>
      </c>
      <c r="AH384" s="8">
        <v>0</v>
      </c>
      <c r="AI384" s="8">
        <v>0</v>
      </c>
      <c r="AJ384" s="8">
        <v>0</v>
      </c>
      <c r="AK384" s="8">
        <v>0</v>
      </c>
      <c r="AL384" s="8">
        <v>0</v>
      </c>
      <c r="AM384" s="8">
        <v>0</v>
      </c>
      <c r="AN384" s="8">
        <v>1</v>
      </c>
      <c r="AO384" s="8">
        <v>0</v>
      </c>
      <c r="AP384" s="8">
        <v>0</v>
      </c>
      <c r="AS384" s="7">
        <v>335210</v>
      </c>
      <c r="AT384" s="7" t="s">
        <v>477</v>
      </c>
      <c r="AU384" s="8">
        <v>2.9111154241945162E-2</v>
      </c>
      <c r="AV384" s="8">
        <v>9.5204511954777409E-3</v>
      </c>
      <c r="AW384" s="8">
        <v>6.0788083714774205E-2</v>
      </c>
      <c r="AX384" s="8">
        <v>2.4076972154817421E-2</v>
      </c>
      <c r="AY384" s="8">
        <v>1.033601321117226E-2</v>
      </c>
      <c r="AZ384" s="8">
        <v>5.8504110572583874E-2</v>
      </c>
      <c r="BA384" s="8">
        <v>3.1420125392327421E-2</v>
      </c>
      <c r="BB384" s="8">
        <v>1.1492636531785482E-2</v>
      </c>
      <c r="BC384" s="8">
        <v>5.7742031705693544E-2</v>
      </c>
      <c r="BD384" s="8">
        <v>3.1598231250550002E-2</v>
      </c>
      <c r="BE384" s="8">
        <v>1.0182282214084676E-2</v>
      </c>
      <c r="BF384" s="8">
        <v>8.2198369920258058E-2</v>
      </c>
      <c r="BG384" s="8">
        <v>0.12314583294967739</v>
      </c>
      <c r="BH384" s="8">
        <v>2.390109287122097E-6</v>
      </c>
      <c r="BI384" s="8">
        <v>7.3248127218838721E-2</v>
      </c>
      <c r="BJ384" s="8">
        <v>1.0994196891520971</v>
      </c>
      <c r="BK384" s="8">
        <v>0.35098161206741935</v>
      </c>
      <c r="BL384" s="8">
        <v>0.35871930975887095</v>
      </c>
    </row>
    <row r="385" spans="1:64" x14ac:dyDescent="0.3">
      <c r="A385" s="7">
        <v>335220</v>
      </c>
      <c r="B385" s="7" t="str">
        <f t="shared" si="95"/>
        <v>Major Household Appliance Manufacturing</v>
      </c>
      <c r="C385" s="8">
        <f t="shared" si="96"/>
        <v>2.5066196527419355E-3</v>
      </c>
      <c r="D385" s="8">
        <f t="shared" si="97"/>
        <v>8.2311590272580646E-4</v>
      </c>
      <c r="E385" s="8">
        <f t="shared" si="98"/>
        <v>6.911539843983871E-3</v>
      </c>
      <c r="F385" s="8">
        <f t="shared" si="99"/>
        <v>4.6286505472580642E-3</v>
      </c>
      <c r="G385" s="8">
        <f t="shared" si="100"/>
        <v>2.2904882635161293E-3</v>
      </c>
      <c r="H385" s="8">
        <f t="shared" si="101"/>
        <v>1.4203676305193548E-2</v>
      </c>
      <c r="I385" s="8">
        <f t="shared" si="102"/>
        <v>3.3933948580483872E-3</v>
      </c>
      <c r="J385" s="8">
        <f t="shared" si="103"/>
        <v>1.3514823196903226E-3</v>
      </c>
      <c r="K385" s="8">
        <f t="shared" si="104"/>
        <v>8.4011552104032265E-3</v>
      </c>
      <c r="L385" s="8">
        <f t="shared" si="105"/>
        <v>2.545076274322581E-3</v>
      </c>
      <c r="M385" s="8">
        <f t="shared" si="106"/>
        <v>8.5308955090806452E-4</v>
      </c>
      <c r="N385" s="8">
        <f t="shared" si="107"/>
        <v>8.8984012948387092E-3</v>
      </c>
      <c r="O385" s="8">
        <f t="shared" si="108"/>
        <v>8.1782730833709679E-3</v>
      </c>
      <c r="P385" s="8">
        <f t="shared" si="109"/>
        <v>2.9910424433548385E-8</v>
      </c>
      <c r="Q385" s="8">
        <f t="shared" si="110"/>
        <v>3.4308975691451616E-3</v>
      </c>
      <c r="R385" s="8">
        <f t="shared" si="111"/>
        <v>1</v>
      </c>
      <c r="S385" s="8">
        <f t="shared" si="112"/>
        <v>3.7251847374032254E-2</v>
      </c>
      <c r="T385" s="8">
        <f t="shared" si="113"/>
        <v>2.9275064646129032E-2</v>
      </c>
      <c r="W385" s="7">
        <v>335220</v>
      </c>
      <c r="X385" s="7" t="s">
        <v>478</v>
      </c>
      <c r="Y385" s="8">
        <v>0</v>
      </c>
      <c r="Z385" s="8">
        <v>0</v>
      </c>
      <c r="AA385" s="8">
        <v>0</v>
      </c>
      <c r="AB385" s="8">
        <v>0</v>
      </c>
      <c r="AC385" s="8">
        <v>0</v>
      </c>
      <c r="AD385" s="8">
        <v>0</v>
      </c>
      <c r="AE385" s="8">
        <v>0</v>
      </c>
      <c r="AF385" s="8">
        <v>0</v>
      </c>
      <c r="AG385" s="8">
        <v>0</v>
      </c>
      <c r="AH385" s="8">
        <v>0</v>
      </c>
      <c r="AI385" s="8">
        <v>0</v>
      </c>
      <c r="AJ385" s="8">
        <v>0</v>
      </c>
      <c r="AK385" s="8">
        <v>0</v>
      </c>
      <c r="AL385" s="8">
        <v>0</v>
      </c>
      <c r="AM385" s="8">
        <v>0</v>
      </c>
      <c r="AN385" s="8">
        <v>1</v>
      </c>
      <c r="AO385" s="8">
        <v>0</v>
      </c>
      <c r="AP385" s="8">
        <v>0</v>
      </c>
      <c r="AS385" s="7">
        <v>335220</v>
      </c>
      <c r="AT385" s="7" t="s">
        <v>478</v>
      </c>
      <c r="AU385" s="8">
        <v>2.5066196527419355E-3</v>
      </c>
      <c r="AV385" s="8">
        <v>8.2311590272580646E-4</v>
      </c>
      <c r="AW385" s="8">
        <v>6.911539843983871E-3</v>
      </c>
      <c r="AX385" s="8">
        <v>4.6286505472580642E-3</v>
      </c>
      <c r="AY385" s="8">
        <v>2.2904882635161293E-3</v>
      </c>
      <c r="AZ385" s="8">
        <v>1.4203676305193548E-2</v>
      </c>
      <c r="BA385" s="8">
        <v>3.3933948580483872E-3</v>
      </c>
      <c r="BB385" s="8">
        <v>1.3514823196903226E-3</v>
      </c>
      <c r="BC385" s="8">
        <v>8.4011552104032265E-3</v>
      </c>
      <c r="BD385" s="8">
        <v>2.545076274322581E-3</v>
      </c>
      <c r="BE385" s="8">
        <v>8.5308955090806452E-4</v>
      </c>
      <c r="BF385" s="8">
        <v>8.8984012948387092E-3</v>
      </c>
      <c r="BG385" s="8">
        <v>8.1782730833709679E-3</v>
      </c>
      <c r="BH385" s="8">
        <v>2.9910424433548385E-8</v>
      </c>
      <c r="BI385" s="8">
        <v>3.4308975691451616E-3</v>
      </c>
      <c r="BJ385" s="8">
        <v>1.0102412753995162</v>
      </c>
      <c r="BK385" s="8">
        <v>3.7251847374032254E-2</v>
      </c>
      <c r="BL385" s="8">
        <v>2.9275064646129032E-2</v>
      </c>
    </row>
    <row r="386" spans="1:64" x14ac:dyDescent="0.3">
      <c r="A386" s="7">
        <v>335311</v>
      </c>
      <c r="B386" s="7" t="str">
        <f t="shared" si="95"/>
        <v>Power, Distribution, and Specialty Transformer Manufacturing</v>
      </c>
      <c r="C386" s="8">
        <f t="shared" si="96"/>
        <v>3.4718948164717739E-2</v>
      </c>
      <c r="D386" s="8">
        <f t="shared" si="97"/>
        <v>9.6595080705456447E-3</v>
      </c>
      <c r="E386" s="8">
        <f t="shared" si="98"/>
        <v>6.9003995993016126E-2</v>
      </c>
      <c r="F386" s="8">
        <f t="shared" si="99"/>
        <v>1.9717061986724193E-2</v>
      </c>
      <c r="G386" s="8">
        <f t="shared" si="100"/>
        <v>8.1778926728674189E-3</v>
      </c>
      <c r="H386" s="8">
        <f t="shared" si="101"/>
        <v>6.2837560840656462E-2</v>
      </c>
      <c r="I386" s="8">
        <f t="shared" si="102"/>
        <v>2.5360918088890318E-2</v>
      </c>
      <c r="J386" s="8">
        <f t="shared" si="103"/>
        <v>8.4743035881974186E-3</v>
      </c>
      <c r="K386" s="8">
        <f t="shared" si="104"/>
        <v>5.4209778678070968E-2</v>
      </c>
      <c r="L386" s="8">
        <f t="shared" si="105"/>
        <v>3.4805502435796769E-2</v>
      </c>
      <c r="M386" s="8">
        <f t="shared" si="106"/>
        <v>9.8413912911519338E-3</v>
      </c>
      <c r="N386" s="8">
        <f t="shared" si="107"/>
        <v>8.6324756773596786E-2</v>
      </c>
      <c r="O386" s="8">
        <f t="shared" si="108"/>
        <v>0.16007322283193554</v>
      </c>
      <c r="P386" s="8">
        <f t="shared" si="109"/>
        <v>3.7631529470600003E-6</v>
      </c>
      <c r="Q386" s="8">
        <f t="shared" si="110"/>
        <v>0.12457585150645166</v>
      </c>
      <c r="R386" s="8">
        <f t="shared" si="111"/>
        <v>1</v>
      </c>
      <c r="S386" s="8">
        <f t="shared" si="112"/>
        <v>0.41331316066145157</v>
      </c>
      <c r="T386" s="8">
        <f t="shared" si="113"/>
        <v>0.41062564551612896</v>
      </c>
      <c r="W386" s="7">
        <v>335311</v>
      </c>
      <c r="X386" s="7" t="s">
        <v>479</v>
      </c>
      <c r="Y386" s="8">
        <v>0</v>
      </c>
      <c r="Z386" s="8">
        <v>0</v>
      </c>
      <c r="AA386" s="8">
        <v>0</v>
      </c>
      <c r="AB386" s="8">
        <v>0</v>
      </c>
      <c r="AC386" s="8">
        <v>0</v>
      </c>
      <c r="AD386" s="8">
        <v>0</v>
      </c>
      <c r="AE386" s="8">
        <v>0</v>
      </c>
      <c r="AF386" s="8">
        <v>0</v>
      </c>
      <c r="AG386" s="8">
        <v>0</v>
      </c>
      <c r="AH386" s="8">
        <v>0</v>
      </c>
      <c r="AI386" s="8">
        <v>0</v>
      </c>
      <c r="AJ386" s="8">
        <v>0</v>
      </c>
      <c r="AK386" s="8">
        <v>0</v>
      </c>
      <c r="AL386" s="8">
        <v>0</v>
      </c>
      <c r="AM386" s="8">
        <v>0</v>
      </c>
      <c r="AN386" s="8">
        <v>1</v>
      </c>
      <c r="AO386" s="8">
        <v>0</v>
      </c>
      <c r="AP386" s="8">
        <v>0</v>
      </c>
      <c r="AS386" s="7">
        <v>335311</v>
      </c>
      <c r="AT386" s="7" t="s">
        <v>479</v>
      </c>
      <c r="AU386" s="8">
        <v>3.4718948164717739E-2</v>
      </c>
      <c r="AV386" s="8">
        <v>9.6595080705456447E-3</v>
      </c>
      <c r="AW386" s="8">
        <v>6.9003995993016126E-2</v>
      </c>
      <c r="AX386" s="8">
        <v>1.9717061986724193E-2</v>
      </c>
      <c r="AY386" s="8">
        <v>8.1778926728674189E-3</v>
      </c>
      <c r="AZ386" s="8">
        <v>6.2837560840656462E-2</v>
      </c>
      <c r="BA386" s="8">
        <v>2.5360918088890318E-2</v>
      </c>
      <c r="BB386" s="8">
        <v>8.4743035881974186E-3</v>
      </c>
      <c r="BC386" s="8">
        <v>5.4209778678070968E-2</v>
      </c>
      <c r="BD386" s="8">
        <v>3.4805502435796769E-2</v>
      </c>
      <c r="BE386" s="8">
        <v>9.8413912911519338E-3</v>
      </c>
      <c r="BF386" s="8">
        <v>8.6324756773596786E-2</v>
      </c>
      <c r="BG386" s="8">
        <v>0.16007322283193554</v>
      </c>
      <c r="BH386" s="8">
        <v>3.7631529470600003E-6</v>
      </c>
      <c r="BI386" s="8">
        <v>0.12457585150645166</v>
      </c>
      <c r="BJ386" s="8">
        <v>1.1133824522285483</v>
      </c>
      <c r="BK386" s="8">
        <v>0.41331316066145157</v>
      </c>
      <c r="BL386" s="8">
        <v>0.41062564551612896</v>
      </c>
    </row>
    <row r="387" spans="1:64" x14ac:dyDescent="0.3">
      <c r="A387" s="7">
        <v>335312</v>
      </c>
      <c r="B387" s="7" t="str">
        <f t="shared" si="95"/>
        <v>Motor and Generator Manufacturing</v>
      </c>
      <c r="C387" s="8">
        <f t="shared" si="96"/>
        <v>3.1741393527011288E-2</v>
      </c>
      <c r="D387" s="8">
        <f t="shared" si="97"/>
        <v>8.5119314683679038E-3</v>
      </c>
      <c r="E387" s="8">
        <f t="shared" si="98"/>
        <v>8.1684785487709688E-2</v>
      </c>
      <c r="F387" s="8">
        <f t="shared" si="99"/>
        <v>2.3769132715035488E-2</v>
      </c>
      <c r="G387" s="8">
        <f t="shared" si="100"/>
        <v>9.126351433260323E-3</v>
      </c>
      <c r="H387" s="8">
        <f t="shared" si="101"/>
        <v>7.4246655191911287E-2</v>
      </c>
      <c r="I387" s="8">
        <f t="shared" si="102"/>
        <v>3.2324391943908057E-2</v>
      </c>
      <c r="J387" s="8">
        <f t="shared" si="103"/>
        <v>1.0325224297161609E-2</v>
      </c>
      <c r="K387" s="8">
        <f t="shared" si="104"/>
        <v>7.4594091538843554E-2</v>
      </c>
      <c r="L387" s="8">
        <f t="shared" si="105"/>
        <v>3.3070185723791931E-2</v>
      </c>
      <c r="M387" s="8">
        <f t="shared" si="106"/>
        <v>9.1021326202414526E-3</v>
      </c>
      <c r="N387" s="8">
        <f t="shared" si="107"/>
        <v>0.11297932512524196</v>
      </c>
      <c r="O387" s="8">
        <f t="shared" si="108"/>
        <v>0.18325721934348385</v>
      </c>
      <c r="P387" s="8">
        <f t="shared" si="109"/>
        <v>2.7189108013243552E-6</v>
      </c>
      <c r="Q387" s="8">
        <f t="shared" si="110"/>
        <v>0.11062136324206455</v>
      </c>
      <c r="R387" s="8">
        <f t="shared" si="111"/>
        <v>1</v>
      </c>
      <c r="S387" s="8">
        <f t="shared" si="112"/>
        <v>0.49423891353403232</v>
      </c>
      <c r="T387" s="8">
        <f t="shared" si="113"/>
        <v>0.50434048197338721</v>
      </c>
      <c r="W387" s="7">
        <v>335312</v>
      </c>
      <c r="X387" s="7" t="s">
        <v>480</v>
      </c>
      <c r="Y387" s="8">
        <v>0</v>
      </c>
      <c r="Z387" s="8">
        <v>0</v>
      </c>
      <c r="AA387" s="8">
        <v>0</v>
      </c>
      <c r="AB387" s="8">
        <v>0</v>
      </c>
      <c r="AC387" s="8">
        <v>0</v>
      </c>
      <c r="AD387" s="8">
        <v>0</v>
      </c>
      <c r="AE387" s="8">
        <v>0</v>
      </c>
      <c r="AF387" s="8">
        <v>0</v>
      </c>
      <c r="AG387" s="8">
        <v>0</v>
      </c>
      <c r="AH387" s="8">
        <v>0</v>
      </c>
      <c r="AI387" s="8">
        <v>0</v>
      </c>
      <c r="AJ387" s="8">
        <v>0</v>
      </c>
      <c r="AK387" s="8">
        <v>0</v>
      </c>
      <c r="AL387" s="8">
        <v>0</v>
      </c>
      <c r="AM387" s="8">
        <v>0</v>
      </c>
      <c r="AN387" s="8">
        <v>1</v>
      </c>
      <c r="AO387" s="8">
        <v>0</v>
      </c>
      <c r="AP387" s="8">
        <v>0</v>
      </c>
      <c r="AS387" s="7">
        <v>335312</v>
      </c>
      <c r="AT387" s="7" t="s">
        <v>480</v>
      </c>
      <c r="AU387" s="8">
        <v>3.1741393527011288E-2</v>
      </c>
      <c r="AV387" s="8">
        <v>8.5119314683679038E-3</v>
      </c>
      <c r="AW387" s="8">
        <v>8.1684785487709688E-2</v>
      </c>
      <c r="AX387" s="8">
        <v>2.3769132715035488E-2</v>
      </c>
      <c r="AY387" s="8">
        <v>9.126351433260323E-3</v>
      </c>
      <c r="AZ387" s="8">
        <v>7.4246655191911287E-2</v>
      </c>
      <c r="BA387" s="8">
        <v>3.2324391943908057E-2</v>
      </c>
      <c r="BB387" s="8">
        <v>1.0325224297161609E-2</v>
      </c>
      <c r="BC387" s="8">
        <v>7.4594091538843554E-2</v>
      </c>
      <c r="BD387" s="8">
        <v>3.3070185723791931E-2</v>
      </c>
      <c r="BE387" s="8">
        <v>9.1021326202414526E-3</v>
      </c>
      <c r="BF387" s="8">
        <v>0.11297932512524196</v>
      </c>
      <c r="BG387" s="8">
        <v>0.18325721934348385</v>
      </c>
      <c r="BH387" s="8">
        <v>2.7189108013243552E-6</v>
      </c>
      <c r="BI387" s="8">
        <v>0.11062136324206455</v>
      </c>
      <c r="BJ387" s="8">
        <v>1.1219381104829034</v>
      </c>
      <c r="BK387" s="8">
        <v>0.49423891353403232</v>
      </c>
      <c r="BL387" s="8">
        <v>0.50434048197338721</v>
      </c>
    </row>
    <row r="388" spans="1:64" x14ac:dyDescent="0.3">
      <c r="A388" s="7">
        <v>335313</v>
      </c>
      <c r="B388" s="7" t="str">
        <f t="shared" ref="B388:B451" si="114">IF(C388=0,"***SECTOR NOT AVAILABLE",AT388)</f>
        <v>Switchgear and Switchboard Apparatus Manufacturing</v>
      </c>
      <c r="C388" s="8">
        <f t="shared" ref="C388:C451" si="115">IF(Y388=0,VLOOKUP(A388,$AS$2:$BL$994,3,FALSE),Y388)</f>
        <v>5.6683522883167747E-2</v>
      </c>
      <c r="D388" s="8">
        <f t="shared" ref="D388:D451" si="116">IF(Z388=0,VLOOKUP(A388,$AS$2:$BL$994,4,FALSE),Z388)</f>
        <v>1.524208968947887E-2</v>
      </c>
      <c r="E388" s="8">
        <f t="shared" ref="E388:E451" si="117">IF(AA388=0,VLOOKUP(A388,$AS$2:$BL$994,5,FALSE),AA388)</f>
        <v>0.12174159348143385</v>
      </c>
      <c r="F388" s="8">
        <f t="shared" ref="F388:F451" si="118">IF(AB388=0,VLOOKUP($A388,$AS$2:$BL$994,6,FALSE),AB388)</f>
        <v>7.0719727153745165E-2</v>
      </c>
      <c r="G388" s="8">
        <f t="shared" ref="G388:G451" si="119">IF(AC388=0,VLOOKUP($A388,$AS$2:$BL$994,7,FALSE),AC388)</f>
        <v>2.6424724272524031E-2</v>
      </c>
      <c r="H388" s="8">
        <f t="shared" ref="H388:H451" si="120">IF(AD388=0,VLOOKUP($A388,$AS$2:$BL$994,8,FALSE),AD388)</f>
        <v>0.14340869483686616</v>
      </c>
      <c r="I388" s="8">
        <f t="shared" ref="I388:I451" si="121">IF(AE388=0,VLOOKUP($A388,$AS$2:$BL$994,9,FALSE),AE388)</f>
        <v>6.5681831212370964E-2</v>
      </c>
      <c r="J388" s="8">
        <f t="shared" ref="J388:J451" si="122">IF(AF388=0,VLOOKUP($A388,$AS$2:$BL$994,10,FALSE),AF388)</f>
        <v>1.9821362668955803E-2</v>
      </c>
      <c r="K388" s="8">
        <f t="shared" ref="K388:K451" si="123">IF(AG388=0,VLOOKUP($A388,$AS$2:$BL$994,11,FALSE),AG388)</f>
        <v>0.11162692711212419</v>
      </c>
      <c r="L388" s="8">
        <f t="shared" ref="L388:L451" si="124">IF(AH388=0,VLOOKUP($A388,$AS$2:$BL$994,12,FALSE),AH388)</f>
        <v>5.771568863698226E-2</v>
      </c>
      <c r="M388" s="8">
        <f t="shared" ref="M388:M451" si="125">IF(AI388=0,VLOOKUP($A388,$AS$2:$BL$994,13,FALSE),AI388)</f>
        <v>1.576462265422468E-2</v>
      </c>
      <c r="N388" s="8">
        <f t="shared" ref="N388:N451" si="126">IF(AJ388=0,VLOOKUP($A388,$AS$2:$BL$994,14,FALSE),AJ388)</f>
        <v>0.16744509347461287</v>
      </c>
      <c r="O388" s="8">
        <f t="shared" ref="O388:O451" si="127">IF(AK388=0,VLOOKUP($A388,$AS$2:$BL$994,15,FALSE),AK388)</f>
        <v>0.29154501808472577</v>
      </c>
      <c r="P388" s="8">
        <f t="shared" ref="P388:P451" si="128">IF(AL388=0,VLOOKUP($A388,$AS$2:$BL$994,16,FALSE),AL388)</f>
        <v>4.0186972258375324E-6</v>
      </c>
      <c r="Q388" s="8">
        <f t="shared" ref="Q388:Q451" si="129">IF(AM388=0,VLOOKUP($A388,$AS$2:$BL$994,17,FALSE),AM388)</f>
        <v>0.15404750697590333</v>
      </c>
      <c r="R388" s="8">
        <f t="shared" ref="R388:R451" si="130">IF(AN388=0,VLOOKUP($A388,$AS$2:$BL$994,18,FALSE),AN388)</f>
        <v>1</v>
      </c>
      <c r="S388" s="8">
        <f t="shared" ref="S388:S451" si="131">IF(AO388=0,VLOOKUP($A388,$AS$2:$BL$994,19,FALSE),AO388)</f>
        <v>0.83732733981096763</v>
      </c>
      <c r="T388" s="8">
        <f t="shared" ref="T388:T451" si="132">IF(AP388=0,VLOOKUP($A388,$AS$2:$BL$994,20,FALSE),AP388)</f>
        <v>0.79390431454225774</v>
      </c>
      <c r="W388" s="7">
        <v>335313</v>
      </c>
      <c r="X388" s="7" t="s">
        <v>481</v>
      </c>
      <c r="Y388" s="8">
        <v>0</v>
      </c>
      <c r="Z388" s="8">
        <v>0</v>
      </c>
      <c r="AA388" s="8">
        <v>0</v>
      </c>
      <c r="AB388" s="8">
        <v>0</v>
      </c>
      <c r="AC388" s="8">
        <v>0</v>
      </c>
      <c r="AD388" s="8">
        <v>0</v>
      </c>
      <c r="AE388" s="8">
        <v>0</v>
      </c>
      <c r="AF388" s="8">
        <v>0</v>
      </c>
      <c r="AG388" s="8">
        <v>0</v>
      </c>
      <c r="AH388" s="8">
        <v>0</v>
      </c>
      <c r="AI388" s="8">
        <v>0</v>
      </c>
      <c r="AJ388" s="8">
        <v>0</v>
      </c>
      <c r="AK388" s="8">
        <v>0</v>
      </c>
      <c r="AL388" s="8">
        <v>0</v>
      </c>
      <c r="AM388" s="8">
        <v>0</v>
      </c>
      <c r="AN388" s="8">
        <v>1</v>
      </c>
      <c r="AO388" s="8">
        <v>0</v>
      </c>
      <c r="AP388" s="8">
        <v>0</v>
      </c>
      <c r="AS388" s="7">
        <v>335313</v>
      </c>
      <c r="AT388" s="7" t="s">
        <v>481</v>
      </c>
      <c r="AU388" s="8">
        <v>5.6683522883167747E-2</v>
      </c>
      <c r="AV388" s="8">
        <v>1.524208968947887E-2</v>
      </c>
      <c r="AW388" s="8">
        <v>0.12174159348143385</v>
      </c>
      <c r="AX388" s="8">
        <v>7.0719727153745165E-2</v>
      </c>
      <c r="AY388" s="8">
        <v>2.6424724272524031E-2</v>
      </c>
      <c r="AZ388" s="8">
        <v>0.14340869483686616</v>
      </c>
      <c r="BA388" s="8">
        <v>6.5681831212370964E-2</v>
      </c>
      <c r="BB388" s="8">
        <v>1.9821362668955803E-2</v>
      </c>
      <c r="BC388" s="8">
        <v>0.11162692711212419</v>
      </c>
      <c r="BD388" s="8">
        <v>5.771568863698226E-2</v>
      </c>
      <c r="BE388" s="8">
        <v>1.576462265422468E-2</v>
      </c>
      <c r="BF388" s="8">
        <v>0.16744509347461287</v>
      </c>
      <c r="BG388" s="8">
        <v>0.29154501808472577</v>
      </c>
      <c r="BH388" s="8">
        <v>4.0186972258375324E-6</v>
      </c>
      <c r="BI388" s="8">
        <v>0.15404750697590333</v>
      </c>
      <c r="BJ388" s="8">
        <v>1.1936672060546778</v>
      </c>
      <c r="BK388" s="8">
        <v>0.83732733981096763</v>
      </c>
      <c r="BL388" s="8">
        <v>0.79390431454225774</v>
      </c>
    </row>
    <row r="389" spans="1:64" x14ac:dyDescent="0.3">
      <c r="A389" s="7">
        <v>335314</v>
      </c>
      <c r="B389" s="7" t="str">
        <f t="shared" si="114"/>
        <v>Relay and Industrial Control Manufacturing</v>
      </c>
      <c r="C389" s="8">
        <f t="shared" si="115"/>
        <v>2.7668879770500001E-2</v>
      </c>
      <c r="D389" s="8">
        <f t="shared" si="116"/>
        <v>3.0800838134099999E-3</v>
      </c>
      <c r="E389" s="8">
        <f t="shared" si="117"/>
        <v>6.7569862983300005E-2</v>
      </c>
      <c r="F389" s="8">
        <f t="shared" si="118"/>
        <v>2.9448982542600002E-2</v>
      </c>
      <c r="G389" s="8">
        <f t="shared" si="119"/>
        <v>4.2284201529199997E-3</v>
      </c>
      <c r="H389" s="8">
        <f t="shared" si="120"/>
        <v>9.0008040977999998E-2</v>
      </c>
      <c r="I389" s="8">
        <f t="shared" si="121"/>
        <v>1.9596932576099999E-2</v>
      </c>
      <c r="J389" s="8">
        <f t="shared" si="122"/>
        <v>1.9184332976E-3</v>
      </c>
      <c r="K389" s="8">
        <f t="shared" si="123"/>
        <v>3.6083200039500003E-2</v>
      </c>
      <c r="L389" s="8">
        <f t="shared" si="124"/>
        <v>2.4216824250100001E-2</v>
      </c>
      <c r="M389" s="8">
        <f t="shared" si="125"/>
        <v>2.7596280066500001E-3</v>
      </c>
      <c r="N389" s="8">
        <f t="shared" si="126"/>
        <v>7.60681085683E-2</v>
      </c>
      <c r="O389" s="8">
        <f t="shared" si="127"/>
        <v>0.564048259803</v>
      </c>
      <c r="P389" s="8">
        <f t="shared" si="128"/>
        <v>5.8805615896199997E-6</v>
      </c>
      <c r="Q389" s="8">
        <f t="shared" si="129"/>
        <v>0.51436104578300001</v>
      </c>
      <c r="R389" s="8">
        <f t="shared" si="130"/>
        <v>1.0983188265699999</v>
      </c>
      <c r="S389" s="8">
        <f t="shared" si="131"/>
        <v>1.1236854436699999</v>
      </c>
      <c r="T389" s="8">
        <f t="shared" si="132"/>
        <v>1.05759856591</v>
      </c>
      <c r="W389" s="7">
        <v>335314</v>
      </c>
      <c r="X389" s="7" t="s">
        <v>482</v>
      </c>
      <c r="Y389" s="8">
        <v>2.7668879770500001E-2</v>
      </c>
      <c r="Z389" s="8">
        <v>3.0800838134099999E-3</v>
      </c>
      <c r="AA389" s="8">
        <v>6.7569862983300005E-2</v>
      </c>
      <c r="AB389" s="8">
        <v>2.9448982542600002E-2</v>
      </c>
      <c r="AC389" s="8">
        <v>4.2284201529199997E-3</v>
      </c>
      <c r="AD389" s="8">
        <v>9.0008040977999998E-2</v>
      </c>
      <c r="AE389" s="8">
        <v>1.9596932576099999E-2</v>
      </c>
      <c r="AF389" s="8">
        <v>1.9184332976E-3</v>
      </c>
      <c r="AG389" s="8">
        <v>3.6083200039500003E-2</v>
      </c>
      <c r="AH389" s="8">
        <v>2.4216824250100001E-2</v>
      </c>
      <c r="AI389" s="8">
        <v>2.7596280066500001E-3</v>
      </c>
      <c r="AJ389" s="8">
        <v>7.60681085683E-2</v>
      </c>
      <c r="AK389" s="8">
        <v>0.564048259803</v>
      </c>
      <c r="AL389" s="8">
        <v>5.8805615896199997E-6</v>
      </c>
      <c r="AM389" s="8">
        <v>0.51436104578300001</v>
      </c>
      <c r="AN389" s="8">
        <v>1.0983188265699999</v>
      </c>
      <c r="AO389" s="8">
        <v>1.1236854436699999</v>
      </c>
      <c r="AP389" s="8">
        <v>1.05759856591</v>
      </c>
      <c r="AS389" s="7">
        <v>335314</v>
      </c>
      <c r="AT389" s="7" t="s">
        <v>482</v>
      </c>
      <c r="AU389" s="8">
        <v>4.5905896893830636E-2</v>
      </c>
      <c r="AV389" s="8">
        <v>9.7930283170601599E-3</v>
      </c>
      <c r="AW389" s="8">
        <v>0.14286529987869356</v>
      </c>
      <c r="AX389" s="8">
        <v>2.7670283381499673E-2</v>
      </c>
      <c r="AY389" s="8">
        <v>9.3520175080209177E-3</v>
      </c>
      <c r="AZ389" s="8">
        <v>0.11161786731413063</v>
      </c>
      <c r="BA389" s="8">
        <v>2.9420688834766125E-2</v>
      </c>
      <c r="BB389" s="8">
        <v>6.8651776007929051E-3</v>
      </c>
      <c r="BC389" s="8">
        <v>9.3029925615811263E-2</v>
      </c>
      <c r="BD389" s="8">
        <v>4.1732760374396778E-2</v>
      </c>
      <c r="BE389" s="8">
        <v>9.055246495102743E-3</v>
      </c>
      <c r="BF389" s="8">
        <v>0.15214726175590801</v>
      </c>
      <c r="BG389" s="8">
        <v>0.55473245963390372</v>
      </c>
      <c r="BH389" s="8">
        <v>2.0479639430541287E-5</v>
      </c>
      <c r="BI389" s="8">
        <v>0.50416852511030641</v>
      </c>
      <c r="BJ389" s="8">
        <v>1.1985642250895159</v>
      </c>
      <c r="BK389" s="8">
        <v>1.1325111359454842</v>
      </c>
      <c r="BL389" s="8">
        <v>1.1131867597933873</v>
      </c>
    </row>
    <row r="390" spans="1:64" x14ac:dyDescent="0.3">
      <c r="A390" s="7">
        <v>335911</v>
      </c>
      <c r="B390" s="7" t="str">
        <f t="shared" si="114"/>
        <v>Storage Battery Manufacturing</v>
      </c>
      <c r="C390" s="8">
        <f t="shared" si="115"/>
        <v>2.5226992361437103E-2</v>
      </c>
      <c r="D390" s="8">
        <f t="shared" si="116"/>
        <v>6.9227726136412912E-3</v>
      </c>
      <c r="E390" s="8">
        <f t="shared" si="117"/>
        <v>5.7923558293306449E-2</v>
      </c>
      <c r="F390" s="8">
        <f t="shared" si="118"/>
        <v>2.7128657469193553E-2</v>
      </c>
      <c r="G390" s="8">
        <f t="shared" si="119"/>
        <v>1.1775555278459677E-2</v>
      </c>
      <c r="H390" s="8">
        <f t="shared" si="120"/>
        <v>6.7096164377451611E-2</v>
      </c>
      <c r="I390" s="8">
        <f t="shared" si="121"/>
        <v>3.4699110022487101E-2</v>
      </c>
      <c r="J390" s="8">
        <f t="shared" si="122"/>
        <v>1.3056856099941937E-2</v>
      </c>
      <c r="K390" s="8">
        <f t="shared" si="123"/>
        <v>7.4589072059790332E-2</v>
      </c>
      <c r="L390" s="8">
        <f t="shared" si="124"/>
        <v>2.5602262984512906E-2</v>
      </c>
      <c r="M390" s="8">
        <f t="shared" si="125"/>
        <v>7.5471159201999996E-3</v>
      </c>
      <c r="N390" s="8">
        <f t="shared" si="126"/>
        <v>8.2999615696129028E-2</v>
      </c>
      <c r="O390" s="8">
        <f t="shared" si="127"/>
        <v>9.8764695877774158E-2</v>
      </c>
      <c r="P390" s="8">
        <f t="shared" si="128"/>
        <v>8.3942526648548395E-7</v>
      </c>
      <c r="Q390" s="8">
        <f t="shared" si="129"/>
        <v>3.7791803423693544E-2</v>
      </c>
      <c r="R390" s="8">
        <f t="shared" si="130"/>
        <v>1</v>
      </c>
      <c r="S390" s="8">
        <f t="shared" si="131"/>
        <v>0.31567779647983873</v>
      </c>
      <c r="T390" s="8">
        <f t="shared" si="132"/>
        <v>0.33202245753725806</v>
      </c>
      <c r="W390" s="7">
        <v>335911</v>
      </c>
      <c r="X390" s="7" t="s">
        <v>483</v>
      </c>
      <c r="Y390" s="8">
        <v>0</v>
      </c>
      <c r="Z390" s="8">
        <v>0</v>
      </c>
      <c r="AA390" s="8">
        <v>0</v>
      </c>
      <c r="AB390" s="8">
        <v>0</v>
      </c>
      <c r="AC390" s="8">
        <v>0</v>
      </c>
      <c r="AD390" s="8">
        <v>0</v>
      </c>
      <c r="AE390" s="8">
        <v>0</v>
      </c>
      <c r="AF390" s="8">
        <v>0</v>
      </c>
      <c r="AG390" s="8">
        <v>0</v>
      </c>
      <c r="AH390" s="8">
        <v>0</v>
      </c>
      <c r="AI390" s="8">
        <v>0</v>
      </c>
      <c r="AJ390" s="8">
        <v>0</v>
      </c>
      <c r="AK390" s="8">
        <v>0</v>
      </c>
      <c r="AL390" s="8">
        <v>0</v>
      </c>
      <c r="AM390" s="8">
        <v>0</v>
      </c>
      <c r="AN390" s="8">
        <v>1</v>
      </c>
      <c r="AO390" s="8">
        <v>0</v>
      </c>
      <c r="AP390" s="8">
        <v>0</v>
      </c>
      <c r="AS390" s="7">
        <v>335911</v>
      </c>
      <c r="AT390" s="7" t="s">
        <v>483</v>
      </c>
      <c r="AU390" s="8">
        <v>2.5226992361437103E-2</v>
      </c>
      <c r="AV390" s="8">
        <v>6.9227726136412912E-3</v>
      </c>
      <c r="AW390" s="8">
        <v>5.7923558293306449E-2</v>
      </c>
      <c r="AX390" s="8">
        <v>2.7128657469193553E-2</v>
      </c>
      <c r="AY390" s="8">
        <v>1.1775555278459677E-2</v>
      </c>
      <c r="AZ390" s="8">
        <v>6.7096164377451611E-2</v>
      </c>
      <c r="BA390" s="8">
        <v>3.4699110022487101E-2</v>
      </c>
      <c r="BB390" s="8">
        <v>1.3056856099941937E-2</v>
      </c>
      <c r="BC390" s="8">
        <v>7.4589072059790332E-2</v>
      </c>
      <c r="BD390" s="8">
        <v>2.5602262984512906E-2</v>
      </c>
      <c r="BE390" s="8">
        <v>7.5471159201999996E-3</v>
      </c>
      <c r="BF390" s="8">
        <v>8.2999615696129028E-2</v>
      </c>
      <c r="BG390" s="8">
        <v>9.8764695877774158E-2</v>
      </c>
      <c r="BH390" s="8">
        <v>8.3942526648548395E-7</v>
      </c>
      <c r="BI390" s="8">
        <v>3.7791803423693544E-2</v>
      </c>
      <c r="BJ390" s="8">
        <v>1.0900733232683868</v>
      </c>
      <c r="BK390" s="8">
        <v>0.31567779647983873</v>
      </c>
      <c r="BL390" s="8">
        <v>0.33202245753725806</v>
      </c>
    </row>
    <row r="391" spans="1:64" x14ac:dyDescent="0.3">
      <c r="A391" s="7">
        <v>335912</v>
      </c>
      <c r="B391" s="7" t="str">
        <f t="shared" si="114"/>
        <v>Primary Battery Manufacturing</v>
      </c>
      <c r="C391" s="8">
        <f t="shared" si="115"/>
        <v>1.0683961384467743E-2</v>
      </c>
      <c r="D391" s="8">
        <f t="shared" si="116"/>
        <v>2.5975705532254837E-3</v>
      </c>
      <c r="E391" s="8">
        <f t="shared" si="117"/>
        <v>4.2614118733564514E-2</v>
      </c>
      <c r="F391" s="8">
        <f t="shared" si="118"/>
        <v>1.4155808677188707E-2</v>
      </c>
      <c r="G391" s="8">
        <f t="shared" si="119"/>
        <v>4.9829246094812906E-3</v>
      </c>
      <c r="H391" s="8">
        <f t="shared" si="120"/>
        <v>4.9952696878246779E-2</v>
      </c>
      <c r="I391" s="8">
        <f t="shared" si="121"/>
        <v>1.4778173978614516E-2</v>
      </c>
      <c r="J391" s="8">
        <f t="shared" si="122"/>
        <v>4.5324097615075795E-3</v>
      </c>
      <c r="K391" s="8">
        <f t="shared" si="123"/>
        <v>4.4757069745967742E-2</v>
      </c>
      <c r="L391" s="8">
        <f t="shared" si="124"/>
        <v>-4.8664333806403226E-2</v>
      </c>
      <c r="M391" s="8">
        <f t="shared" si="125"/>
        <v>-1.3258410792003225E-2</v>
      </c>
      <c r="N391" s="8">
        <f t="shared" si="126"/>
        <v>-0.29593123581822584</v>
      </c>
      <c r="O391" s="8">
        <f t="shared" si="127"/>
        <v>-1.2982506985548387E-2</v>
      </c>
      <c r="P391" s="8">
        <f t="shared" si="128"/>
        <v>7.1759970177596772E-7</v>
      </c>
      <c r="Q391" s="8">
        <f t="shared" si="129"/>
        <v>2.5230889503741936E-2</v>
      </c>
      <c r="R391" s="8">
        <f t="shared" si="130"/>
        <v>1</v>
      </c>
      <c r="S391" s="8">
        <f t="shared" si="131"/>
        <v>0.19812368822935483</v>
      </c>
      <c r="T391" s="8">
        <f t="shared" si="132"/>
        <v>0.19309991155064515</v>
      </c>
      <c r="W391" s="7">
        <v>335912</v>
      </c>
      <c r="X391" s="7" t="s">
        <v>484</v>
      </c>
      <c r="Y391" s="8">
        <v>0</v>
      </c>
      <c r="Z391" s="8">
        <v>0</v>
      </c>
      <c r="AA391" s="8">
        <v>0</v>
      </c>
      <c r="AB391" s="8">
        <v>0</v>
      </c>
      <c r="AC391" s="8">
        <v>0</v>
      </c>
      <c r="AD391" s="8">
        <v>0</v>
      </c>
      <c r="AE391" s="8">
        <v>0</v>
      </c>
      <c r="AF391" s="8">
        <v>0</v>
      </c>
      <c r="AG391" s="8">
        <v>0</v>
      </c>
      <c r="AH391" s="8">
        <v>0</v>
      </c>
      <c r="AI391" s="8">
        <v>0</v>
      </c>
      <c r="AJ391" s="8">
        <v>0</v>
      </c>
      <c r="AK391" s="8">
        <v>0</v>
      </c>
      <c r="AL391" s="8">
        <v>0</v>
      </c>
      <c r="AM391" s="8">
        <v>0</v>
      </c>
      <c r="AN391" s="8">
        <v>1</v>
      </c>
      <c r="AO391" s="8">
        <v>0</v>
      </c>
      <c r="AP391" s="8">
        <v>0</v>
      </c>
      <c r="AS391" s="7">
        <v>335912</v>
      </c>
      <c r="AT391" s="7" t="s">
        <v>484</v>
      </c>
      <c r="AU391" s="8">
        <v>1.0683961384467743E-2</v>
      </c>
      <c r="AV391" s="8">
        <v>2.5975705532254837E-3</v>
      </c>
      <c r="AW391" s="8">
        <v>4.2614118733564514E-2</v>
      </c>
      <c r="AX391" s="8">
        <v>1.4155808677188707E-2</v>
      </c>
      <c r="AY391" s="8">
        <v>4.9829246094812906E-3</v>
      </c>
      <c r="AZ391" s="8">
        <v>4.9952696878246779E-2</v>
      </c>
      <c r="BA391" s="8">
        <v>1.4778173978614516E-2</v>
      </c>
      <c r="BB391" s="8">
        <v>4.5324097615075795E-3</v>
      </c>
      <c r="BC391" s="8">
        <v>4.4757069745967742E-2</v>
      </c>
      <c r="BD391" s="8">
        <v>-4.8664333806403226E-2</v>
      </c>
      <c r="BE391" s="8">
        <v>-1.3258410792003225E-2</v>
      </c>
      <c r="BF391" s="8">
        <v>-0.29593123581822584</v>
      </c>
      <c r="BG391" s="8">
        <v>-1.2982506985548387E-2</v>
      </c>
      <c r="BH391" s="8">
        <v>7.1759970177596772E-7</v>
      </c>
      <c r="BI391" s="8">
        <v>2.5230889503741936E-2</v>
      </c>
      <c r="BJ391" s="8">
        <v>1.0558956506711288</v>
      </c>
      <c r="BK391" s="8">
        <v>0.19812368822935483</v>
      </c>
      <c r="BL391" s="8">
        <v>0.19309991155064515</v>
      </c>
    </row>
    <row r="392" spans="1:64" x14ac:dyDescent="0.3">
      <c r="A392" s="7">
        <v>335921</v>
      </c>
      <c r="B392" s="7" t="str">
        <f t="shared" si="114"/>
        <v>Fiber Optic Cable Manufacturing</v>
      </c>
      <c r="C392" s="8">
        <f t="shared" si="115"/>
        <v>4.0513432452946779E-2</v>
      </c>
      <c r="D392" s="8">
        <f t="shared" si="116"/>
        <v>1.3110207962532906E-2</v>
      </c>
      <c r="E392" s="8">
        <f t="shared" si="117"/>
        <v>5.8294261296693538E-2</v>
      </c>
      <c r="F392" s="8">
        <f t="shared" si="118"/>
        <v>5.8219723841477417E-2</v>
      </c>
      <c r="G392" s="8">
        <f t="shared" si="119"/>
        <v>2.5536238249616611E-2</v>
      </c>
      <c r="H392" s="8">
        <f t="shared" si="120"/>
        <v>9.4195105891390338E-2</v>
      </c>
      <c r="I392" s="8">
        <f t="shared" si="121"/>
        <v>7.7353101664450002E-2</v>
      </c>
      <c r="J392" s="8">
        <f t="shared" si="122"/>
        <v>3.0588430084490317E-2</v>
      </c>
      <c r="K392" s="8">
        <f t="shared" si="123"/>
        <v>0.10795119523033875</v>
      </c>
      <c r="L392" s="8">
        <f t="shared" si="124"/>
        <v>4.8264269742045167E-2</v>
      </c>
      <c r="M392" s="8">
        <f t="shared" si="125"/>
        <v>1.6654732460643872E-2</v>
      </c>
      <c r="N392" s="8">
        <f t="shared" si="126"/>
        <v>0.11458010965020968</v>
      </c>
      <c r="O392" s="8">
        <f t="shared" si="127"/>
        <v>9.9948099725129066E-2</v>
      </c>
      <c r="P392" s="8">
        <f t="shared" si="128"/>
        <v>1.1139275693944031E-6</v>
      </c>
      <c r="Q392" s="8">
        <f t="shared" si="129"/>
        <v>3.5549189645806445E-2</v>
      </c>
      <c r="R392" s="8">
        <f t="shared" si="130"/>
        <v>1</v>
      </c>
      <c r="S392" s="8">
        <f t="shared" si="131"/>
        <v>0.46827364862758059</v>
      </c>
      <c r="T392" s="8">
        <f t="shared" si="132"/>
        <v>0.50621530762435474</v>
      </c>
      <c r="W392" s="7">
        <v>335921</v>
      </c>
      <c r="X392" s="7" t="s">
        <v>485</v>
      </c>
      <c r="Y392" s="8">
        <v>0</v>
      </c>
      <c r="Z392" s="8">
        <v>0</v>
      </c>
      <c r="AA392" s="8">
        <v>0</v>
      </c>
      <c r="AB392" s="8">
        <v>0</v>
      </c>
      <c r="AC392" s="8">
        <v>0</v>
      </c>
      <c r="AD392" s="8">
        <v>0</v>
      </c>
      <c r="AE392" s="8">
        <v>0</v>
      </c>
      <c r="AF392" s="8">
        <v>0</v>
      </c>
      <c r="AG392" s="8">
        <v>0</v>
      </c>
      <c r="AH392" s="8">
        <v>0</v>
      </c>
      <c r="AI392" s="8">
        <v>0</v>
      </c>
      <c r="AJ392" s="8">
        <v>0</v>
      </c>
      <c r="AK392" s="8">
        <v>0</v>
      </c>
      <c r="AL392" s="8">
        <v>0</v>
      </c>
      <c r="AM392" s="8">
        <v>0</v>
      </c>
      <c r="AN392" s="8">
        <v>1</v>
      </c>
      <c r="AO392" s="8">
        <v>0</v>
      </c>
      <c r="AP392" s="8">
        <v>0</v>
      </c>
      <c r="AS392" s="7">
        <v>335921</v>
      </c>
      <c r="AT392" s="7" t="s">
        <v>485</v>
      </c>
      <c r="AU392" s="8">
        <v>4.0513432452946779E-2</v>
      </c>
      <c r="AV392" s="8">
        <v>1.3110207962532906E-2</v>
      </c>
      <c r="AW392" s="8">
        <v>5.8294261296693538E-2</v>
      </c>
      <c r="AX392" s="8">
        <v>5.8219723841477417E-2</v>
      </c>
      <c r="AY392" s="8">
        <v>2.5536238249616611E-2</v>
      </c>
      <c r="AZ392" s="8">
        <v>9.4195105891390338E-2</v>
      </c>
      <c r="BA392" s="8">
        <v>7.7353101664450002E-2</v>
      </c>
      <c r="BB392" s="8">
        <v>3.0588430084490317E-2</v>
      </c>
      <c r="BC392" s="8">
        <v>0.10795119523033875</v>
      </c>
      <c r="BD392" s="8">
        <v>4.8264269742045167E-2</v>
      </c>
      <c r="BE392" s="8">
        <v>1.6654732460643872E-2</v>
      </c>
      <c r="BF392" s="8">
        <v>0.11458010965020968</v>
      </c>
      <c r="BG392" s="8">
        <v>9.9948099725129066E-2</v>
      </c>
      <c r="BH392" s="8">
        <v>1.1139275693944031E-6</v>
      </c>
      <c r="BI392" s="8">
        <v>3.5549189645806445E-2</v>
      </c>
      <c r="BJ392" s="8">
        <v>1.1119179017125806</v>
      </c>
      <c r="BK392" s="8">
        <v>0.46827364862758059</v>
      </c>
      <c r="BL392" s="8">
        <v>0.50621530762435474</v>
      </c>
    </row>
    <row r="393" spans="1:64" x14ac:dyDescent="0.3">
      <c r="A393" s="7">
        <v>335929</v>
      </c>
      <c r="B393" s="7" t="str">
        <f t="shared" si="114"/>
        <v>Other Communication and Energy Wire Manufacturing</v>
      </c>
      <c r="C393" s="8">
        <f t="shared" si="115"/>
        <v>3.7020485687085478E-2</v>
      </c>
      <c r="D393" s="8">
        <f t="shared" si="116"/>
        <v>1.1178889711688711E-2</v>
      </c>
      <c r="E393" s="8">
        <f t="shared" si="117"/>
        <v>5.2720357489887106E-2</v>
      </c>
      <c r="F393" s="8">
        <f t="shared" si="118"/>
        <v>5.9238374308191948E-2</v>
      </c>
      <c r="G393" s="8">
        <f t="shared" si="119"/>
        <v>2.5862664492001607E-2</v>
      </c>
      <c r="H393" s="8">
        <f t="shared" si="120"/>
        <v>9.2588344496579017E-2</v>
      </c>
      <c r="I393" s="8">
        <f t="shared" si="121"/>
        <v>7.1853871043612919E-2</v>
      </c>
      <c r="J393" s="8">
        <f t="shared" si="122"/>
        <v>2.6763628400445164E-2</v>
      </c>
      <c r="K393" s="8">
        <f t="shared" si="123"/>
        <v>9.8032711277403234E-2</v>
      </c>
      <c r="L393" s="8">
        <f t="shared" si="124"/>
        <v>4.4578224451887097E-2</v>
      </c>
      <c r="M393" s="8">
        <f t="shared" si="125"/>
        <v>1.4402160465227416E-2</v>
      </c>
      <c r="N393" s="8">
        <f t="shared" si="126"/>
        <v>0.10364251566816129</v>
      </c>
      <c r="O393" s="8">
        <f t="shared" si="127"/>
        <v>8.9103826088774193E-2</v>
      </c>
      <c r="P393" s="8">
        <f t="shared" si="128"/>
        <v>9.0971507123225801E-7</v>
      </c>
      <c r="Q393" s="8">
        <f t="shared" si="129"/>
        <v>3.1522092022709669E-2</v>
      </c>
      <c r="R393" s="8">
        <f t="shared" si="130"/>
        <v>1</v>
      </c>
      <c r="S393" s="8">
        <f t="shared" si="131"/>
        <v>0.43575389942564513</v>
      </c>
      <c r="T393" s="8">
        <f t="shared" si="132"/>
        <v>0.45471472685064512</v>
      </c>
      <c r="W393" s="7">
        <v>335929</v>
      </c>
      <c r="X393" s="7" t="s">
        <v>486</v>
      </c>
      <c r="Y393" s="8">
        <v>0</v>
      </c>
      <c r="Z393" s="8">
        <v>0</v>
      </c>
      <c r="AA393" s="8">
        <v>0</v>
      </c>
      <c r="AB393" s="8">
        <v>0</v>
      </c>
      <c r="AC393" s="8">
        <v>0</v>
      </c>
      <c r="AD393" s="8">
        <v>0</v>
      </c>
      <c r="AE393" s="8">
        <v>0</v>
      </c>
      <c r="AF393" s="8">
        <v>0</v>
      </c>
      <c r="AG393" s="8">
        <v>0</v>
      </c>
      <c r="AH393" s="8">
        <v>0</v>
      </c>
      <c r="AI393" s="8">
        <v>0</v>
      </c>
      <c r="AJ393" s="8">
        <v>0</v>
      </c>
      <c r="AK393" s="8">
        <v>0</v>
      </c>
      <c r="AL393" s="8">
        <v>0</v>
      </c>
      <c r="AM393" s="8">
        <v>0</v>
      </c>
      <c r="AN393" s="8">
        <v>1</v>
      </c>
      <c r="AO393" s="8">
        <v>0</v>
      </c>
      <c r="AP393" s="8">
        <v>0</v>
      </c>
      <c r="AS393" s="7">
        <v>335929</v>
      </c>
      <c r="AT393" s="7" t="s">
        <v>486</v>
      </c>
      <c r="AU393" s="8">
        <v>3.7020485687085478E-2</v>
      </c>
      <c r="AV393" s="8">
        <v>1.1178889711688711E-2</v>
      </c>
      <c r="AW393" s="8">
        <v>5.2720357489887106E-2</v>
      </c>
      <c r="AX393" s="8">
        <v>5.9238374308191948E-2</v>
      </c>
      <c r="AY393" s="8">
        <v>2.5862664492001607E-2</v>
      </c>
      <c r="AZ393" s="8">
        <v>9.2588344496579017E-2</v>
      </c>
      <c r="BA393" s="8">
        <v>7.1853871043612919E-2</v>
      </c>
      <c r="BB393" s="8">
        <v>2.6763628400445164E-2</v>
      </c>
      <c r="BC393" s="8">
        <v>9.8032711277403234E-2</v>
      </c>
      <c r="BD393" s="8">
        <v>4.4578224451887097E-2</v>
      </c>
      <c r="BE393" s="8">
        <v>1.4402160465227416E-2</v>
      </c>
      <c r="BF393" s="8">
        <v>0.10364251566816129</v>
      </c>
      <c r="BG393" s="8">
        <v>8.9103826088774193E-2</v>
      </c>
      <c r="BH393" s="8">
        <v>9.0971507123225801E-7</v>
      </c>
      <c r="BI393" s="8">
        <v>3.1522092022709669E-2</v>
      </c>
      <c r="BJ393" s="8">
        <v>1.1009197328888709</v>
      </c>
      <c r="BK393" s="8">
        <v>0.43575389942564513</v>
      </c>
      <c r="BL393" s="8">
        <v>0.45471472685064512</v>
      </c>
    </row>
    <row r="394" spans="1:64" x14ac:dyDescent="0.3">
      <c r="A394" s="7">
        <v>335931</v>
      </c>
      <c r="B394" s="7" t="str">
        <f t="shared" si="114"/>
        <v>Current-Carrying Wiring Device Manufacturing</v>
      </c>
      <c r="C394" s="8">
        <f t="shared" si="115"/>
        <v>2.8571211837816121E-2</v>
      </c>
      <c r="D394" s="8">
        <f t="shared" si="116"/>
        <v>7.5096714438782266E-3</v>
      </c>
      <c r="E394" s="8">
        <f t="shared" si="117"/>
        <v>8.8430952142580635E-2</v>
      </c>
      <c r="F394" s="8">
        <f t="shared" si="118"/>
        <v>3.7651920949653223E-2</v>
      </c>
      <c r="G394" s="8">
        <f t="shared" si="119"/>
        <v>1.3494300291526611E-2</v>
      </c>
      <c r="H394" s="8">
        <f t="shared" si="120"/>
        <v>0.1061086641393629</v>
      </c>
      <c r="I394" s="8">
        <f t="shared" si="121"/>
        <v>3.1922456469911292E-2</v>
      </c>
      <c r="J394" s="8">
        <f t="shared" si="122"/>
        <v>9.3228994326593553E-3</v>
      </c>
      <c r="K394" s="8">
        <f t="shared" si="123"/>
        <v>7.5575098496935486E-2</v>
      </c>
      <c r="L394" s="8">
        <f t="shared" si="124"/>
        <v>2.5831811286488707E-2</v>
      </c>
      <c r="M394" s="8">
        <f t="shared" si="125"/>
        <v>6.7106005588282256E-3</v>
      </c>
      <c r="N394" s="8">
        <f t="shared" si="126"/>
        <v>0.10162272057320967</v>
      </c>
      <c r="O394" s="8">
        <f t="shared" si="127"/>
        <v>0.17856934509385486</v>
      </c>
      <c r="P394" s="8">
        <f t="shared" si="128"/>
        <v>2.0197287746110164E-6</v>
      </c>
      <c r="Q394" s="8">
        <f t="shared" si="129"/>
        <v>8.699845842699995E-2</v>
      </c>
      <c r="R394" s="8">
        <f t="shared" si="130"/>
        <v>1</v>
      </c>
      <c r="S394" s="8">
        <f t="shared" si="131"/>
        <v>0.46370649828387106</v>
      </c>
      <c r="T394" s="8">
        <f t="shared" si="132"/>
        <v>0.42327206730274186</v>
      </c>
      <c r="W394" s="7">
        <v>335931</v>
      </c>
      <c r="X394" s="7" t="s">
        <v>487</v>
      </c>
      <c r="Y394" s="8">
        <v>0</v>
      </c>
      <c r="Z394" s="8">
        <v>0</v>
      </c>
      <c r="AA394" s="8">
        <v>0</v>
      </c>
      <c r="AB394" s="8">
        <v>0</v>
      </c>
      <c r="AC394" s="8">
        <v>0</v>
      </c>
      <c r="AD394" s="8">
        <v>0</v>
      </c>
      <c r="AE394" s="8">
        <v>0</v>
      </c>
      <c r="AF394" s="8">
        <v>0</v>
      </c>
      <c r="AG394" s="8">
        <v>0</v>
      </c>
      <c r="AH394" s="8">
        <v>0</v>
      </c>
      <c r="AI394" s="8">
        <v>0</v>
      </c>
      <c r="AJ394" s="8">
        <v>0</v>
      </c>
      <c r="AK394" s="8">
        <v>0</v>
      </c>
      <c r="AL394" s="8">
        <v>0</v>
      </c>
      <c r="AM394" s="8">
        <v>0</v>
      </c>
      <c r="AN394" s="8">
        <v>1</v>
      </c>
      <c r="AO394" s="8">
        <v>0</v>
      </c>
      <c r="AP394" s="8">
        <v>0</v>
      </c>
      <c r="AS394" s="7">
        <v>335931</v>
      </c>
      <c r="AT394" s="7" t="s">
        <v>487</v>
      </c>
      <c r="AU394" s="8">
        <v>2.8571211837816121E-2</v>
      </c>
      <c r="AV394" s="8">
        <v>7.5096714438782266E-3</v>
      </c>
      <c r="AW394" s="8">
        <v>8.8430952142580635E-2</v>
      </c>
      <c r="AX394" s="8">
        <v>3.7651920949653223E-2</v>
      </c>
      <c r="AY394" s="8">
        <v>1.3494300291526611E-2</v>
      </c>
      <c r="AZ394" s="8">
        <v>0.1061086641393629</v>
      </c>
      <c r="BA394" s="8">
        <v>3.1922456469911292E-2</v>
      </c>
      <c r="BB394" s="8">
        <v>9.3228994326593553E-3</v>
      </c>
      <c r="BC394" s="8">
        <v>7.5575098496935486E-2</v>
      </c>
      <c r="BD394" s="8">
        <v>2.5831811286488707E-2</v>
      </c>
      <c r="BE394" s="8">
        <v>6.7106005588282256E-3</v>
      </c>
      <c r="BF394" s="8">
        <v>0.10162272057320967</v>
      </c>
      <c r="BG394" s="8">
        <v>0.17856934509385486</v>
      </c>
      <c r="BH394" s="8">
        <v>2.0197287746110164E-6</v>
      </c>
      <c r="BI394" s="8">
        <v>8.699845842699995E-2</v>
      </c>
      <c r="BJ394" s="8">
        <v>1.1245118354240322</v>
      </c>
      <c r="BK394" s="8">
        <v>0.46370649828387106</v>
      </c>
      <c r="BL394" s="8">
        <v>0.42327206730274186</v>
      </c>
    </row>
    <row r="395" spans="1:64" x14ac:dyDescent="0.3">
      <c r="A395" s="7">
        <v>335932</v>
      </c>
      <c r="B395" s="7" t="str">
        <f t="shared" si="114"/>
        <v>Noncurrent-Carrying Wiring Device Manufacturing</v>
      </c>
      <c r="C395" s="8">
        <f t="shared" si="115"/>
        <v>1.8938034069212902E-2</v>
      </c>
      <c r="D395" s="8">
        <f t="shared" si="116"/>
        <v>4.9275577959308047E-3</v>
      </c>
      <c r="E395" s="8">
        <f t="shared" si="117"/>
        <v>6.0165097909758061E-2</v>
      </c>
      <c r="F395" s="8">
        <f t="shared" si="118"/>
        <v>1.5254079455646776E-2</v>
      </c>
      <c r="G395" s="8">
        <f t="shared" si="119"/>
        <v>4.6889680482320971E-3</v>
      </c>
      <c r="H395" s="8">
        <f t="shared" si="120"/>
        <v>4.1971285875708059E-2</v>
      </c>
      <c r="I395" s="8">
        <f t="shared" si="121"/>
        <v>2.1386886637275809E-2</v>
      </c>
      <c r="J395" s="8">
        <f t="shared" si="122"/>
        <v>6.2031381760804839E-3</v>
      </c>
      <c r="K395" s="8">
        <f t="shared" si="123"/>
        <v>5.1616857315500003E-2</v>
      </c>
      <c r="L395" s="8">
        <f t="shared" si="124"/>
        <v>1.6850228646858065E-2</v>
      </c>
      <c r="M395" s="8">
        <f t="shared" si="125"/>
        <v>4.3311661738361295E-3</v>
      </c>
      <c r="N395" s="8">
        <f t="shared" si="126"/>
        <v>6.9108891174387094E-2</v>
      </c>
      <c r="O395" s="8">
        <f t="shared" si="127"/>
        <v>0.11312764754438712</v>
      </c>
      <c r="P395" s="8">
        <f t="shared" si="128"/>
        <v>1.673704826475968E-6</v>
      </c>
      <c r="Q395" s="8">
        <f t="shared" si="129"/>
        <v>5.3642915323741935E-2</v>
      </c>
      <c r="R395" s="8">
        <f t="shared" si="130"/>
        <v>1</v>
      </c>
      <c r="S395" s="8">
        <f t="shared" si="131"/>
        <v>0.25546272047645163</v>
      </c>
      <c r="T395" s="8">
        <f t="shared" si="132"/>
        <v>0.27275526922532256</v>
      </c>
      <c r="W395" s="7">
        <v>335932</v>
      </c>
      <c r="X395" s="7" t="s">
        <v>488</v>
      </c>
      <c r="Y395" s="8">
        <v>0</v>
      </c>
      <c r="Z395" s="8">
        <v>0</v>
      </c>
      <c r="AA395" s="8">
        <v>0</v>
      </c>
      <c r="AB395" s="8">
        <v>0</v>
      </c>
      <c r="AC395" s="8">
        <v>0</v>
      </c>
      <c r="AD395" s="8">
        <v>0</v>
      </c>
      <c r="AE395" s="8">
        <v>0</v>
      </c>
      <c r="AF395" s="8">
        <v>0</v>
      </c>
      <c r="AG395" s="8">
        <v>0</v>
      </c>
      <c r="AH395" s="8">
        <v>0</v>
      </c>
      <c r="AI395" s="8">
        <v>0</v>
      </c>
      <c r="AJ395" s="8">
        <v>0</v>
      </c>
      <c r="AK395" s="8">
        <v>0</v>
      </c>
      <c r="AL395" s="8">
        <v>0</v>
      </c>
      <c r="AM395" s="8">
        <v>0</v>
      </c>
      <c r="AN395" s="8">
        <v>1</v>
      </c>
      <c r="AO395" s="8">
        <v>0</v>
      </c>
      <c r="AP395" s="8">
        <v>0</v>
      </c>
      <c r="AS395" s="7">
        <v>335932</v>
      </c>
      <c r="AT395" s="7" t="s">
        <v>488</v>
      </c>
      <c r="AU395" s="8">
        <v>1.8938034069212902E-2</v>
      </c>
      <c r="AV395" s="8">
        <v>4.9275577959308047E-3</v>
      </c>
      <c r="AW395" s="8">
        <v>6.0165097909758061E-2</v>
      </c>
      <c r="AX395" s="8">
        <v>1.5254079455646776E-2</v>
      </c>
      <c r="AY395" s="8">
        <v>4.6889680482320971E-3</v>
      </c>
      <c r="AZ395" s="8">
        <v>4.1971285875708059E-2</v>
      </c>
      <c r="BA395" s="8">
        <v>2.1386886637275809E-2</v>
      </c>
      <c r="BB395" s="8">
        <v>6.2031381760804839E-3</v>
      </c>
      <c r="BC395" s="8">
        <v>5.1616857315500003E-2</v>
      </c>
      <c r="BD395" s="8">
        <v>1.6850228646858065E-2</v>
      </c>
      <c r="BE395" s="8">
        <v>4.3311661738361295E-3</v>
      </c>
      <c r="BF395" s="8">
        <v>6.9108891174387094E-2</v>
      </c>
      <c r="BG395" s="8">
        <v>0.11312764754438712</v>
      </c>
      <c r="BH395" s="8">
        <v>1.673704826475968E-6</v>
      </c>
      <c r="BI395" s="8">
        <v>5.3642915323741935E-2</v>
      </c>
      <c r="BJ395" s="8">
        <v>1.0840306897748391</v>
      </c>
      <c r="BK395" s="8">
        <v>0.25546272047645163</v>
      </c>
      <c r="BL395" s="8">
        <v>0.27275526922532256</v>
      </c>
    </row>
    <row r="396" spans="1:64" x14ac:dyDescent="0.3">
      <c r="A396" s="7">
        <v>335991</v>
      </c>
      <c r="B396" s="7" t="str">
        <f t="shared" si="114"/>
        <v>Carbon and Graphite Product Manufacturing</v>
      </c>
      <c r="C396" s="8">
        <f t="shared" si="115"/>
        <v>2.4112304260208068E-2</v>
      </c>
      <c r="D396" s="8">
        <f t="shared" si="116"/>
        <v>5.6014064854004843E-3</v>
      </c>
      <c r="E396" s="8">
        <f t="shared" si="117"/>
        <v>4.9141971775661299E-2</v>
      </c>
      <c r="F396" s="8">
        <f t="shared" si="118"/>
        <v>2.1409170163843552E-2</v>
      </c>
      <c r="G396" s="8">
        <f t="shared" si="119"/>
        <v>8.6978869202290338E-3</v>
      </c>
      <c r="H396" s="8">
        <f t="shared" si="120"/>
        <v>5.0592316319761292E-2</v>
      </c>
      <c r="I396" s="8">
        <f t="shared" si="121"/>
        <v>3.0985016238096779E-2</v>
      </c>
      <c r="J396" s="8">
        <f t="shared" si="122"/>
        <v>1.0875156090514518E-2</v>
      </c>
      <c r="K396" s="8">
        <f t="shared" si="123"/>
        <v>6.3481721030225813E-2</v>
      </c>
      <c r="L396" s="8">
        <f t="shared" si="124"/>
        <v>2.3965924609951613E-2</v>
      </c>
      <c r="M396" s="8">
        <f t="shared" si="125"/>
        <v>5.9088137452419356E-3</v>
      </c>
      <c r="N396" s="8">
        <f t="shared" si="126"/>
        <v>6.5842303092032262E-2</v>
      </c>
      <c r="O396" s="8">
        <f t="shared" si="127"/>
        <v>8.1541775061129057E-2</v>
      </c>
      <c r="P396" s="8">
        <f t="shared" si="128"/>
        <v>9.367848429222583E-7</v>
      </c>
      <c r="Q396" s="8">
        <f t="shared" si="129"/>
        <v>2.8034001507741935E-2</v>
      </c>
      <c r="R396" s="8">
        <f t="shared" si="130"/>
        <v>1</v>
      </c>
      <c r="S396" s="8">
        <f t="shared" si="131"/>
        <v>0.24198969598483869</v>
      </c>
      <c r="T396" s="8">
        <f t="shared" si="132"/>
        <v>0.26663221593951614</v>
      </c>
      <c r="W396" s="7">
        <v>335991</v>
      </c>
      <c r="X396" s="7" t="s">
        <v>489</v>
      </c>
      <c r="Y396" s="8">
        <v>0</v>
      </c>
      <c r="Z396" s="8">
        <v>0</v>
      </c>
      <c r="AA396" s="8">
        <v>0</v>
      </c>
      <c r="AB396" s="8">
        <v>0</v>
      </c>
      <c r="AC396" s="8">
        <v>0</v>
      </c>
      <c r="AD396" s="8">
        <v>0</v>
      </c>
      <c r="AE396" s="8">
        <v>0</v>
      </c>
      <c r="AF396" s="8">
        <v>0</v>
      </c>
      <c r="AG396" s="8">
        <v>0</v>
      </c>
      <c r="AH396" s="8">
        <v>0</v>
      </c>
      <c r="AI396" s="8">
        <v>0</v>
      </c>
      <c r="AJ396" s="8">
        <v>0</v>
      </c>
      <c r="AK396" s="8">
        <v>0</v>
      </c>
      <c r="AL396" s="8">
        <v>0</v>
      </c>
      <c r="AM396" s="8">
        <v>0</v>
      </c>
      <c r="AN396" s="8">
        <v>1</v>
      </c>
      <c r="AO396" s="8">
        <v>0</v>
      </c>
      <c r="AP396" s="8">
        <v>0</v>
      </c>
      <c r="AS396" s="7">
        <v>335991</v>
      </c>
      <c r="AT396" s="7" t="s">
        <v>489</v>
      </c>
      <c r="AU396" s="8">
        <v>2.4112304260208068E-2</v>
      </c>
      <c r="AV396" s="8">
        <v>5.6014064854004843E-3</v>
      </c>
      <c r="AW396" s="8">
        <v>4.9141971775661299E-2</v>
      </c>
      <c r="AX396" s="8">
        <v>2.1409170163843552E-2</v>
      </c>
      <c r="AY396" s="8">
        <v>8.6978869202290338E-3</v>
      </c>
      <c r="AZ396" s="8">
        <v>5.0592316319761292E-2</v>
      </c>
      <c r="BA396" s="8">
        <v>3.0985016238096779E-2</v>
      </c>
      <c r="BB396" s="8">
        <v>1.0875156090514518E-2</v>
      </c>
      <c r="BC396" s="8">
        <v>6.3481721030225813E-2</v>
      </c>
      <c r="BD396" s="8">
        <v>2.3965924609951613E-2</v>
      </c>
      <c r="BE396" s="8">
        <v>5.9088137452419356E-3</v>
      </c>
      <c r="BF396" s="8">
        <v>6.5842303092032262E-2</v>
      </c>
      <c r="BG396" s="8">
        <v>8.1541775061129057E-2</v>
      </c>
      <c r="BH396" s="8">
        <v>9.367848429222583E-7</v>
      </c>
      <c r="BI396" s="8">
        <v>2.8034001507741935E-2</v>
      </c>
      <c r="BJ396" s="8">
        <v>1.0788556825212903</v>
      </c>
      <c r="BK396" s="8">
        <v>0.24198969598483869</v>
      </c>
      <c r="BL396" s="8">
        <v>0.26663221593951614</v>
      </c>
    </row>
    <row r="397" spans="1:64" x14ac:dyDescent="0.3">
      <c r="A397" s="7">
        <v>335999</v>
      </c>
      <c r="B397" s="7" t="str">
        <f t="shared" si="114"/>
        <v>All Other Miscellaneous Electrical Equipment and Component Manufacturing</v>
      </c>
      <c r="C397" s="8">
        <f t="shared" si="115"/>
        <v>5.4420394538200002E-2</v>
      </c>
      <c r="D397" s="8">
        <f t="shared" si="116"/>
        <v>7.13470375203E-3</v>
      </c>
      <c r="E397" s="8">
        <f t="shared" si="117"/>
        <v>8.6115283543300003E-2</v>
      </c>
      <c r="F397" s="8">
        <f t="shared" si="118"/>
        <v>8.3951705412099994E-2</v>
      </c>
      <c r="G397" s="8">
        <f t="shared" si="119"/>
        <v>1.17646406974E-2</v>
      </c>
      <c r="H397" s="8">
        <f t="shared" si="120"/>
        <v>7.62696579579E-2</v>
      </c>
      <c r="I397" s="8">
        <f t="shared" si="121"/>
        <v>6.4651481796299995E-2</v>
      </c>
      <c r="J397" s="8">
        <f t="shared" si="122"/>
        <v>8.3139842189899997E-3</v>
      </c>
      <c r="K397" s="8">
        <f t="shared" si="123"/>
        <v>4.9574653913900001E-2</v>
      </c>
      <c r="L397" s="8">
        <f t="shared" si="124"/>
        <v>7.6223092888799998E-2</v>
      </c>
      <c r="M397" s="8">
        <f t="shared" si="125"/>
        <v>9.0110635426400004E-3</v>
      </c>
      <c r="N397" s="8">
        <f t="shared" si="126"/>
        <v>0.15303679974199999</v>
      </c>
      <c r="O397" s="8">
        <f t="shared" si="127"/>
        <v>0.41064857470299998</v>
      </c>
      <c r="P397" s="8">
        <f t="shared" si="128"/>
        <v>4.7101951155199999E-6</v>
      </c>
      <c r="Q397" s="8">
        <f t="shared" si="129"/>
        <v>0.26793295431699998</v>
      </c>
      <c r="R397" s="8">
        <f t="shared" si="130"/>
        <v>1.14767038183</v>
      </c>
      <c r="S397" s="8">
        <f t="shared" si="131"/>
        <v>1.1719860040700001</v>
      </c>
      <c r="T397" s="8">
        <f t="shared" si="132"/>
        <v>1.12254011993</v>
      </c>
      <c r="W397" s="7">
        <v>335999</v>
      </c>
      <c r="X397" s="7" t="s">
        <v>490</v>
      </c>
      <c r="Y397" s="8">
        <v>5.4420394538200002E-2</v>
      </c>
      <c r="Z397" s="8">
        <v>7.13470375203E-3</v>
      </c>
      <c r="AA397" s="8">
        <v>8.6115283543300003E-2</v>
      </c>
      <c r="AB397" s="8">
        <v>8.3951705412099994E-2</v>
      </c>
      <c r="AC397" s="8">
        <v>1.17646406974E-2</v>
      </c>
      <c r="AD397" s="8">
        <v>7.62696579579E-2</v>
      </c>
      <c r="AE397" s="8">
        <v>6.4651481796299995E-2</v>
      </c>
      <c r="AF397" s="8">
        <v>8.3139842189899997E-3</v>
      </c>
      <c r="AG397" s="8">
        <v>4.9574653913900001E-2</v>
      </c>
      <c r="AH397" s="8">
        <v>7.6223092888799998E-2</v>
      </c>
      <c r="AI397" s="8">
        <v>9.0110635426400004E-3</v>
      </c>
      <c r="AJ397" s="8">
        <v>0.15303679974199999</v>
      </c>
      <c r="AK397" s="8">
        <v>0.41064857470299998</v>
      </c>
      <c r="AL397" s="8">
        <v>4.7101951155199999E-6</v>
      </c>
      <c r="AM397" s="8">
        <v>0.26793295431699998</v>
      </c>
      <c r="AN397" s="8">
        <v>1.14767038183</v>
      </c>
      <c r="AO397" s="8">
        <v>1.1719860040700001</v>
      </c>
      <c r="AP397" s="8">
        <v>1.12254011993</v>
      </c>
      <c r="AS397" s="7">
        <v>335999</v>
      </c>
      <c r="AT397" s="7" t="s">
        <v>490</v>
      </c>
      <c r="AU397" s="8">
        <v>8.2051610283979018E-2</v>
      </c>
      <c r="AV397" s="8">
        <v>1.7351253591084685E-2</v>
      </c>
      <c r="AW397" s="8">
        <v>0.13446138971976937</v>
      </c>
      <c r="AX397" s="8">
        <v>0.15686353916343876</v>
      </c>
      <c r="AY397" s="8">
        <v>4.3706637505069035E-2</v>
      </c>
      <c r="AZ397" s="8">
        <v>0.21283256185963551</v>
      </c>
      <c r="BA397" s="8">
        <v>0.11061498502980968</v>
      </c>
      <c r="BB397" s="8">
        <v>2.3376488204193867E-2</v>
      </c>
      <c r="BC397" s="8">
        <v>0.12885822656143225</v>
      </c>
      <c r="BD397" s="8">
        <v>0.11472697944960324</v>
      </c>
      <c r="BE397" s="8">
        <v>2.205905649959242E-2</v>
      </c>
      <c r="BF397" s="8">
        <v>0.21225637325656457</v>
      </c>
      <c r="BG397" s="8">
        <v>0.34226755693016137</v>
      </c>
      <c r="BH397" s="8">
        <v>5.5048408866128704E-6</v>
      </c>
      <c r="BI397" s="8">
        <v>0.22083730119537112</v>
      </c>
      <c r="BJ397" s="8">
        <v>1.233864253594839</v>
      </c>
      <c r="BK397" s="8">
        <v>1.2359833836890322</v>
      </c>
      <c r="BL397" s="8">
        <v>1.0854303449567742</v>
      </c>
    </row>
    <row r="398" spans="1:64" x14ac:dyDescent="0.3">
      <c r="A398" s="7">
        <v>336111</v>
      </c>
      <c r="B398" s="7" t="str">
        <f t="shared" si="114"/>
        <v>Automobile Manufacturing</v>
      </c>
      <c r="C398" s="8">
        <f t="shared" si="115"/>
        <v>7.2417518783145169E-3</v>
      </c>
      <c r="D398" s="8">
        <f t="shared" si="116"/>
        <v>2.0409940396353228E-3</v>
      </c>
      <c r="E398" s="8">
        <f t="shared" si="117"/>
        <v>1.1376183640208067E-2</v>
      </c>
      <c r="F398" s="8">
        <f t="shared" si="118"/>
        <v>1.3789048582959677E-2</v>
      </c>
      <c r="G398" s="8">
        <f t="shared" si="119"/>
        <v>7.5503153861353227E-3</v>
      </c>
      <c r="H398" s="8">
        <f t="shared" si="120"/>
        <v>3.0068602760375804E-2</v>
      </c>
      <c r="I398" s="8">
        <f t="shared" si="121"/>
        <v>1.0897098811970969E-2</v>
      </c>
      <c r="J398" s="8">
        <f t="shared" si="122"/>
        <v>4.6096398628306459E-3</v>
      </c>
      <c r="K398" s="8">
        <f t="shared" si="123"/>
        <v>1.8284157231961293E-2</v>
      </c>
      <c r="L398" s="8">
        <f t="shared" si="124"/>
        <v>9.7850096902967736E-3</v>
      </c>
      <c r="M398" s="8">
        <f t="shared" si="125"/>
        <v>3.393498761256452E-3</v>
      </c>
      <c r="N398" s="8">
        <f t="shared" si="126"/>
        <v>2.4585562212596775E-2</v>
      </c>
      <c r="O398" s="8">
        <f t="shared" si="127"/>
        <v>2.4833212203306452E-2</v>
      </c>
      <c r="P398" s="8">
        <f t="shared" si="128"/>
        <v>3.9087269009296776E-7</v>
      </c>
      <c r="Q398" s="8">
        <f t="shared" si="129"/>
        <v>1.2182739444516128E-2</v>
      </c>
      <c r="R398" s="8">
        <f t="shared" si="130"/>
        <v>1</v>
      </c>
      <c r="S398" s="8">
        <f t="shared" si="131"/>
        <v>0.13205312801967742</v>
      </c>
      <c r="T398" s="8">
        <f t="shared" si="132"/>
        <v>0.11443605719709678</v>
      </c>
      <c r="W398" s="7">
        <v>336111</v>
      </c>
      <c r="X398" s="7" t="s">
        <v>491</v>
      </c>
      <c r="Y398" s="8">
        <v>0</v>
      </c>
      <c r="Z398" s="8">
        <v>0</v>
      </c>
      <c r="AA398" s="8">
        <v>0</v>
      </c>
      <c r="AB398" s="8">
        <v>0</v>
      </c>
      <c r="AC398" s="8">
        <v>0</v>
      </c>
      <c r="AD398" s="8">
        <v>0</v>
      </c>
      <c r="AE398" s="8">
        <v>0</v>
      </c>
      <c r="AF398" s="8">
        <v>0</v>
      </c>
      <c r="AG398" s="8">
        <v>0</v>
      </c>
      <c r="AH398" s="8">
        <v>0</v>
      </c>
      <c r="AI398" s="8">
        <v>0</v>
      </c>
      <c r="AJ398" s="8">
        <v>0</v>
      </c>
      <c r="AK398" s="8">
        <v>0</v>
      </c>
      <c r="AL398" s="8">
        <v>0</v>
      </c>
      <c r="AM398" s="8">
        <v>0</v>
      </c>
      <c r="AN398" s="8">
        <v>1</v>
      </c>
      <c r="AO398" s="8">
        <v>0</v>
      </c>
      <c r="AP398" s="8">
        <v>0</v>
      </c>
      <c r="AS398" s="7">
        <v>336111</v>
      </c>
      <c r="AT398" s="7" t="s">
        <v>491</v>
      </c>
      <c r="AU398" s="8">
        <v>7.2417518783145169E-3</v>
      </c>
      <c r="AV398" s="8">
        <v>2.0409940396353228E-3</v>
      </c>
      <c r="AW398" s="8">
        <v>1.1376183640208067E-2</v>
      </c>
      <c r="AX398" s="8">
        <v>1.3789048582959677E-2</v>
      </c>
      <c r="AY398" s="8">
        <v>7.5503153861353227E-3</v>
      </c>
      <c r="AZ398" s="8">
        <v>3.0068602760375804E-2</v>
      </c>
      <c r="BA398" s="8">
        <v>1.0897098811970969E-2</v>
      </c>
      <c r="BB398" s="8">
        <v>4.6096398628306459E-3</v>
      </c>
      <c r="BC398" s="8">
        <v>1.8284157231961293E-2</v>
      </c>
      <c r="BD398" s="8">
        <v>9.7850096902967736E-3</v>
      </c>
      <c r="BE398" s="8">
        <v>3.393498761256452E-3</v>
      </c>
      <c r="BF398" s="8">
        <v>2.4585562212596775E-2</v>
      </c>
      <c r="BG398" s="8">
        <v>2.4833212203306452E-2</v>
      </c>
      <c r="BH398" s="8">
        <v>3.9087269009296776E-7</v>
      </c>
      <c r="BI398" s="8">
        <v>1.2182739444516128E-2</v>
      </c>
      <c r="BJ398" s="8">
        <v>1.0206589295582258</v>
      </c>
      <c r="BK398" s="8">
        <v>0.13205312801967742</v>
      </c>
      <c r="BL398" s="8">
        <v>0.11443605719709678</v>
      </c>
    </row>
    <row r="399" spans="1:64" x14ac:dyDescent="0.3">
      <c r="A399" s="7">
        <v>336112</v>
      </c>
      <c r="B399" s="7" t="str">
        <f t="shared" si="114"/>
        <v>Light Truck and Utility Vehicle Manufacturing</v>
      </c>
      <c r="C399" s="8">
        <f t="shared" si="115"/>
        <v>5.0424550317096769E-3</v>
      </c>
      <c r="D399" s="8">
        <f t="shared" si="116"/>
        <v>1.5607257146009678E-3</v>
      </c>
      <c r="E399" s="8">
        <f t="shared" si="117"/>
        <v>4.4848831712258064E-3</v>
      </c>
      <c r="F399" s="8">
        <f t="shared" si="118"/>
        <v>5.9585418218064519E-2</v>
      </c>
      <c r="G399" s="8">
        <f t="shared" si="119"/>
        <v>3.8547716599887094E-2</v>
      </c>
      <c r="H399" s="8">
        <f t="shared" si="120"/>
        <v>7.5779450292790332E-2</v>
      </c>
      <c r="I399" s="8">
        <f t="shared" si="121"/>
        <v>6.1069586427951614E-2</v>
      </c>
      <c r="J399" s="8">
        <f t="shared" si="122"/>
        <v>3.0273181864241931E-2</v>
      </c>
      <c r="K399" s="8">
        <f t="shared" si="123"/>
        <v>5.8044826285645161E-2</v>
      </c>
      <c r="L399" s="8">
        <f t="shared" si="124"/>
        <v>1.0424289031467743E-2</v>
      </c>
      <c r="M399" s="8">
        <f t="shared" si="125"/>
        <v>4.4636784305758063E-3</v>
      </c>
      <c r="N399" s="8">
        <f t="shared" si="126"/>
        <v>1.7190195961935485E-2</v>
      </c>
      <c r="O399" s="8">
        <f t="shared" si="127"/>
        <v>5.7173802665806449E-3</v>
      </c>
      <c r="P399" s="8">
        <f t="shared" si="128"/>
        <v>8.5243010110161291E-9</v>
      </c>
      <c r="Q399" s="8">
        <f t="shared" si="129"/>
        <v>5.6518973962580647E-4</v>
      </c>
      <c r="R399" s="8">
        <f t="shared" si="130"/>
        <v>1</v>
      </c>
      <c r="S399" s="8">
        <f t="shared" si="131"/>
        <v>0.20617064962741935</v>
      </c>
      <c r="T399" s="8">
        <f t="shared" si="132"/>
        <v>0.18164565909403224</v>
      </c>
      <c r="W399" s="7">
        <v>336112</v>
      </c>
      <c r="X399" s="7" t="s">
        <v>492</v>
      </c>
      <c r="Y399" s="8">
        <v>0</v>
      </c>
      <c r="Z399" s="8">
        <v>0</v>
      </c>
      <c r="AA399" s="8">
        <v>0</v>
      </c>
      <c r="AB399" s="8">
        <v>0</v>
      </c>
      <c r="AC399" s="8">
        <v>0</v>
      </c>
      <c r="AD399" s="8">
        <v>0</v>
      </c>
      <c r="AE399" s="8">
        <v>0</v>
      </c>
      <c r="AF399" s="8">
        <v>0</v>
      </c>
      <c r="AG399" s="8">
        <v>0</v>
      </c>
      <c r="AH399" s="8">
        <v>0</v>
      </c>
      <c r="AI399" s="8">
        <v>0</v>
      </c>
      <c r="AJ399" s="8">
        <v>0</v>
      </c>
      <c r="AK399" s="8">
        <v>0</v>
      </c>
      <c r="AL399" s="8">
        <v>0</v>
      </c>
      <c r="AM399" s="8">
        <v>0</v>
      </c>
      <c r="AN399" s="8">
        <v>1</v>
      </c>
      <c r="AO399" s="8">
        <v>0</v>
      </c>
      <c r="AP399" s="8">
        <v>0</v>
      </c>
      <c r="AS399" s="7">
        <v>336112</v>
      </c>
      <c r="AT399" s="7" t="s">
        <v>492</v>
      </c>
      <c r="AU399" s="8">
        <v>5.0424550317096769E-3</v>
      </c>
      <c r="AV399" s="8">
        <v>1.5607257146009678E-3</v>
      </c>
      <c r="AW399" s="8">
        <v>4.4848831712258064E-3</v>
      </c>
      <c r="AX399" s="8">
        <v>5.9585418218064519E-2</v>
      </c>
      <c r="AY399" s="8">
        <v>3.8547716599887094E-2</v>
      </c>
      <c r="AZ399" s="8">
        <v>7.5779450292790332E-2</v>
      </c>
      <c r="BA399" s="8">
        <v>6.1069586427951614E-2</v>
      </c>
      <c r="BB399" s="8">
        <v>3.0273181864241931E-2</v>
      </c>
      <c r="BC399" s="8">
        <v>5.8044826285645161E-2</v>
      </c>
      <c r="BD399" s="8">
        <v>1.0424289031467743E-2</v>
      </c>
      <c r="BE399" s="8">
        <v>4.4636784305758063E-3</v>
      </c>
      <c r="BF399" s="8">
        <v>1.7190195961935485E-2</v>
      </c>
      <c r="BG399" s="8">
        <v>5.7173802665806449E-3</v>
      </c>
      <c r="BH399" s="8">
        <v>8.5243010110161291E-9</v>
      </c>
      <c r="BI399" s="8">
        <v>5.6518973962580647E-4</v>
      </c>
      <c r="BJ399" s="8">
        <v>1.0110880639175808</v>
      </c>
      <c r="BK399" s="8">
        <v>0.20617064962741935</v>
      </c>
      <c r="BL399" s="8">
        <v>0.18164565909403224</v>
      </c>
    </row>
    <row r="400" spans="1:64" x14ac:dyDescent="0.3">
      <c r="A400" s="7">
        <v>336120</v>
      </c>
      <c r="B400" s="7" t="str">
        <f t="shared" si="114"/>
        <v>Heavy Duty Truck Manufacturing</v>
      </c>
      <c r="C400" s="8">
        <f t="shared" si="115"/>
        <v>6.19348976162258E-3</v>
      </c>
      <c r="D400" s="8">
        <f t="shared" si="116"/>
        <v>1.1579524961516127E-3</v>
      </c>
      <c r="E400" s="8">
        <f t="shared" si="117"/>
        <v>5.0241182679145163E-3</v>
      </c>
      <c r="F400" s="8">
        <f t="shared" si="118"/>
        <v>2.3631603791774196E-2</v>
      </c>
      <c r="G400" s="8">
        <f t="shared" si="119"/>
        <v>7.9244168955903225E-3</v>
      </c>
      <c r="H400" s="8">
        <f t="shared" si="120"/>
        <v>2.5285256530532256E-2</v>
      </c>
      <c r="I400" s="8">
        <f t="shared" si="121"/>
        <v>2.4214082919725807E-2</v>
      </c>
      <c r="J400" s="8">
        <f t="shared" si="122"/>
        <v>6.4319794278032243E-3</v>
      </c>
      <c r="K400" s="8">
        <f t="shared" si="123"/>
        <v>2.0526492490629031E-2</v>
      </c>
      <c r="L400" s="8">
        <f t="shared" si="124"/>
        <v>1.2676810677241935E-2</v>
      </c>
      <c r="M400" s="8">
        <f t="shared" si="125"/>
        <v>2.9550012657209679E-3</v>
      </c>
      <c r="N400" s="8">
        <f t="shared" si="126"/>
        <v>1.8808983413951614E-2</v>
      </c>
      <c r="O400" s="8">
        <f t="shared" si="127"/>
        <v>8.8220812986290319E-3</v>
      </c>
      <c r="P400" s="8">
        <f t="shared" si="128"/>
        <v>6.9505150637758066E-8</v>
      </c>
      <c r="Q400" s="8">
        <f t="shared" si="129"/>
        <v>2.6340896738516134E-3</v>
      </c>
      <c r="R400" s="8">
        <f t="shared" si="130"/>
        <v>1</v>
      </c>
      <c r="S400" s="8">
        <f t="shared" si="131"/>
        <v>0.10522837399209678</v>
      </c>
      <c r="T400" s="8">
        <f t="shared" si="132"/>
        <v>9.955965161241935E-2</v>
      </c>
      <c r="W400" s="7">
        <v>336120</v>
      </c>
      <c r="X400" s="7" t="s">
        <v>493</v>
      </c>
      <c r="Y400" s="8">
        <v>0</v>
      </c>
      <c r="Z400" s="8">
        <v>0</v>
      </c>
      <c r="AA400" s="8">
        <v>0</v>
      </c>
      <c r="AB400" s="8">
        <v>0</v>
      </c>
      <c r="AC400" s="8">
        <v>0</v>
      </c>
      <c r="AD400" s="8">
        <v>0</v>
      </c>
      <c r="AE400" s="8">
        <v>0</v>
      </c>
      <c r="AF400" s="8">
        <v>0</v>
      </c>
      <c r="AG400" s="8">
        <v>0</v>
      </c>
      <c r="AH400" s="8">
        <v>0</v>
      </c>
      <c r="AI400" s="8">
        <v>0</v>
      </c>
      <c r="AJ400" s="8">
        <v>0</v>
      </c>
      <c r="AK400" s="8">
        <v>0</v>
      </c>
      <c r="AL400" s="8">
        <v>0</v>
      </c>
      <c r="AM400" s="8">
        <v>0</v>
      </c>
      <c r="AN400" s="8">
        <v>1</v>
      </c>
      <c r="AO400" s="8">
        <v>0</v>
      </c>
      <c r="AP400" s="8">
        <v>0</v>
      </c>
      <c r="AS400" s="7">
        <v>336120</v>
      </c>
      <c r="AT400" s="7" t="s">
        <v>493</v>
      </c>
      <c r="AU400" s="8">
        <v>6.19348976162258E-3</v>
      </c>
      <c r="AV400" s="8">
        <v>1.1579524961516127E-3</v>
      </c>
      <c r="AW400" s="8">
        <v>5.0241182679145163E-3</v>
      </c>
      <c r="AX400" s="8">
        <v>2.3631603791774196E-2</v>
      </c>
      <c r="AY400" s="8">
        <v>7.9244168955903225E-3</v>
      </c>
      <c r="AZ400" s="8">
        <v>2.5285256530532256E-2</v>
      </c>
      <c r="BA400" s="8">
        <v>2.4214082919725807E-2</v>
      </c>
      <c r="BB400" s="8">
        <v>6.4319794278032243E-3</v>
      </c>
      <c r="BC400" s="8">
        <v>2.0526492490629031E-2</v>
      </c>
      <c r="BD400" s="8">
        <v>1.2676810677241935E-2</v>
      </c>
      <c r="BE400" s="8">
        <v>2.9550012657209679E-3</v>
      </c>
      <c r="BF400" s="8">
        <v>1.8808983413951614E-2</v>
      </c>
      <c r="BG400" s="8">
        <v>8.8220812986290319E-3</v>
      </c>
      <c r="BH400" s="8">
        <v>6.9505150637758066E-8</v>
      </c>
      <c r="BI400" s="8">
        <v>2.6340896738516134E-3</v>
      </c>
      <c r="BJ400" s="8">
        <v>1.012375560525645</v>
      </c>
      <c r="BK400" s="8">
        <v>0.10522837399209678</v>
      </c>
      <c r="BL400" s="8">
        <v>9.955965161241935E-2</v>
      </c>
    </row>
    <row r="401" spans="1:64" x14ac:dyDescent="0.3">
      <c r="A401" s="7">
        <v>336211</v>
      </c>
      <c r="B401" s="7" t="str">
        <f t="shared" si="114"/>
        <v>Motor Vehicle Body Manufacturing</v>
      </c>
      <c r="C401" s="8">
        <f t="shared" si="115"/>
        <v>3.5379558328282261E-2</v>
      </c>
      <c r="D401" s="8">
        <f t="shared" si="116"/>
        <v>8.2100664812887105E-3</v>
      </c>
      <c r="E401" s="8">
        <f t="shared" si="117"/>
        <v>3.0496667434575808E-2</v>
      </c>
      <c r="F401" s="8">
        <f t="shared" si="118"/>
        <v>3.4611204581941932E-2</v>
      </c>
      <c r="G401" s="8">
        <f t="shared" si="119"/>
        <v>9.5232162069020954E-3</v>
      </c>
      <c r="H401" s="8">
        <f t="shared" si="120"/>
        <v>3.8733966550641923E-2</v>
      </c>
      <c r="I401" s="8">
        <f t="shared" si="121"/>
        <v>4.3088821778227419E-2</v>
      </c>
      <c r="J401" s="8">
        <f t="shared" si="122"/>
        <v>1.1249503654696775E-2</v>
      </c>
      <c r="K401" s="8">
        <f t="shared" si="123"/>
        <v>4.0271439509156445E-2</v>
      </c>
      <c r="L401" s="8">
        <f t="shared" si="124"/>
        <v>5.7422518652258073E-2</v>
      </c>
      <c r="M401" s="8">
        <f t="shared" si="125"/>
        <v>1.4689954785593548E-2</v>
      </c>
      <c r="N401" s="8">
        <f t="shared" si="126"/>
        <v>6.6499011932048394E-2</v>
      </c>
      <c r="O401" s="8">
        <f t="shared" si="127"/>
        <v>7.1885115421419371E-2</v>
      </c>
      <c r="P401" s="8">
        <f t="shared" si="128"/>
        <v>1.7128933646785481E-6</v>
      </c>
      <c r="Q401" s="8">
        <f t="shared" si="129"/>
        <v>6.2858752203096752E-2</v>
      </c>
      <c r="R401" s="8">
        <f t="shared" si="130"/>
        <v>1</v>
      </c>
      <c r="S401" s="8">
        <f t="shared" si="131"/>
        <v>0.34093290346838706</v>
      </c>
      <c r="T401" s="8">
        <f t="shared" si="132"/>
        <v>0.35267428107112903</v>
      </c>
      <c r="W401" s="7">
        <v>336211</v>
      </c>
      <c r="X401" s="7" t="s">
        <v>494</v>
      </c>
      <c r="Y401" s="8">
        <v>0</v>
      </c>
      <c r="Z401" s="8">
        <v>0</v>
      </c>
      <c r="AA401" s="8">
        <v>0</v>
      </c>
      <c r="AB401" s="8">
        <v>0</v>
      </c>
      <c r="AC401" s="8">
        <v>0</v>
      </c>
      <c r="AD401" s="8">
        <v>0</v>
      </c>
      <c r="AE401" s="8">
        <v>0</v>
      </c>
      <c r="AF401" s="8">
        <v>0</v>
      </c>
      <c r="AG401" s="8">
        <v>0</v>
      </c>
      <c r="AH401" s="8">
        <v>0</v>
      </c>
      <c r="AI401" s="8">
        <v>0</v>
      </c>
      <c r="AJ401" s="8">
        <v>0</v>
      </c>
      <c r="AK401" s="8">
        <v>0</v>
      </c>
      <c r="AL401" s="8">
        <v>0</v>
      </c>
      <c r="AM401" s="8">
        <v>0</v>
      </c>
      <c r="AN401" s="8">
        <v>1</v>
      </c>
      <c r="AO401" s="8">
        <v>0</v>
      </c>
      <c r="AP401" s="8">
        <v>0</v>
      </c>
      <c r="AS401" s="7">
        <v>336211</v>
      </c>
      <c r="AT401" s="7" t="s">
        <v>494</v>
      </c>
      <c r="AU401" s="8">
        <v>3.5379558328282261E-2</v>
      </c>
      <c r="AV401" s="8">
        <v>8.2100664812887105E-3</v>
      </c>
      <c r="AW401" s="8">
        <v>3.0496667434575808E-2</v>
      </c>
      <c r="AX401" s="8">
        <v>3.4611204581941932E-2</v>
      </c>
      <c r="AY401" s="8">
        <v>9.5232162069020954E-3</v>
      </c>
      <c r="AZ401" s="8">
        <v>3.8733966550641923E-2</v>
      </c>
      <c r="BA401" s="8">
        <v>4.3088821778227419E-2</v>
      </c>
      <c r="BB401" s="8">
        <v>1.1249503654696775E-2</v>
      </c>
      <c r="BC401" s="8">
        <v>4.0271439509156445E-2</v>
      </c>
      <c r="BD401" s="8">
        <v>5.7422518652258073E-2</v>
      </c>
      <c r="BE401" s="8">
        <v>1.4689954785593548E-2</v>
      </c>
      <c r="BF401" s="8">
        <v>6.6499011932048394E-2</v>
      </c>
      <c r="BG401" s="8">
        <v>7.1885115421419371E-2</v>
      </c>
      <c r="BH401" s="8">
        <v>1.7128933646785481E-6</v>
      </c>
      <c r="BI401" s="8">
        <v>6.2858752203096752E-2</v>
      </c>
      <c r="BJ401" s="8">
        <v>1.0740862922441938</v>
      </c>
      <c r="BK401" s="8">
        <v>0.34093290346838706</v>
      </c>
      <c r="BL401" s="8">
        <v>0.35267428107112903</v>
      </c>
    </row>
    <row r="402" spans="1:64" x14ac:dyDescent="0.3">
      <c r="A402" s="7">
        <v>336212</v>
      </c>
      <c r="B402" s="7" t="str">
        <f t="shared" si="114"/>
        <v>***SECTOR NOT AVAILABLE</v>
      </c>
      <c r="C402" s="8">
        <f t="shared" si="115"/>
        <v>0</v>
      </c>
      <c r="D402" s="8">
        <f t="shared" si="116"/>
        <v>0</v>
      </c>
      <c r="E402" s="8">
        <f t="shared" si="117"/>
        <v>0</v>
      </c>
      <c r="F402" s="8">
        <f t="shared" si="118"/>
        <v>0</v>
      </c>
      <c r="G402" s="8">
        <f t="shared" si="119"/>
        <v>0</v>
      </c>
      <c r="H402" s="8">
        <f t="shared" si="120"/>
        <v>0</v>
      </c>
      <c r="I402" s="8">
        <f t="shared" si="121"/>
        <v>0</v>
      </c>
      <c r="J402" s="8">
        <f t="shared" si="122"/>
        <v>0</v>
      </c>
      <c r="K402" s="8">
        <f t="shared" si="123"/>
        <v>0</v>
      </c>
      <c r="L402" s="8">
        <f t="shared" si="124"/>
        <v>0</v>
      </c>
      <c r="M402" s="8">
        <f t="shared" si="125"/>
        <v>0</v>
      </c>
      <c r="N402" s="8">
        <f t="shared" si="126"/>
        <v>0</v>
      </c>
      <c r="O402" s="8">
        <f t="shared" si="127"/>
        <v>0</v>
      </c>
      <c r="P402" s="8">
        <f t="shared" si="128"/>
        <v>0</v>
      </c>
      <c r="Q402" s="8">
        <f t="shared" si="129"/>
        <v>0</v>
      </c>
      <c r="R402" s="8">
        <f t="shared" si="130"/>
        <v>1</v>
      </c>
      <c r="S402" s="8">
        <f t="shared" si="131"/>
        <v>0</v>
      </c>
      <c r="T402" s="8">
        <f t="shared" si="132"/>
        <v>0</v>
      </c>
      <c r="W402" s="7">
        <v>336212</v>
      </c>
      <c r="X402" s="7" t="s">
        <v>495</v>
      </c>
      <c r="Y402" s="8">
        <v>0</v>
      </c>
      <c r="Z402" s="8">
        <v>0</v>
      </c>
      <c r="AA402" s="8">
        <v>0</v>
      </c>
      <c r="AB402" s="8">
        <v>0</v>
      </c>
      <c r="AC402" s="8">
        <v>0</v>
      </c>
      <c r="AD402" s="8">
        <v>0</v>
      </c>
      <c r="AE402" s="8">
        <v>0</v>
      </c>
      <c r="AF402" s="8">
        <v>0</v>
      </c>
      <c r="AG402" s="8">
        <v>0</v>
      </c>
      <c r="AH402" s="8">
        <v>0</v>
      </c>
      <c r="AI402" s="8">
        <v>0</v>
      </c>
      <c r="AJ402" s="8">
        <v>0</v>
      </c>
      <c r="AK402" s="8">
        <v>0</v>
      </c>
      <c r="AL402" s="8">
        <v>0</v>
      </c>
      <c r="AM402" s="8">
        <v>0</v>
      </c>
      <c r="AN402" s="8">
        <v>1</v>
      </c>
      <c r="AO402" s="8">
        <v>0</v>
      </c>
      <c r="AP402" s="8">
        <v>0</v>
      </c>
      <c r="AS402" s="7">
        <v>336212</v>
      </c>
      <c r="AT402" s="7" t="s">
        <v>495</v>
      </c>
      <c r="AU402" s="8">
        <v>0</v>
      </c>
      <c r="AV402" s="8">
        <v>0</v>
      </c>
      <c r="AW402" s="8">
        <v>0</v>
      </c>
      <c r="AX402" s="8">
        <v>0</v>
      </c>
      <c r="AY402" s="8">
        <v>0</v>
      </c>
      <c r="AZ402" s="8">
        <v>0</v>
      </c>
      <c r="BA402" s="8">
        <v>0</v>
      </c>
      <c r="BB402" s="8">
        <v>0</v>
      </c>
      <c r="BC402" s="8">
        <v>0</v>
      </c>
      <c r="BD402" s="8">
        <v>0</v>
      </c>
      <c r="BE402" s="8">
        <v>0</v>
      </c>
      <c r="BF402" s="8">
        <v>0</v>
      </c>
      <c r="BG402" s="8">
        <v>0</v>
      </c>
      <c r="BH402" s="8">
        <v>0</v>
      </c>
      <c r="BI402" s="8">
        <v>0</v>
      </c>
      <c r="BJ402" s="8">
        <v>1</v>
      </c>
      <c r="BK402" s="8">
        <v>0</v>
      </c>
      <c r="BL402" s="8">
        <v>0</v>
      </c>
    </row>
    <row r="403" spans="1:64" x14ac:dyDescent="0.3">
      <c r="A403" s="7">
        <v>336213</v>
      </c>
      <c r="B403" s="7" t="str">
        <f t="shared" si="114"/>
        <v>***SECTOR NOT AVAILABLE</v>
      </c>
      <c r="C403" s="8">
        <f t="shared" si="115"/>
        <v>0</v>
      </c>
      <c r="D403" s="8">
        <f t="shared" si="116"/>
        <v>0</v>
      </c>
      <c r="E403" s="8">
        <f t="shared" si="117"/>
        <v>0</v>
      </c>
      <c r="F403" s="8">
        <f t="shared" si="118"/>
        <v>0</v>
      </c>
      <c r="G403" s="8">
        <f t="shared" si="119"/>
        <v>0</v>
      </c>
      <c r="H403" s="8">
        <f t="shared" si="120"/>
        <v>0</v>
      </c>
      <c r="I403" s="8">
        <f t="shared" si="121"/>
        <v>0</v>
      </c>
      <c r="J403" s="8">
        <f t="shared" si="122"/>
        <v>0</v>
      </c>
      <c r="K403" s="8">
        <f t="shared" si="123"/>
        <v>0</v>
      </c>
      <c r="L403" s="8">
        <f t="shared" si="124"/>
        <v>0</v>
      </c>
      <c r="M403" s="8">
        <f t="shared" si="125"/>
        <v>0</v>
      </c>
      <c r="N403" s="8">
        <f t="shared" si="126"/>
        <v>0</v>
      </c>
      <c r="O403" s="8">
        <f t="shared" si="127"/>
        <v>0</v>
      </c>
      <c r="P403" s="8">
        <f t="shared" si="128"/>
        <v>0</v>
      </c>
      <c r="Q403" s="8">
        <f t="shared" si="129"/>
        <v>0</v>
      </c>
      <c r="R403" s="8">
        <f t="shared" si="130"/>
        <v>1</v>
      </c>
      <c r="S403" s="8">
        <f t="shared" si="131"/>
        <v>0</v>
      </c>
      <c r="T403" s="8">
        <f t="shared" si="132"/>
        <v>0</v>
      </c>
      <c r="W403" s="7">
        <v>336213</v>
      </c>
      <c r="X403" s="7" t="s">
        <v>496</v>
      </c>
      <c r="Y403" s="8">
        <v>0</v>
      </c>
      <c r="Z403" s="8">
        <v>0</v>
      </c>
      <c r="AA403" s="8">
        <v>0</v>
      </c>
      <c r="AB403" s="8">
        <v>0</v>
      </c>
      <c r="AC403" s="8">
        <v>0</v>
      </c>
      <c r="AD403" s="8">
        <v>0</v>
      </c>
      <c r="AE403" s="8">
        <v>0</v>
      </c>
      <c r="AF403" s="8">
        <v>0</v>
      </c>
      <c r="AG403" s="8">
        <v>0</v>
      </c>
      <c r="AH403" s="8">
        <v>0</v>
      </c>
      <c r="AI403" s="8">
        <v>0</v>
      </c>
      <c r="AJ403" s="8">
        <v>0</v>
      </c>
      <c r="AK403" s="8">
        <v>0</v>
      </c>
      <c r="AL403" s="8">
        <v>0</v>
      </c>
      <c r="AM403" s="8">
        <v>0</v>
      </c>
      <c r="AN403" s="8">
        <v>1</v>
      </c>
      <c r="AO403" s="8">
        <v>0</v>
      </c>
      <c r="AP403" s="8">
        <v>0</v>
      </c>
      <c r="AS403" s="7">
        <v>336213</v>
      </c>
      <c r="AT403" s="7" t="s">
        <v>496</v>
      </c>
      <c r="AU403" s="8">
        <v>0</v>
      </c>
      <c r="AV403" s="8">
        <v>0</v>
      </c>
      <c r="AW403" s="8">
        <v>0</v>
      </c>
      <c r="AX403" s="8">
        <v>0</v>
      </c>
      <c r="AY403" s="8">
        <v>0</v>
      </c>
      <c r="AZ403" s="8">
        <v>0</v>
      </c>
      <c r="BA403" s="8">
        <v>0</v>
      </c>
      <c r="BB403" s="8">
        <v>0</v>
      </c>
      <c r="BC403" s="8">
        <v>0</v>
      </c>
      <c r="BD403" s="8">
        <v>0</v>
      </c>
      <c r="BE403" s="8">
        <v>0</v>
      </c>
      <c r="BF403" s="8">
        <v>0</v>
      </c>
      <c r="BG403" s="8">
        <v>0</v>
      </c>
      <c r="BH403" s="8">
        <v>0</v>
      </c>
      <c r="BI403" s="8">
        <v>0</v>
      </c>
      <c r="BJ403" s="8">
        <v>1</v>
      </c>
      <c r="BK403" s="8">
        <v>0</v>
      </c>
      <c r="BL403" s="8">
        <v>0</v>
      </c>
    </row>
    <row r="404" spans="1:64" x14ac:dyDescent="0.3">
      <c r="A404" s="7">
        <v>336214</v>
      </c>
      <c r="B404" s="7" t="str">
        <f t="shared" si="114"/>
        <v>Travel Trailer and Camper Manufacturing</v>
      </c>
      <c r="C404" s="8">
        <f t="shared" si="115"/>
        <v>2.5121610560993549E-2</v>
      </c>
      <c r="D404" s="8">
        <f t="shared" si="116"/>
        <v>5.8136941844048389E-3</v>
      </c>
      <c r="E404" s="8">
        <f t="shared" si="117"/>
        <v>2.0333342827577417E-2</v>
      </c>
      <c r="F404" s="8">
        <f t="shared" si="118"/>
        <v>2.8025643939498385E-2</v>
      </c>
      <c r="G404" s="8">
        <f t="shared" si="119"/>
        <v>8.6538753999419356E-3</v>
      </c>
      <c r="H404" s="8">
        <f t="shared" si="120"/>
        <v>2.6312243796750002E-2</v>
      </c>
      <c r="I404" s="8">
        <f t="shared" si="121"/>
        <v>4.4519448988661295E-2</v>
      </c>
      <c r="J404" s="8">
        <f t="shared" si="122"/>
        <v>1.2831370159782255E-2</v>
      </c>
      <c r="K404" s="8">
        <f t="shared" si="123"/>
        <v>3.9154347647633876E-2</v>
      </c>
      <c r="L404" s="8">
        <f t="shared" si="124"/>
        <v>4.651677911345161E-2</v>
      </c>
      <c r="M404" s="8">
        <f t="shared" si="125"/>
        <v>1.1899235421214517E-2</v>
      </c>
      <c r="N404" s="8">
        <f t="shared" si="126"/>
        <v>5.8993141005048377E-2</v>
      </c>
      <c r="O404" s="8">
        <f t="shared" si="127"/>
        <v>3.9866280093838712E-2</v>
      </c>
      <c r="P404" s="8">
        <f t="shared" si="128"/>
        <v>7.9516470610112896E-7</v>
      </c>
      <c r="Q404" s="8">
        <f t="shared" si="129"/>
        <v>2.3805756689E-2</v>
      </c>
      <c r="R404" s="8">
        <f t="shared" si="130"/>
        <v>1</v>
      </c>
      <c r="S404" s="8">
        <f t="shared" si="131"/>
        <v>0.24041111797500003</v>
      </c>
      <c r="T404" s="8">
        <f t="shared" si="132"/>
        <v>0.27392452163483871</v>
      </c>
      <c r="W404" s="7">
        <v>336214</v>
      </c>
      <c r="X404" s="7" t="s">
        <v>497</v>
      </c>
      <c r="Y404" s="8">
        <v>0</v>
      </c>
      <c r="Z404" s="8">
        <v>0</v>
      </c>
      <c r="AA404" s="8">
        <v>0</v>
      </c>
      <c r="AB404" s="8">
        <v>0</v>
      </c>
      <c r="AC404" s="8">
        <v>0</v>
      </c>
      <c r="AD404" s="8">
        <v>0</v>
      </c>
      <c r="AE404" s="8">
        <v>0</v>
      </c>
      <c r="AF404" s="8">
        <v>0</v>
      </c>
      <c r="AG404" s="8">
        <v>0</v>
      </c>
      <c r="AH404" s="8">
        <v>0</v>
      </c>
      <c r="AI404" s="8">
        <v>0</v>
      </c>
      <c r="AJ404" s="8">
        <v>0</v>
      </c>
      <c r="AK404" s="8">
        <v>0</v>
      </c>
      <c r="AL404" s="8">
        <v>0</v>
      </c>
      <c r="AM404" s="8">
        <v>0</v>
      </c>
      <c r="AN404" s="8">
        <v>1</v>
      </c>
      <c r="AO404" s="8">
        <v>0</v>
      </c>
      <c r="AP404" s="8">
        <v>0</v>
      </c>
      <c r="AS404" s="7">
        <v>336214</v>
      </c>
      <c r="AT404" s="7" t="s">
        <v>497</v>
      </c>
      <c r="AU404" s="8">
        <v>2.5121610560993549E-2</v>
      </c>
      <c r="AV404" s="8">
        <v>5.8136941844048389E-3</v>
      </c>
      <c r="AW404" s="8">
        <v>2.0333342827577417E-2</v>
      </c>
      <c r="AX404" s="8">
        <v>2.8025643939498385E-2</v>
      </c>
      <c r="AY404" s="8">
        <v>8.6538753999419356E-3</v>
      </c>
      <c r="AZ404" s="8">
        <v>2.6312243796750002E-2</v>
      </c>
      <c r="BA404" s="8">
        <v>4.4519448988661295E-2</v>
      </c>
      <c r="BB404" s="8">
        <v>1.2831370159782255E-2</v>
      </c>
      <c r="BC404" s="8">
        <v>3.9154347647633876E-2</v>
      </c>
      <c r="BD404" s="8">
        <v>4.651677911345161E-2</v>
      </c>
      <c r="BE404" s="8">
        <v>1.1899235421214517E-2</v>
      </c>
      <c r="BF404" s="8">
        <v>5.8993141005048377E-2</v>
      </c>
      <c r="BG404" s="8">
        <v>3.9866280093838712E-2</v>
      </c>
      <c r="BH404" s="8">
        <v>7.9516470610112896E-7</v>
      </c>
      <c r="BI404" s="8">
        <v>2.3805756689E-2</v>
      </c>
      <c r="BJ404" s="8">
        <v>1.0512686475729032</v>
      </c>
      <c r="BK404" s="8">
        <v>0.24041111797500003</v>
      </c>
      <c r="BL404" s="8">
        <v>0.27392452163483871</v>
      </c>
    </row>
    <row r="405" spans="1:64" x14ac:dyDescent="0.3">
      <c r="A405" s="7">
        <v>336310</v>
      </c>
      <c r="B405" s="7" t="str">
        <f t="shared" si="114"/>
        <v>Motor Vehicle Gasoline Engine and Engine Parts Manufacturing</v>
      </c>
      <c r="C405" s="8">
        <f t="shared" si="115"/>
        <v>4.2837739672946767E-2</v>
      </c>
      <c r="D405" s="8">
        <f t="shared" si="116"/>
        <v>1.0980977802796775E-2</v>
      </c>
      <c r="E405" s="8">
        <f t="shared" si="117"/>
        <v>3.6241200658400009E-2</v>
      </c>
      <c r="F405" s="8">
        <f t="shared" si="118"/>
        <v>8.1393255344454837E-2</v>
      </c>
      <c r="G405" s="8">
        <f t="shared" si="119"/>
        <v>3.0248074004151613E-2</v>
      </c>
      <c r="H405" s="8">
        <f t="shared" si="120"/>
        <v>8.230489703831613E-2</v>
      </c>
      <c r="I405" s="8">
        <f t="shared" si="121"/>
        <v>0.10240894353322581</v>
      </c>
      <c r="J405" s="8">
        <f t="shared" si="122"/>
        <v>3.0197049200598389E-2</v>
      </c>
      <c r="K405" s="8">
        <f t="shared" si="123"/>
        <v>7.7731943436693554E-2</v>
      </c>
      <c r="L405" s="8">
        <f t="shared" si="124"/>
        <v>9.8324836108064514E-2</v>
      </c>
      <c r="M405" s="8">
        <f t="shared" si="125"/>
        <v>2.6379902818182258E-2</v>
      </c>
      <c r="N405" s="8">
        <f t="shared" si="126"/>
        <v>0.10694917444420966</v>
      </c>
      <c r="O405" s="8">
        <f t="shared" si="127"/>
        <v>5.5760919874838694E-2</v>
      </c>
      <c r="P405" s="8">
        <f t="shared" si="128"/>
        <v>9.9735755329325789E-7</v>
      </c>
      <c r="Q405" s="8">
        <f t="shared" si="129"/>
        <v>3.3173943079999997E-2</v>
      </c>
      <c r="R405" s="8">
        <f t="shared" si="130"/>
        <v>1</v>
      </c>
      <c r="S405" s="8">
        <f t="shared" si="131"/>
        <v>0.45201074251596784</v>
      </c>
      <c r="T405" s="8">
        <f t="shared" si="132"/>
        <v>0.46840245229999999</v>
      </c>
      <c r="W405" s="7">
        <v>336310</v>
      </c>
      <c r="X405" s="7" t="s">
        <v>498</v>
      </c>
      <c r="Y405" s="8">
        <v>0</v>
      </c>
      <c r="Z405" s="8">
        <v>0</v>
      </c>
      <c r="AA405" s="8">
        <v>0</v>
      </c>
      <c r="AB405" s="8">
        <v>0</v>
      </c>
      <c r="AC405" s="8">
        <v>0</v>
      </c>
      <c r="AD405" s="8">
        <v>0</v>
      </c>
      <c r="AE405" s="8">
        <v>0</v>
      </c>
      <c r="AF405" s="8">
        <v>0</v>
      </c>
      <c r="AG405" s="8">
        <v>0</v>
      </c>
      <c r="AH405" s="8">
        <v>0</v>
      </c>
      <c r="AI405" s="8">
        <v>0</v>
      </c>
      <c r="AJ405" s="8">
        <v>0</v>
      </c>
      <c r="AK405" s="8">
        <v>0</v>
      </c>
      <c r="AL405" s="8">
        <v>0</v>
      </c>
      <c r="AM405" s="8">
        <v>0</v>
      </c>
      <c r="AN405" s="8">
        <v>1</v>
      </c>
      <c r="AO405" s="8">
        <v>0</v>
      </c>
      <c r="AP405" s="8">
        <v>0</v>
      </c>
      <c r="AS405" s="7">
        <v>336310</v>
      </c>
      <c r="AT405" s="7" t="s">
        <v>498</v>
      </c>
      <c r="AU405" s="8">
        <v>4.2837739672946767E-2</v>
      </c>
      <c r="AV405" s="8">
        <v>1.0980977802796775E-2</v>
      </c>
      <c r="AW405" s="8">
        <v>3.6241200658400009E-2</v>
      </c>
      <c r="AX405" s="8">
        <v>8.1393255344454837E-2</v>
      </c>
      <c r="AY405" s="8">
        <v>3.0248074004151613E-2</v>
      </c>
      <c r="AZ405" s="8">
        <v>8.230489703831613E-2</v>
      </c>
      <c r="BA405" s="8">
        <v>0.10240894353322581</v>
      </c>
      <c r="BB405" s="8">
        <v>3.0197049200598389E-2</v>
      </c>
      <c r="BC405" s="8">
        <v>7.7731943436693554E-2</v>
      </c>
      <c r="BD405" s="8">
        <v>9.8324836108064514E-2</v>
      </c>
      <c r="BE405" s="8">
        <v>2.6379902818182258E-2</v>
      </c>
      <c r="BF405" s="8">
        <v>0.10694917444420966</v>
      </c>
      <c r="BG405" s="8">
        <v>5.5760919874838694E-2</v>
      </c>
      <c r="BH405" s="8">
        <v>9.9735755329325789E-7</v>
      </c>
      <c r="BI405" s="8">
        <v>3.3173943079999997E-2</v>
      </c>
      <c r="BJ405" s="8">
        <v>1.0900599181340322</v>
      </c>
      <c r="BK405" s="8">
        <v>0.45201074251596784</v>
      </c>
      <c r="BL405" s="8">
        <v>0.46840245229999999</v>
      </c>
    </row>
    <row r="406" spans="1:64" x14ac:dyDescent="0.3">
      <c r="A406" s="7">
        <v>336320</v>
      </c>
      <c r="B406" s="7" t="str">
        <f t="shared" si="114"/>
        <v>Motor Vehicle Electrical and Electronic Equipment Manufacturing</v>
      </c>
      <c r="C406" s="8">
        <f t="shared" si="115"/>
        <v>8.5278013179700005E-2</v>
      </c>
      <c r="D406" s="8">
        <f t="shared" si="116"/>
        <v>9.2882062913800002E-3</v>
      </c>
      <c r="E406" s="8">
        <f t="shared" si="117"/>
        <v>4.4528920934299998E-2</v>
      </c>
      <c r="F406" s="8">
        <f t="shared" si="118"/>
        <v>0.169981675025</v>
      </c>
      <c r="G406" s="8">
        <f t="shared" si="119"/>
        <v>2.5574667087699999E-2</v>
      </c>
      <c r="H406" s="8">
        <f t="shared" si="120"/>
        <v>8.4025380206499994E-2</v>
      </c>
      <c r="I406" s="8">
        <f t="shared" si="121"/>
        <v>0.14307061650799999</v>
      </c>
      <c r="J406" s="8">
        <f t="shared" si="122"/>
        <v>1.7525893291800002E-2</v>
      </c>
      <c r="K406" s="8">
        <f t="shared" si="123"/>
        <v>5.01793703649E-2</v>
      </c>
      <c r="L406" s="8">
        <f t="shared" si="124"/>
        <v>0.15636857445499999</v>
      </c>
      <c r="M406" s="8">
        <f t="shared" si="125"/>
        <v>2.0152477836E-2</v>
      </c>
      <c r="N406" s="8">
        <f t="shared" si="126"/>
        <v>0.141993875007</v>
      </c>
      <c r="O406" s="8">
        <f t="shared" si="127"/>
        <v>0.222036417944</v>
      </c>
      <c r="P406" s="8">
        <f t="shared" si="128"/>
        <v>2.6156821151899999E-6</v>
      </c>
      <c r="Q406" s="8">
        <f t="shared" si="129"/>
        <v>0.16065745694</v>
      </c>
      <c r="R406" s="8">
        <f t="shared" si="130"/>
        <v>1.13909514041</v>
      </c>
      <c r="S406" s="8">
        <f t="shared" si="131"/>
        <v>1.2795817223199999</v>
      </c>
      <c r="T406" s="8">
        <f t="shared" si="132"/>
        <v>1.2107758801599999</v>
      </c>
      <c r="W406" s="7">
        <v>336320</v>
      </c>
      <c r="X406" s="7" t="s">
        <v>499</v>
      </c>
      <c r="Y406" s="8">
        <v>8.5278013179700005E-2</v>
      </c>
      <c r="Z406" s="8">
        <v>9.2882062913800002E-3</v>
      </c>
      <c r="AA406" s="8">
        <v>4.4528920934299998E-2</v>
      </c>
      <c r="AB406" s="8">
        <v>0.169981675025</v>
      </c>
      <c r="AC406" s="8">
        <v>2.5574667087699999E-2</v>
      </c>
      <c r="AD406" s="8">
        <v>8.4025380206499994E-2</v>
      </c>
      <c r="AE406" s="8">
        <v>0.14307061650799999</v>
      </c>
      <c r="AF406" s="8">
        <v>1.7525893291800002E-2</v>
      </c>
      <c r="AG406" s="8">
        <v>5.01793703649E-2</v>
      </c>
      <c r="AH406" s="8">
        <v>0.15636857445499999</v>
      </c>
      <c r="AI406" s="8">
        <v>2.0152477836E-2</v>
      </c>
      <c r="AJ406" s="8">
        <v>0.141993875007</v>
      </c>
      <c r="AK406" s="8">
        <v>0.222036417944</v>
      </c>
      <c r="AL406" s="8">
        <v>2.6156821151899999E-6</v>
      </c>
      <c r="AM406" s="8">
        <v>0.16065745694</v>
      </c>
      <c r="AN406" s="8">
        <v>1.13909514041</v>
      </c>
      <c r="AO406" s="8">
        <v>1.2795817223199999</v>
      </c>
      <c r="AP406" s="8">
        <v>1.2107758801599999</v>
      </c>
      <c r="AS406" s="7">
        <v>336320</v>
      </c>
      <c r="AT406" s="7" t="s">
        <v>499</v>
      </c>
      <c r="AU406" s="8">
        <v>4.5225192952195147E-2</v>
      </c>
      <c r="AV406" s="8">
        <v>1.0007497079613063E-2</v>
      </c>
      <c r="AW406" s="8">
        <v>3.4318073990435481E-2</v>
      </c>
      <c r="AX406" s="8">
        <v>7.8096304877769349E-2</v>
      </c>
      <c r="AY406" s="8">
        <v>2.2136535819296775E-2</v>
      </c>
      <c r="AZ406" s="8">
        <v>6.6702173411575819E-2</v>
      </c>
      <c r="BA406" s="8">
        <v>8.8269187381354836E-2</v>
      </c>
      <c r="BB406" s="8">
        <v>2.1611700786233867E-2</v>
      </c>
      <c r="BC406" s="8">
        <v>6.0155911020003221E-2</v>
      </c>
      <c r="BD406" s="8">
        <v>9.8540138836096774E-2</v>
      </c>
      <c r="BE406" s="8">
        <v>2.2983695631858061E-2</v>
      </c>
      <c r="BF406" s="8">
        <v>9.6946228492532288E-2</v>
      </c>
      <c r="BG406" s="8">
        <v>7.6052682806370953E-2</v>
      </c>
      <c r="BH406" s="8">
        <v>1.17329412297E-6</v>
      </c>
      <c r="BI406" s="8">
        <v>5.4215100377516118E-2</v>
      </c>
      <c r="BJ406" s="8">
        <v>1.0895507640222579</v>
      </c>
      <c r="BK406" s="8">
        <v>0.50564469152790326</v>
      </c>
      <c r="BL406" s="8">
        <v>0.50874647660677408</v>
      </c>
    </row>
    <row r="407" spans="1:64" x14ac:dyDescent="0.3">
      <c r="A407" s="7">
        <v>336330</v>
      </c>
      <c r="B407" s="7" t="str">
        <f t="shared" si="114"/>
        <v>Motor Vehicle Steering and Suspension Components (except Spring) Manufacturing</v>
      </c>
      <c r="C407" s="8">
        <f t="shared" si="115"/>
        <v>2.2447283242683871E-2</v>
      </c>
      <c r="D407" s="8">
        <f t="shared" si="116"/>
        <v>5.9274819449645164E-3</v>
      </c>
      <c r="E407" s="8">
        <f t="shared" si="117"/>
        <v>1.8986748471459678E-2</v>
      </c>
      <c r="F407" s="8">
        <f t="shared" si="118"/>
        <v>4.1987156398916127E-2</v>
      </c>
      <c r="G407" s="8">
        <f t="shared" si="119"/>
        <v>1.5882551943632257E-2</v>
      </c>
      <c r="H407" s="8">
        <f t="shared" si="120"/>
        <v>4.1764761012374182E-2</v>
      </c>
      <c r="I407" s="8">
        <f t="shared" si="121"/>
        <v>5.0188922441645162E-2</v>
      </c>
      <c r="J407" s="8">
        <f t="shared" si="122"/>
        <v>1.4909133047643552E-2</v>
      </c>
      <c r="K407" s="8">
        <f t="shared" si="123"/>
        <v>3.7659155568822579E-2</v>
      </c>
      <c r="L407" s="8">
        <f t="shared" si="124"/>
        <v>5.2969554756096784E-2</v>
      </c>
      <c r="M407" s="8">
        <f t="shared" si="125"/>
        <v>1.4264710057427419E-2</v>
      </c>
      <c r="N407" s="8">
        <f t="shared" si="126"/>
        <v>5.5709297006806449E-2</v>
      </c>
      <c r="O407" s="8">
        <f t="shared" si="127"/>
        <v>2.7921909581935481E-2</v>
      </c>
      <c r="P407" s="8">
        <f t="shared" si="128"/>
        <v>5.9466915649558069E-7</v>
      </c>
      <c r="Q407" s="8">
        <f t="shared" si="129"/>
        <v>1.8046258715354837E-2</v>
      </c>
      <c r="R407" s="8">
        <f t="shared" si="130"/>
        <v>1</v>
      </c>
      <c r="S407" s="8">
        <f t="shared" si="131"/>
        <v>0.22866672741919356</v>
      </c>
      <c r="T407" s="8">
        <f t="shared" si="132"/>
        <v>0.23178946912274195</v>
      </c>
      <c r="W407" s="7">
        <v>336330</v>
      </c>
      <c r="X407" s="7" t="s">
        <v>500</v>
      </c>
      <c r="Y407" s="8">
        <v>0</v>
      </c>
      <c r="Z407" s="8">
        <v>0</v>
      </c>
      <c r="AA407" s="8">
        <v>0</v>
      </c>
      <c r="AB407" s="8">
        <v>0</v>
      </c>
      <c r="AC407" s="8">
        <v>0</v>
      </c>
      <c r="AD407" s="8">
        <v>0</v>
      </c>
      <c r="AE407" s="8">
        <v>0</v>
      </c>
      <c r="AF407" s="8">
        <v>0</v>
      </c>
      <c r="AG407" s="8">
        <v>0</v>
      </c>
      <c r="AH407" s="8">
        <v>0</v>
      </c>
      <c r="AI407" s="8">
        <v>0</v>
      </c>
      <c r="AJ407" s="8">
        <v>0</v>
      </c>
      <c r="AK407" s="8">
        <v>0</v>
      </c>
      <c r="AL407" s="8">
        <v>0</v>
      </c>
      <c r="AM407" s="8">
        <v>0</v>
      </c>
      <c r="AN407" s="8">
        <v>1</v>
      </c>
      <c r="AO407" s="8">
        <v>0</v>
      </c>
      <c r="AP407" s="8">
        <v>0</v>
      </c>
      <c r="AS407" s="7">
        <v>336330</v>
      </c>
      <c r="AT407" s="7" t="s">
        <v>500</v>
      </c>
      <c r="AU407" s="8">
        <v>2.2447283242683871E-2</v>
      </c>
      <c r="AV407" s="8">
        <v>5.9274819449645164E-3</v>
      </c>
      <c r="AW407" s="8">
        <v>1.8986748471459678E-2</v>
      </c>
      <c r="AX407" s="8">
        <v>4.1987156398916127E-2</v>
      </c>
      <c r="AY407" s="8">
        <v>1.5882551943632257E-2</v>
      </c>
      <c r="AZ407" s="8">
        <v>4.1764761012374182E-2</v>
      </c>
      <c r="BA407" s="8">
        <v>5.0188922441645162E-2</v>
      </c>
      <c r="BB407" s="8">
        <v>1.4909133047643552E-2</v>
      </c>
      <c r="BC407" s="8">
        <v>3.7659155568822579E-2</v>
      </c>
      <c r="BD407" s="8">
        <v>5.2969554756096784E-2</v>
      </c>
      <c r="BE407" s="8">
        <v>1.4264710057427419E-2</v>
      </c>
      <c r="BF407" s="8">
        <v>5.5709297006806449E-2</v>
      </c>
      <c r="BG407" s="8">
        <v>2.7921909581935481E-2</v>
      </c>
      <c r="BH407" s="8">
        <v>5.9466915649558069E-7</v>
      </c>
      <c r="BI407" s="8">
        <v>1.8046258715354837E-2</v>
      </c>
      <c r="BJ407" s="8">
        <v>1.047361513658871</v>
      </c>
      <c r="BK407" s="8">
        <v>0.22866672741919356</v>
      </c>
      <c r="BL407" s="8">
        <v>0.23178946912274195</v>
      </c>
    </row>
    <row r="408" spans="1:64" x14ac:dyDescent="0.3">
      <c r="A408" s="7">
        <v>336340</v>
      </c>
      <c r="B408" s="7" t="str">
        <f t="shared" si="114"/>
        <v>Motor Vehicle Brake System Manufacturing</v>
      </c>
      <c r="C408" s="8">
        <f t="shared" si="115"/>
        <v>1.0740688089658066E-2</v>
      </c>
      <c r="D408" s="8">
        <f t="shared" si="116"/>
        <v>2.9011296734148392E-3</v>
      </c>
      <c r="E408" s="8">
        <f t="shared" si="117"/>
        <v>8.9584411041951605E-3</v>
      </c>
      <c r="F408" s="8">
        <f t="shared" si="118"/>
        <v>2.7223473380012901E-2</v>
      </c>
      <c r="G408" s="8">
        <f t="shared" si="119"/>
        <v>1.102798308017742E-2</v>
      </c>
      <c r="H408" s="8">
        <f t="shared" si="120"/>
        <v>2.9017891406809677E-2</v>
      </c>
      <c r="I408" s="8">
        <f t="shared" si="121"/>
        <v>2.3312668826290323E-2</v>
      </c>
      <c r="J408" s="8">
        <f t="shared" si="122"/>
        <v>7.2705278061709674E-3</v>
      </c>
      <c r="K408" s="8">
        <f t="shared" si="123"/>
        <v>1.8274873271769354E-2</v>
      </c>
      <c r="L408" s="8">
        <f t="shared" si="124"/>
        <v>2.453088051062903E-2</v>
      </c>
      <c r="M408" s="8">
        <f t="shared" si="125"/>
        <v>6.9394481707822581E-3</v>
      </c>
      <c r="N408" s="8">
        <f t="shared" si="126"/>
        <v>2.6118470251935488E-2</v>
      </c>
      <c r="O408" s="8">
        <f t="shared" si="127"/>
        <v>1.3969875968129033E-2</v>
      </c>
      <c r="P408" s="8">
        <f t="shared" si="128"/>
        <v>2.0209649706887097E-7</v>
      </c>
      <c r="Q408" s="8">
        <f t="shared" si="129"/>
        <v>9.0243171521935481E-3</v>
      </c>
      <c r="R408" s="8">
        <f t="shared" si="130"/>
        <v>1</v>
      </c>
      <c r="S408" s="8">
        <f t="shared" si="131"/>
        <v>0.13178547689919354</v>
      </c>
      <c r="T408" s="8">
        <f t="shared" si="132"/>
        <v>0.11337419893661291</v>
      </c>
      <c r="W408" s="7">
        <v>336340</v>
      </c>
      <c r="X408" s="7" t="s">
        <v>501</v>
      </c>
      <c r="Y408" s="8">
        <v>0</v>
      </c>
      <c r="Z408" s="8">
        <v>0</v>
      </c>
      <c r="AA408" s="8">
        <v>0</v>
      </c>
      <c r="AB408" s="8">
        <v>0</v>
      </c>
      <c r="AC408" s="8">
        <v>0</v>
      </c>
      <c r="AD408" s="8">
        <v>0</v>
      </c>
      <c r="AE408" s="8">
        <v>0</v>
      </c>
      <c r="AF408" s="8">
        <v>0</v>
      </c>
      <c r="AG408" s="8">
        <v>0</v>
      </c>
      <c r="AH408" s="8">
        <v>0</v>
      </c>
      <c r="AI408" s="8">
        <v>0</v>
      </c>
      <c r="AJ408" s="8">
        <v>0</v>
      </c>
      <c r="AK408" s="8">
        <v>0</v>
      </c>
      <c r="AL408" s="8">
        <v>0</v>
      </c>
      <c r="AM408" s="8">
        <v>0</v>
      </c>
      <c r="AN408" s="8">
        <v>1</v>
      </c>
      <c r="AO408" s="8">
        <v>0</v>
      </c>
      <c r="AP408" s="8">
        <v>0</v>
      </c>
      <c r="AS408" s="7">
        <v>336340</v>
      </c>
      <c r="AT408" s="7" t="s">
        <v>501</v>
      </c>
      <c r="AU408" s="8">
        <v>1.0740688089658066E-2</v>
      </c>
      <c r="AV408" s="8">
        <v>2.9011296734148392E-3</v>
      </c>
      <c r="AW408" s="8">
        <v>8.9584411041951605E-3</v>
      </c>
      <c r="AX408" s="8">
        <v>2.7223473380012901E-2</v>
      </c>
      <c r="AY408" s="8">
        <v>1.102798308017742E-2</v>
      </c>
      <c r="AZ408" s="8">
        <v>2.9017891406809677E-2</v>
      </c>
      <c r="BA408" s="8">
        <v>2.3312668826290323E-2</v>
      </c>
      <c r="BB408" s="8">
        <v>7.2705278061709674E-3</v>
      </c>
      <c r="BC408" s="8">
        <v>1.8274873271769354E-2</v>
      </c>
      <c r="BD408" s="8">
        <v>2.453088051062903E-2</v>
      </c>
      <c r="BE408" s="8">
        <v>6.9394481707822581E-3</v>
      </c>
      <c r="BF408" s="8">
        <v>2.6118470251935488E-2</v>
      </c>
      <c r="BG408" s="8">
        <v>1.3969875968129033E-2</v>
      </c>
      <c r="BH408" s="8">
        <v>2.0209649706887097E-7</v>
      </c>
      <c r="BI408" s="8">
        <v>9.0243171521935481E-3</v>
      </c>
      <c r="BJ408" s="8">
        <v>1.0226002588670966</v>
      </c>
      <c r="BK408" s="8">
        <v>0.13178547689919354</v>
      </c>
      <c r="BL408" s="8">
        <v>0.11337419893661291</v>
      </c>
    </row>
    <row r="409" spans="1:64" x14ac:dyDescent="0.3">
      <c r="A409" s="7">
        <v>336350</v>
      </c>
      <c r="B409" s="7" t="str">
        <f t="shared" si="114"/>
        <v>Motor Vehicle Transmission and Power Train Parts Manufacturing</v>
      </c>
      <c r="C409" s="8">
        <f t="shared" si="115"/>
        <v>3.5610699313551618E-2</v>
      </c>
      <c r="D409" s="8">
        <f t="shared" si="116"/>
        <v>8.7466595840412897E-3</v>
      </c>
      <c r="E409" s="8">
        <f t="shared" si="117"/>
        <v>3.2455794532582259E-2</v>
      </c>
      <c r="F409" s="8">
        <f t="shared" si="118"/>
        <v>8.6348709427517725E-2</v>
      </c>
      <c r="G409" s="8">
        <f t="shared" si="119"/>
        <v>2.9449654121285484E-2</v>
      </c>
      <c r="H409" s="8">
        <f t="shared" si="120"/>
        <v>9.4363189353248375E-2</v>
      </c>
      <c r="I409" s="8">
        <f t="shared" si="121"/>
        <v>8.0503868584983887E-2</v>
      </c>
      <c r="J409" s="8">
        <f t="shared" si="122"/>
        <v>2.2622472709861292E-2</v>
      </c>
      <c r="K409" s="8">
        <f t="shared" si="123"/>
        <v>6.6876673605822584E-2</v>
      </c>
      <c r="L409" s="8">
        <f t="shared" si="124"/>
        <v>8.2077108834080661E-2</v>
      </c>
      <c r="M409" s="8">
        <f t="shared" si="125"/>
        <v>2.0810951520404842E-2</v>
      </c>
      <c r="N409" s="8">
        <f t="shared" si="126"/>
        <v>9.4223297601354852E-2</v>
      </c>
      <c r="O409" s="8">
        <f t="shared" si="127"/>
        <v>5.2949794543548402E-2</v>
      </c>
      <c r="P409" s="8">
        <f t="shared" si="128"/>
        <v>7.2822449846048385E-7</v>
      </c>
      <c r="Q409" s="8">
        <f t="shared" si="129"/>
        <v>3.3037717107580633E-2</v>
      </c>
      <c r="R409" s="8">
        <f t="shared" si="130"/>
        <v>1</v>
      </c>
      <c r="S409" s="8">
        <f t="shared" si="131"/>
        <v>0.45209703677338697</v>
      </c>
      <c r="T409" s="8">
        <f t="shared" si="132"/>
        <v>0.41193849877145161</v>
      </c>
      <c r="W409" s="7">
        <v>336350</v>
      </c>
      <c r="X409" s="7" t="s">
        <v>502</v>
      </c>
      <c r="Y409" s="8">
        <v>0</v>
      </c>
      <c r="Z409" s="8">
        <v>0</v>
      </c>
      <c r="AA409" s="8">
        <v>0</v>
      </c>
      <c r="AB409" s="8">
        <v>0</v>
      </c>
      <c r="AC409" s="8">
        <v>0</v>
      </c>
      <c r="AD409" s="8">
        <v>0</v>
      </c>
      <c r="AE409" s="8">
        <v>0</v>
      </c>
      <c r="AF409" s="8">
        <v>0</v>
      </c>
      <c r="AG409" s="8">
        <v>0</v>
      </c>
      <c r="AH409" s="8">
        <v>0</v>
      </c>
      <c r="AI409" s="8">
        <v>0</v>
      </c>
      <c r="AJ409" s="8">
        <v>0</v>
      </c>
      <c r="AK409" s="8">
        <v>0</v>
      </c>
      <c r="AL409" s="8">
        <v>0</v>
      </c>
      <c r="AM409" s="8">
        <v>0</v>
      </c>
      <c r="AN409" s="8">
        <v>1</v>
      </c>
      <c r="AO409" s="8">
        <v>0</v>
      </c>
      <c r="AP409" s="8">
        <v>0</v>
      </c>
      <c r="AS409" s="7">
        <v>336350</v>
      </c>
      <c r="AT409" s="7" t="s">
        <v>502</v>
      </c>
      <c r="AU409" s="8">
        <v>3.5610699313551618E-2</v>
      </c>
      <c r="AV409" s="8">
        <v>8.7466595840412897E-3</v>
      </c>
      <c r="AW409" s="8">
        <v>3.2455794532582259E-2</v>
      </c>
      <c r="AX409" s="8">
        <v>8.6348709427517725E-2</v>
      </c>
      <c r="AY409" s="8">
        <v>2.9449654121285484E-2</v>
      </c>
      <c r="AZ409" s="8">
        <v>9.4363189353248375E-2</v>
      </c>
      <c r="BA409" s="8">
        <v>8.0503868584983887E-2</v>
      </c>
      <c r="BB409" s="8">
        <v>2.2622472709861292E-2</v>
      </c>
      <c r="BC409" s="8">
        <v>6.6876673605822584E-2</v>
      </c>
      <c r="BD409" s="8">
        <v>8.2077108834080661E-2</v>
      </c>
      <c r="BE409" s="8">
        <v>2.0810951520404842E-2</v>
      </c>
      <c r="BF409" s="8">
        <v>9.4223297601354852E-2</v>
      </c>
      <c r="BG409" s="8">
        <v>5.2949794543548402E-2</v>
      </c>
      <c r="BH409" s="8">
        <v>7.2822449846048385E-7</v>
      </c>
      <c r="BI409" s="8">
        <v>3.3037717107580633E-2</v>
      </c>
      <c r="BJ409" s="8">
        <v>1.0768131534303227</v>
      </c>
      <c r="BK409" s="8">
        <v>0.45209703677338697</v>
      </c>
      <c r="BL409" s="8">
        <v>0.41193849877145161</v>
      </c>
    </row>
    <row r="410" spans="1:64" x14ac:dyDescent="0.3">
      <c r="A410" s="7">
        <v>336360</v>
      </c>
      <c r="B410" s="7" t="str">
        <f t="shared" si="114"/>
        <v>Motor Vehicle Seating and Interior Trim Manufacturing</v>
      </c>
      <c r="C410" s="8">
        <f t="shared" si="115"/>
        <v>1.4118862257204838E-2</v>
      </c>
      <c r="D410" s="8">
        <f t="shared" si="116"/>
        <v>3.7401163495709685E-3</v>
      </c>
      <c r="E410" s="8">
        <f t="shared" si="117"/>
        <v>1.011594151801613E-2</v>
      </c>
      <c r="F410" s="8">
        <f t="shared" si="118"/>
        <v>2.3908361948661288E-2</v>
      </c>
      <c r="G410" s="8">
        <f t="shared" si="119"/>
        <v>9.8069794966790316E-3</v>
      </c>
      <c r="H410" s="8">
        <f t="shared" si="120"/>
        <v>2.389465910403387E-2</v>
      </c>
      <c r="I410" s="8">
        <f t="shared" si="121"/>
        <v>3.0430896747822581E-2</v>
      </c>
      <c r="J410" s="8">
        <f t="shared" si="122"/>
        <v>1.0186734672196773E-2</v>
      </c>
      <c r="K410" s="8">
        <f t="shared" si="123"/>
        <v>2.421507602877419E-2</v>
      </c>
      <c r="L410" s="8">
        <f t="shared" si="124"/>
        <v>3.7709720833129033E-2</v>
      </c>
      <c r="M410" s="8">
        <f t="shared" si="125"/>
        <v>1.0867955135482259E-2</v>
      </c>
      <c r="N410" s="8">
        <f t="shared" si="126"/>
        <v>3.5540690417870974E-2</v>
      </c>
      <c r="O410" s="8">
        <f t="shared" si="127"/>
        <v>1.41948007925E-2</v>
      </c>
      <c r="P410" s="8">
        <f t="shared" si="128"/>
        <v>2.7300377123903226E-7</v>
      </c>
      <c r="Q410" s="8">
        <f t="shared" si="129"/>
        <v>1.0236372132741934E-2</v>
      </c>
      <c r="R410" s="8">
        <f t="shared" si="130"/>
        <v>1</v>
      </c>
      <c r="S410" s="8">
        <f t="shared" si="131"/>
        <v>0.13825516183967743</v>
      </c>
      <c r="T410" s="8">
        <f t="shared" si="132"/>
        <v>0.14547786873903226</v>
      </c>
      <c r="W410" s="7">
        <v>336360</v>
      </c>
      <c r="X410" s="7" t="s">
        <v>503</v>
      </c>
      <c r="Y410" s="8">
        <v>0</v>
      </c>
      <c r="Z410" s="8">
        <v>0</v>
      </c>
      <c r="AA410" s="8">
        <v>0</v>
      </c>
      <c r="AB410" s="8">
        <v>0</v>
      </c>
      <c r="AC410" s="8">
        <v>0</v>
      </c>
      <c r="AD410" s="8">
        <v>0</v>
      </c>
      <c r="AE410" s="8">
        <v>0</v>
      </c>
      <c r="AF410" s="8">
        <v>0</v>
      </c>
      <c r="AG410" s="8">
        <v>0</v>
      </c>
      <c r="AH410" s="8">
        <v>0</v>
      </c>
      <c r="AI410" s="8">
        <v>0</v>
      </c>
      <c r="AJ410" s="8">
        <v>0</v>
      </c>
      <c r="AK410" s="8">
        <v>0</v>
      </c>
      <c r="AL410" s="8">
        <v>0</v>
      </c>
      <c r="AM410" s="8">
        <v>0</v>
      </c>
      <c r="AN410" s="8">
        <v>1</v>
      </c>
      <c r="AO410" s="8">
        <v>0</v>
      </c>
      <c r="AP410" s="8">
        <v>0</v>
      </c>
      <c r="AS410" s="7">
        <v>336360</v>
      </c>
      <c r="AT410" s="7" t="s">
        <v>503</v>
      </c>
      <c r="AU410" s="8">
        <v>1.4118862257204838E-2</v>
      </c>
      <c r="AV410" s="8">
        <v>3.7401163495709685E-3</v>
      </c>
      <c r="AW410" s="8">
        <v>1.011594151801613E-2</v>
      </c>
      <c r="AX410" s="8">
        <v>2.3908361948661288E-2</v>
      </c>
      <c r="AY410" s="8">
        <v>9.8069794966790316E-3</v>
      </c>
      <c r="AZ410" s="8">
        <v>2.389465910403387E-2</v>
      </c>
      <c r="BA410" s="8">
        <v>3.0430896747822581E-2</v>
      </c>
      <c r="BB410" s="8">
        <v>1.0186734672196773E-2</v>
      </c>
      <c r="BC410" s="8">
        <v>2.421507602877419E-2</v>
      </c>
      <c r="BD410" s="8">
        <v>3.7709720833129033E-2</v>
      </c>
      <c r="BE410" s="8">
        <v>1.0867955135482259E-2</v>
      </c>
      <c r="BF410" s="8">
        <v>3.5540690417870974E-2</v>
      </c>
      <c r="BG410" s="8">
        <v>1.41948007925E-2</v>
      </c>
      <c r="BH410" s="8">
        <v>2.7300377123903226E-7</v>
      </c>
      <c r="BI410" s="8">
        <v>1.0236372132741934E-2</v>
      </c>
      <c r="BJ410" s="8">
        <v>1.0279749201245161</v>
      </c>
      <c r="BK410" s="8">
        <v>0.13825516183967743</v>
      </c>
      <c r="BL410" s="8">
        <v>0.14547786873903226</v>
      </c>
    </row>
    <row r="411" spans="1:64" x14ac:dyDescent="0.3">
      <c r="A411" s="7">
        <v>336370</v>
      </c>
      <c r="B411" s="7" t="str">
        <f t="shared" si="114"/>
        <v>Motor Vehicle Metal Stamping</v>
      </c>
      <c r="C411" s="8">
        <f t="shared" si="115"/>
        <v>1.7965633050580646E-2</v>
      </c>
      <c r="D411" s="8">
        <f t="shared" si="116"/>
        <v>4.7362673193661288E-3</v>
      </c>
      <c r="E411" s="8">
        <f t="shared" si="117"/>
        <v>1.884048153486613E-2</v>
      </c>
      <c r="F411" s="8">
        <f t="shared" si="118"/>
        <v>3.3360220117546767E-2</v>
      </c>
      <c r="G411" s="8">
        <f t="shared" si="119"/>
        <v>1.2588733233258063E-2</v>
      </c>
      <c r="H411" s="8">
        <f t="shared" si="120"/>
        <v>4.0504339338466123E-2</v>
      </c>
      <c r="I411" s="8">
        <f t="shared" si="121"/>
        <v>3.8893960868338712E-2</v>
      </c>
      <c r="J411" s="8">
        <f t="shared" si="122"/>
        <v>1.1486860660093547E-2</v>
      </c>
      <c r="K411" s="8">
        <f t="shared" si="123"/>
        <v>3.4937787679516129E-2</v>
      </c>
      <c r="L411" s="8">
        <f t="shared" si="124"/>
        <v>3.3741076091854838E-2</v>
      </c>
      <c r="M411" s="8">
        <f t="shared" si="125"/>
        <v>9.3815834243661279E-3</v>
      </c>
      <c r="N411" s="8">
        <f t="shared" si="126"/>
        <v>4.6156823133338708E-2</v>
      </c>
      <c r="O411" s="8">
        <f t="shared" si="127"/>
        <v>2.9701673245322583E-2</v>
      </c>
      <c r="P411" s="8">
        <f t="shared" si="128"/>
        <v>4.9628194270338712E-7</v>
      </c>
      <c r="Q411" s="8">
        <f t="shared" si="129"/>
        <v>1.6481741537709677E-2</v>
      </c>
      <c r="R411" s="8">
        <f t="shared" si="130"/>
        <v>1</v>
      </c>
      <c r="S411" s="8">
        <f t="shared" si="131"/>
        <v>0.19935651849580646</v>
      </c>
      <c r="T411" s="8">
        <f t="shared" si="132"/>
        <v>0.19822183501435481</v>
      </c>
      <c r="W411" s="7">
        <v>336370</v>
      </c>
      <c r="X411" s="7" t="s">
        <v>504</v>
      </c>
      <c r="Y411" s="8">
        <v>0</v>
      </c>
      <c r="Z411" s="8">
        <v>0</v>
      </c>
      <c r="AA411" s="8">
        <v>0</v>
      </c>
      <c r="AB411" s="8">
        <v>0</v>
      </c>
      <c r="AC411" s="8">
        <v>0</v>
      </c>
      <c r="AD411" s="8">
        <v>0</v>
      </c>
      <c r="AE411" s="8">
        <v>0</v>
      </c>
      <c r="AF411" s="8">
        <v>0</v>
      </c>
      <c r="AG411" s="8">
        <v>0</v>
      </c>
      <c r="AH411" s="8">
        <v>0</v>
      </c>
      <c r="AI411" s="8">
        <v>0</v>
      </c>
      <c r="AJ411" s="8">
        <v>0</v>
      </c>
      <c r="AK411" s="8">
        <v>0</v>
      </c>
      <c r="AL411" s="8">
        <v>0</v>
      </c>
      <c r="AM411" s="8">
        <v>0</v>
      </c>
      <c r="AN411" s="8">
        <v>1</v>
      </c>
      <c r="AO411" s="8">
        <v>0</v>
      </c>
      <c r="AP411" s="8">
        <v>0</v>
      </c>
      <c r="AS411" s="7">
        <v>336370</v>
      </c>
      <c r="AT411" s="7" t="s">
        <v>504</v>
      </c>
      <c r="AU411" s="8">
        <v>1.7965633050580646E-2</v>
      </c>
      <c r="AV411" s="8">
        <v>4.7362673193661288E-3</v>
      </c>
      <c r="AW411" s="8">
        <v>1.884048153486613E-2</v>
      </c>
      <c r="AX411" s="8">
        <v>3.3360220117546767E-2</v>
      </c>
      <c r="AY411" s="8">
        <v>1.2588733233258063E-2</v>
      </c>
      <c r="AZ411" s="8">
        <v>4.0504339338466123E-2</v>
      </c>
      <c r="BA411" s="8">
        <v>3.8893960868338712E-2</v>
      </c>
      <c r="BB411" s="8">
        <v>1.1486860660093547E-2</v>
      </c>
      <c r="BC411" s="8">
        <v>3.4937787679516129E-2</v>
      </c>
      <c r="BD411" s="8">
        <v>3.3741076091854838E-2</v>
      </c>
      <c r="BE411" s="8">
        <v>9.3815834243661279E-3</v>
      </c>
      <c r="BF411" s="8">
        <v>4.6156823133338708E-2</v>
      </c>
      <c r="BG411" s="8">
        <v>2.9701673245322583E-2</v>
      </c>
      <c r="BH411" s="8">
        <v>4.9628194270338712E-7</v>
      </c>
      <c r="BI411" s="8">
        <v>1.6481741537709677E-2</v>
      </c>
      <c r="BJ411" s="8">
        <v>1.0415423819050003</v>
      </c>
      <c r="BK411" s="8">
        <v>0.19935651849580646</v>
      </c>
      <c r="BL411" s="8">
        <v>0.19822183501435481</v>
      </c>
    </row>
    <row r="412" spans="1:64" x14ac:dyDescent="0.3">
      <c r="A412" s="7">
        <v>336390</v>
      </c>
      <c r="B412" s="7" t="str">
        <f t="shared" si="114"/>
        <v>Other Motor Vehicle Parts Manufacturing</v>
      </c>
      <c r="C412" s="8">
        <f t="shared" si="115"/>
        <v>5.5071277686904833E-2</v>
      </c>
      <c r="D412" s="8">
        <f t="shared" si="116"/>
        <v>1.3332398385030806E-2</v>
      </c>
      <c r="E412" s="8">
        <f t="shared" si="117"/>
        <v>4.4423382006024199E-2</v>
      </c>
      <c r="F412" s="8">
        <f t="shared" si="118"/>
        <v>0.14891089060839841</v>
      </c>
      <c r="G412" s="8">
        <f t="shared" si="119"/>
        <v>4.6793724987375808E-2</v>
      </c>
      <c r="H412" s="8">
        <f t="shared" si="120"/>
        <v>0.11962443037852259</v>
      </c>
      <c r="I412" s="8">
        <f t="shared" si="121"/>
        <v>0.134135284967629</v>
      </c>
      <c r="J412" s="8">
        <f t="shared" si="122"/>
        <v>3.7830057546529038E-2</v>
      </c>
      <c r="K412" s="8">
        <f t="shared" si="123"/>
        <v>9.5397400707145169E-2</v>
      </c>
      <c r="L412" s="8">
        <f t="shared" si="124"/>
        <v>0.11880643445659676</v>
      </c>
      <c r="M412" s="8">
        <f t="shared" si="125"/>
        <v>3.0714520546658061E-2</v>
      </c>
      <c r="N412" s="8">
        <f t="shared" si="126"/>
        <v>0.12773990162911289</v>
      </c>
      <c r="O412" s="8">
        <f t="shared" si="127"/>
        <v>7.6410389324274214E-2</v>
      </c>
      <c r="P412" s="8">
        <f t="shared" si="128"/>
        <v>7.510996062116451E-7</v>
      </c>
      <c r="Q412" s="8">
        <f t="shared" si="129"/>
        <v>4.1663274804967738E-2</v>
      </c>
      <c r="R412" s="8">
        <f t="shared" si="130"/>
        <v>1</v>
      </c>
      <c r="S412" s="8">
        <f t="shared" si="131"/>
        <v>0.65403872339387104</v>
      </c>
      <c r="T412" s="8">
        <f t="shared" si="132"/>
        <v>0.60607242064064504</v>
      </c>
      <c r="W412" s="7">
        <v>336390</v>
      </c>
      <c r="X412" s="7" t="s">
        <v>505</v>
      </c>
      <c r="Y412" s="8">
        <v>0</v>
      </c>
      <c r="Z412" s="8">
        <v>0</v>
      </c>
      <c r="AA412" s="8">
        <v>0</v>
      </c>
      <c r="AB412" s="8">
        <v>0</v>
      </c>
      <c r="AC412" s="8">
        <v>0</v>
      </c>
      <c r="AD412" s="8">
        <v>0</v>
      </c>
      <c r="AE412" s="8">
        <v>0</v>
      </c>
      <c r="AF412" s="8">
        <v>0</v>
      </c>
      <c r="AG412" s="8">
        <v>0</v>
      </c>
      <c r="AH412" s="8">
        <v>0</v>
      </c>
      <c r="AI412" s="8">
        <v>0</v>
      </c>
      <c r="AJ412" s="8">
        <v>0</v>
      </c>
      <c r="AK412" s="8">
        <v>0</v>
      </c>
      <c r="AL412" s="8">
        <v>0</v>
      </c>
      <c r="AM412" s="8">
        <v>0</v>
      </c>
      <c r="AN412" s="8">
        <v>1</v>
      </c>
      <c r="AO412" s="8">
        <v>0</v>
      </c>
      <c r="AP412" s="8">
        <v>0</v>
      </c>
      <c r="AS412" s="7">
        <v>336390</v>
      </c>
      <c r="AT412" s="7" t="s">
        <v>505</v>
      </c>
      <c r="AU412" s="8">
        <v>5.5071277686904833E-2</v>
      </c>
      <c r="AV412" s="8">
        <v>1.3332398385030806E-2</v>
      </c>
      <c r="AW412" s="8">
        <v>4.4423382006024199E-2</v>
      </c>
      <c r="AX412" s="8">
        <v>0.14891089060839841</v>
      </c>
      <c r="AY412" s="8">
        <v>4.6793724987375808E-2</v>
      </c>
      <c r="AZ412" s="8">
        <v>0.11962443037852259</v>
      </c>
      <c r="BA412" s="8">
        <v>0.134135284967629</v>
      </c>
      <c r="BB412" s="8">
        <v>3.7830057546529038E-2</v>
      </c>
      <c r="BC412" s="8">
        <v>9.5397400707145169E-2</v>
      </c>
      <c r="BD412" s="8">
        <v>0.11880643445659676</v>
      </c>
      <c r="BE412" s="8">
        <v>3.0714520546658061E-2</v>
      </c>
      <c r="BF412" s="8">
        <v>0.12773990162911289</v>
      </c>
      <c r="BG412" s="8">
        <v>7.6410389324274214E-2</v>
      </c>
      <c r="BH412" s="8">
        <v>7.510996062116451E-7</v>
      </c>
      <c r="BI412" s="8">
        <v>4.1663274804967738E-2</v>
      </c>
      <c r="BJ412" s="8">
        <v>1.1128270580780646</v>
      </c>
      <c r="BK412" s="8">
        <v>0.65403872339387104</v>
      </c>
      <c r="BL412" s="8">
        <v>0.60607242064064504</v>
      </c>
    </row>
    <row r="413" spans="1:64" x14ac:dyDescent="0.3">
      <c r="A413" s="7">
        <v>336411</v>
      </c>
      <c r="B413" s="7" t="str">
        <f t="shared" si="114"/>
        <v>Aircraft Manufacturing</v>
      </c>
      <c r="C413" s="8">
        <f t="shared" si="115"/>
        <v>1.2356939103275805E-2</v>
      </c>
      <c r="D413" s="8">
        <f t="shared" si="116"/>
        <v>3.305237347027742E-3</v>
      </c>
      <c r="E413" s="8">
        <f t="shared" si="117"/>
        <v>2.8005702123629031E-2</v>
      </c>
      <c r="F413" s="8">
        <f t="shared" si="118"/>
        <v>2.3993673769235484E-2</v>
      </c>
      <c r="G413" s="8">
        <f t="shared" si="119"/>
        <v>9.2820475326532252E-3</v>
      </c>
      <c r="H413" s="8">
        <f t="shared" si="120"/>
        <v>5.1762784929564515E-2</v>
      </c>
      <c r="I413" s="8">
        <f t="shared" si="121"/>
        <v>1.9445898093969356E-2</v>
      </c>
      <c r="J413" s="8">
        <f t="shared" si="122"/>
        <v>5.7071885567435482E-3</v>
      </c>
      <c r="K413" s="8">
        <f t="shared" si="123"/>
        <v>3.3251671008241938E-2</v>
      </c>
      <c r="L413" s="8">
        <f t="shared" si="124"/>
        <v>1.3669997167341937E-2</v>
      </c>
      <c r="M413" s="8">
        <f t="shared" si="125"/>
        <v>3.6520122206027423E-3</v>
      </c>
      <c r="N413" s="8">
        <f t="shared" si="126"/>
        <v>3.9479340227580643E-2</v>
      </c>
      <c r="O413" s="8">
        <f t="shared" si="127"/>
        <v>4.6279179704516123E-2</v>
      </c>
      <c r="P413" s="8">
        <f t="shared" si="128"/>
        <v>2.4089217626645157E-7</v>
      </c>
      <c r="Q413" s="8">
        <f t="shared" si="129"/>
        <v>1.9077578532870967E-2</v>
      </c>
      <c r="R413" s="8">
        <f t="shared" si="130"/>
        <v>1</v>
      </c>
      <c r="S413" s="8">
        <f t="shared" si="131"/>
        <v>0.18181269977983872</v>
      </c>
      <c r="T413" s="8">
        <f t="shared" si="132"/>
        <v>0.15517895120725805</v>
      </c>
      <c r="W413" s="7">
        <v>336411</v>
      </c>
      <c r="X413" s="7" t="s">
        <v>506</v>
      </c>
      <c r="Y413" s="8">
        <v>0</v>
      </c>
      <c r="Z413" s="8">
        <v>0</v>
      </c>
      <c r="AA413" s="8">
        <v>0</v>
      </c>
      <c r="AB413" s="8">
        <v>0</v>
      </c>
      <c r="AC413" s="8">
        <v>0</v>
      </c>
      <c r="AD413" s="8">
        <v>0</v>
      </c>
      <c r="AE413" s="8">
        <v>0</v>
      </c>
      <c r="AF413" s="8">
        <v>0</v>
      </c>
      <c r="AG413" s="8">
        <v>0</v>
      </c>
      <c r="AH413" s="8">
        <v>0</v>
      </c>
      <c r="AI413" s="8">
        <v>0</v>
      </c>
      <c r="AJ413" s="8">
        <v>0</v>
      </c>
      <c r="AK413" s="8">
        <v>0</v>
      </c>
      <c r="AL413" s="8">
        <v>0</v>
      </c>
      <c r="AM413" s="8">
        <v>0</v>
      </c>
      <c r="AN413" s="8">
        <v>1</v>
      </c>
      <c r="AO413" s="8">
        <v>0</v>
      </c>
      <c r="AP413" s="8">
        <v>0</v>
      </c>
      <c r="AS413" s="7">
        <v>336411</v>
      </c>
      <c r="AT413" s="7" t="s">
        <v>506</v>
      </c>
      <c r="AU413" s="8">
        <v>1.2356939103275805E-2</v>
      </c>
      <c r="AV413" s="8">
        <v>3.305237347027742E-3</v>
      </c>
      <c r="AW413" s="8">
        <v>2.8005702123629031E-2</v>
      </c>
      <c r="AX413" s="8">
        <v>2.3993673769235484E-2</v>
      </c>
      <c r="AY413" s="8">
        <v>9.2820475326532252E-3</v>
      </c>
      <c r="AZ413" s="8">
        <v>5.1762784929564515E-2</v>
      </c>
      <c r="BA413" s="8">
        <v>1.9445898093969356E-2</v>
      </c>
      <c r="BB413" s="8">
        <v>5.7071885567435482E-3</v>
      </c>
      <c r="BC413" s="8">
        <v>3.3251671008241938E-2</v>
      </c>
      <c r="BD413" s="8">
        <v>1.3669997167341937E-2</v>
      </c>
      <c r="BE413" s="8">
        <v>3.6520122206027423E-3</v>
      </c>
      <c r="BF413" s="8">
        <v>3.9479340227580643E-2</v>
      </c>
      <c r="BG413" s="8">
        <v>4.6279179704516123E-2</v>
      </c>
      <c r="BH413" s="8">
        <v>2.4089217626645157E-7</v>
      </c>
      <c r="BI413" s="8">
        <v>1.9077578532870967E-2</v>
      </c>
      <c r="BJ413" s="8">
        <v>1.0436678785738711</v>
      </c>
      <c r="BK413" s="8">
        <v>0.18181269977983872</v>
      </c>
      <c r="BL413" s="8">
        <v>0.15517895120725805</v>
      </c>
    </row>
    <row r="414" spans="1:64" x14ac:dyDescent="0.3">
      <c r="A414" s="7">
        <v>336412</v>
      </c>
      <c r="B414" s="7" t="str">
        <f t="shared" si="114"/>
        <v>Aircraft Engine and Engine Parts Manufacturing</v>
      </c>
      <c r="C414" s="8">
        <f t="shared" si="115"/>
        <v>3.6125457206256442E-2</v>
      </c>
      <c r="D414" s="8">
        <f t="shared" si="116"/>
        <v>9.290131024693709E-3</v>
      </c>
      <c r="E414" s="8">
        <f t="shared" si="117"/>
        <v>7.8223515159145135E-2</v>
      </c>
      <c r="F414" s="8">
        <f t="shared" si="118"/>
        <v>6.3948807399201599E-2</v>
      </c>
      <c r="G414" s="8">
        <f t="shared" si="119"/>
        <v>2.1019480581079674E-2</v>
      </c>
      <c r="H414" s="8">
        <f t="shared" si="120"/>
        <v>0.1500644623311774</v>
      </c>
      <c r="I414" s="8">
        <f t="shared" si="121"/>
        <v>5.284783636801775E-2</v>
      </c>
      <c r="J414" s="8">
        <f t="shared" si="122"/>
        <v>1.4919991831356611E-2</v>
      </c>
      <c r="K414" s="8">
        <f t="shared" si="123"/>
        <v>9.8653519365774184E-2</v>
      </c>
      <c r="L414" s="8">
        <f t="shared" si="124"/>
        <v>3.9046068651498393E-2</v>
      </c>
      <c r="M414" s="8">
        <f t="shared" si="125"/>
        <v>9.8872962664577433E-3</v>
      </c>
      <c r="N414" s="8">
        <f t="shared" si="126"/>
        <v>0.11283224035959676</v>
      </c>
      <c r="O414" s="8">
        <f t="shared" si="127"/>
        <v>0.14741287155912905</v>
      </c>
      <c r="P414" s="8">
        <f t="shared" si="128"/>
        <v>7.0724010508072582E-7</v>
      </c>
      <c r="Q414" s="8">
        <f t="shared" si="129"/>
        <v>5.1178849524064512E-2</v>
      </c>
      <c r="R414" s="8">
        <f t="shared" si="130"/>
        <v>1</v>
      </c>
      <c r="S414" s="8">
        <f t="shared" si="131"/>
        <v>0.54148436321483862</v>
      </c>
      <c r="T414" s="8">
        <f t="shared" si="132"/>
        <v>0.47287296046838695</v>
      </c>
      <c r="W414" s="7">
        <v>336412</v>
      </c>
      <c r="X414" s="7" t="s">
        <v>507</v>
      </c>
      <c r="Y414" s="8">
        <v>0</v>
      </c>
      <c r="Z414" s="8">
        <v>0</v>
      </c>
      <c r="AA414" s="8">
        <v>0</v>
      </c>
      <c r="AB414" s="8">
        <v>0</v>
      </c>
      <c r="AC414" s="8">
        <v>0</v>
      </c>
      <c r="AD414" s="8">
        <v>0</v>
      </c>
      <c r="AE414" s="8">
        <v>0</v>
      </c>
      <c r="AF414" s="8">
        <v>0</v>
      </c>
      <c r="AG414" s="8">
        <v>0</v>
      </c>
      <c r="AH414" s="8">
        <v>0</v>
      </c>
      <c r="AI414" s="8">
        <v>0</v>
      </c>
      <c r="AJ414" s="8">
        <v>0</v>
      </c>
      <c r="AK414" s="8">
        <v>0</v>
      </c>
      <c r="AL414" s="8">
        <v>0</v>
      </c>
      <c r="AM414" s="8">
        <v>0</v>
      </c>
      <c r="AN414" s="8">
        <v>1</v>
      </c>
      <c r="AO414" s="8">
        <v>0</v>
      </c>
      <c r="AP414" s="8">
        <v>0</v>
      </c>
      <c r="AS414" s="7">
        <v>336412</v>
      </c>
      <c r="AT414" s="7" t="s">
        <v>507</v>
      </c>
      <c r="AU414" s="8">
        <v>3.6125457206256442E-2</v>
      </c>
      <c r="AV414" s="8">
        <v>9.290131024693709E-3</v>
      </c>
      <c r="AW414" s="8">
        <v>7.8223515159145135E-2</v>
      </c>
      <c r="AX414" s="8">
        <v>6.3948807399201599E-2</v>
      </c>
      <c r="AY414" s="8">
        <v>2.1019480581079674E-2</v>
      </c>
      <c r="AZ414" s="8">
        <v>0.1500644623311774</v>
      </c>
      <c r="BA414" s="8">
        <v>5.284783636801775E-2</v>
      </c>
      <c r="BB414" s="8">
        <v>1.4919991831356611E-2</v>
      </c>
      <c r="BC414" s="8">
        <v>9.8653519365774184E-2</v>
      </c>
      <c r="BD414" s="8">
        <v>3.9046068651498393E-2</v>
      </c>
      <c r="BE414" s="8">
        <v>9.8872962664577433E-3</v>
      </c>
      <c r="BF414" s="8">
        <v>0.11283224035959676</v>
      </c>
      <c r="BG414" s="8">
        <v>0.14741287155912905</v>
      </c>
      <c r="BH414" s="8">
        <v>7.0724010508072582E-7</v>
      </c>
      <c r="BI414" s="8">
        <v>5.1178849524064512E-2</v>
      </c>
      <c r="BJ414" s="8">
        <v>1.1236391033903226</v>
      </c>
      <c r="BK414" s="8">
        <v>0.54148436321483862</v>
      </c>
      <c r="BL414" s="8">
        <v>0.47287296046838695</v>
      </c>
    </row>
    <row r="415" spans="1:64" x14ac:dyDescent="0.3">
      <c r="A415" s="7">
        <v>336413</v>
      </c>
      <c r="B415" s="7" t="str">
        <f t="shared" si="114"/>
        <v>Other Aircraft Parts and Auxiliary Equipment Manufacturing</v>
      </c>
      <c r="C415" s="8">
        <f t="shared" si="115"/>
        <v>4.570912410448387E-2</v>
      </c>
      <c r="D415" s="8">
        <f t="shared" si="116"/>
        <v>1.1394816373040483E-2</v>
      </c>
      <c r="E415" s="8">
        <f t="shared" si="117"/>
        <v>0.11015971929685485</v>
      </c>
      <c r="F415" s="8">
        <f t="shared" si="118"/>
        <v>6.1926649842858068E-2</v>
      </c>
      <c r="G415" s="8">
        <f t="shared" si="119"/>
        <v>1.9419069101581452E-2</v>
      </c>
      <c r="H415" s="8">
        <f t="shared" si="120"/>
        <v>0.12241217196545483</v>
      </c>
      <c r="I415" s="8">
        <f t="shared" si="121"/>
        <v>6.304372587292581E-2</v>
      </c>
      <c r="J415" s="8">
        <f t="shared" si="122"/>
        <v>1.6821667187396774E-2</v>
      </c>
      <c r="K415" s="8">
        <f t="shared" si="123"/>
        <v>0.10762002042435484</v>
      </c>
      <c r="L415" s="8">
        <f t="shared" si="124"/>
        <v>4.7736296907151615E-2</v>
      </c>
      <c r="M415" s="8">
        <f t="shared" si="125"/>
        <v>1.1676892770308546E-2</v>
      </c>
      <c r="N415" s="8">
        <f t="shared" si="126"/>
        <v>0.14787803488490323</v>
      </c>
      <c r="O415" s="8">
        <f t="shared" si="127"/>
        <v>0.24552635475145171</v>
      </c>
      <c r="P415" s="8">
        <f t="shared" si="128"/>
        <v>3.1574021926359684E-6</v>
      </c>
      <c r="Q415" s="8">
        <f t="shared" si="129"/>
        <v>0.11208073250758072</v>
      </c>
      <c r="R415" s="8">
        <f t="shared" si="130"/>
        <v>1</v>
      </c>
      <c r="S415" s="8">
        <f t="shared" si="131"/>
        <v>0.68762885865193557</v>
      </c>
      <c r="T415" s="8">
        <f t="shared" si="132"/>
        <v>0.67135638122645158</v>
      </c>
      <c r="W415" s="7">
        <v>336413</v>
      </c>
      <c r="X415" s="7" t="s">
        <v>508</v>
      </c>
      <c r="Y415" s="8">
        <v>0</v>
      </c>
      <c r="Z415" s="8">
        <v>0</v>
      </c>
      <c r="AA415" s="8">
        <v>0</v>
      </c>
      <c r="AB415" s="8">
        <v>0</v>
      </c>
      <c r="AC415" s="8">
        <v>0</v>
      </c>
      <c r="AD415" s="8">
        <v>0</v>
      </c>
      <c r="AE415" s="8">
        <v>0</v>
      </c>
      <c r="AF415" s="8">
        <v>0</v>
      </c>
      <c r="AG415" s="8">
        <v>0</v>
      </c>
      <c r="AH415" s="8">
        <v>0</v>
      </c>
      <c r="AI415" s="8">
        <v>0</v>
      </c>
      <c r="AJ415" s="8">
        <v>0</v>
      </c>
      <c r="AK415" s="8">
        <v>0</v>
      </c>
      <c r="AL415" s="8">
        <v>0</v>
      </c>
      <c r="AM415" s="8">
        <v>0</v>
      </c>
      <c r="AN415" s="8">
        <v>1</v>
      </c>
      <c r="AO415" s="8">
        <v>0</v>
      </c>
      <c r="AP415" s="8">
        <v>0</v>
      </c>
      <c r="AS415" s="7">
        <v>336413</v>
      </c>
      <c r="AT415" s="7" t="s">
        <v>508</v>
      </c>
      <c r="AU415" s="8">
        <v>4.570912410448387E-2</v>
      </c>
      <c r="AV415" s="8">
        <v>1.1394816373040483E-2</v>
      </c>
      <c r="AW415" s="8">
        <v>0.11015971929685485</v>
      </c>
      <c r="AX415" s="8">
        <v>6.1926649842858068E-2</v>
      </c>
      <c r="AY415" s="8">
        <v>1.9419069101581452E-2</v>
      </c>
      <c r="AZ415" s="8">
        <v>0.12241217196545483</v>
      </c>
      <c r="BA415" s="8">
        <v>6.304372587292581E-2</v>
      </c>
      <c r="BB415" s="8">
        <v>1.6821667187396774E-2</v>
      </c>
      <c r="BC415" s="8">
        <v>0.10762002042435484</v>
      </c>
      <c r="BD415" s="8">
        <v>4.7736296907151615E-2</v>
      </c>
      <c r="BE415" s="8">
        <v>1.1676892770308546E-2</v>
      </c>
      <c r="BF415" s="8">
        <v>0.14787803488490323</v>
      </c>
      <c r="BG415" s="8">
        <v>0.24552635475145171</v>
      </c>
      <c r="BH415" s="8">
        <v>3.1574021926359684E-6</v>
      </c>
      <c r="BI415" s="8">
        <v>0.11208073250758072</v>
      </c>
      <c r="BJ415" s="8">
        <v>1.1672636597745158</v>
      </c>
      <c r="BK415" s="8">
        <v>0.68762885865193557</v>
      </c>
      <c r="BL415" s="8">
        <v>0.67135638122645158</v>
      </c>
    </row>
    <row r="416" spans="1:64" x14ac:dyDescent="0.3">
      <c r="A416" s="7">
        <v>336414</v>
      </c>
      <c r="B416" s="7" t="str">
        <f t="shared" si="114"/>
        <v>***SECTOR NOT AVAILABLE</v>
      </c>
      <c r="C416" s="8">
        <f t="shared" si="115"/>
        <v>0</v>
      </c>
      <c r="D416" s="8">
        <f t="shared" si="116"/>
        <v>0</v>
      </c>
      <c r="E416" s="8">
        <f t="shared" si="117"/>
        <v>0</v>
      </c>
      <c r="F416" s="8">
        <f t="shared" si="118"/>
        <v>0</v>
      </c>
      <c r="G416" s="8">
        <f t="shared" si="119"/>
        <v>0</v>
      </c>
      <c r="H416" s="8">
        <f t="shared" si="120"/>
        <v>0</v>
      </c>
      <c r="I416" s="8">
        <f t="shared" si="121"/>
        <v>0</v>
      </c>
      <c r="J416" s="8">
        <f t="shared" si="122"/>
        <v>0</v>
      </c>
      <c r="K416" s="8">
        <f t="shared" si="123"/>
        <v>0</v>
      </c>
      <c r="L416" s="8">
        <f t="shared" si="124"/>
        <v>0</v>
      </c>
      <c r="M416" s="8">
        <f t="shared" si="125"/>
        <v>0</v>
      </c>
      <c r="N416" s="8">
        <f t="shared" si="126"/>
        <v>0</v>
      </c>
      <c r="O416" s="8">
        <f t="shared" si="127"/>
        <v>0</v>
      </c>
      <c r="P416" s="8">
        <f t="shared" si="128"/>
        <v>0</v>
      </c>
      <c r="Q416" s="8">
        <f t="shared" si="129"/>
        <v>0</v>
      </c>
      <c r="R416" s="8">
        <f t="shared" si="130"/>
        <v>1</v>
      </c>
      <c r="S416" s="8">
        <f t="shared" si="131"/>
        <v>0</v>
      </c>
      <c r="T416" s="8">
        <f t="shared" si="132"/>
        <v>0</v>
      </c>
      <c r="W416" s="7">
        <v>336414</v>
      </c>
      <c r="X416" s="7" t="s">
        <v>509</v>
      </c>
      <c r="Y416" s="8">
        <v>0</v>
      </c>
      <c r="Z416" s="8">
        <v>0</v>
      </c>
      <c r="AA416" s="8">
        <v>0</v>
      </c>
      <c r="AB416" s="8">
        <v>0</v>
      </c>
      <c r="AC416" s="8">
        <v>0</v>
      </c>
      <c r="AD416" s="8">
        <v>0</v>
      </c>
      <c r="AE416" s="8">
        <v>0</v>
      </c>
      <c r="AF416" s="8">
        <v>0</v>
      </c>
      <c r="AG416" s="8">
        <v>0</v>
      </c>
      <c r="AH416" s="8">
        <v>0</v>
      </c>
      <c r="AI416" s="8">
        <v>0</v>
      </c>
      <c r="AJ416" s="8">
        <v>0</v>
      </c>
      <c r="AK416" s="8">
        <v>0</v>
      </c>
      <c r="AL416" s="8">
        <v>0</v>
      </c>
      <c r="AM416" s="8">
        <v>0</v>
      </c>
      <c r="AN416" s="8">
        <v>1</v>
      </c>
      <c r="AO416" s="8">
        <v>0</v>
      </c>
      <c r="AP416" s="8">
        <v>0</v>
      </c>
      <c r="AS416" s="7">
        <v>336414</v>
      </c>
      <c r="AT416" s="7" t="s">
        <v>509</v>
      </c>
      <c r="AU416" s="8">
        <v>0</v>
      </c>
      <c r="AV416" s="8">
        <v>0</v>
      </c>
      <c r="AW416" s="8">
        <v>0</v>
      </c>
      <c r="AX416" s="8">
        <v>0</v>
      </c>
      <c r="AY416" s="8">
        <v>0</v>
      </c>
      <c r="AZ416" s="8">
        <v>0</v>
      </c>
      <c r="BA416" s="8">
        <v>0</v>
      </c>
      <c r="BB416" s="8">
        <v>0</v>
      </c>
      <c r="BC416" s="8">
        <v>0</v>
      </c>
      <c r="BD416" s="8">
        <v>0</v>
      </c>
      <c r="BE416" s="8">
        <v>0</v>
      </c>
      <c r="BF416" s="8">
        <v>0</v>
      </c>
      <c r="BG416" s="8">
        <v>0</v>
      </c>
      <c r="BH416" s="8">
        <v>0</v>
      </c>
      <c r="BI416" s="8">
        <v>0</v>
      </c>
      <c r="BJ416" s="8">
        <v>1</v>
      </c>
      <c r="BK416" s="8">
        <v>0</v>
      </c>
      <c r="BL416" s="8">
        <v>0</v>
      </c>
    </row>
    <row r="417" spans="1:64" x14ac:dyDescent="0.3">
      <c r="A417" s="7">
        <v>336415</v>
      </c>
      <c r="B417" s="7" t="str">
        <f t="shared" si="114"/>
        <v>***SECTOR NOT AVAILABLE</v>
      </c>
      <c r="C417" s="8">
        <f t="shared" si="115"/>
        <v>0</v>
      </c>
      <c r="D417" s="8">
        <f t="shared" si="116"/>
        <v>0</v>
      </c>
      <c r="E417" s="8">
        <f t="shared" si="117"/>
        <v>0</v>
      </c>
      <c r="F417" s="8">
        <f t="shared" si="118"/>
        <v>0</v>
      </c>
      <c r="G417" s="8">
        <f t="shared" si="119"/>
        <v>0</v>
      </c>
      <c r="H417" s="8">
        <f t="shared" si="120"/>
        <v>0</v>
      </c>
      <c r="I417" s="8">
        <f t="shared" si="121"/>
        <v>0</v>
      </c>
      <c r="J417" s="8">
        <f t="shared" si="122"/>
        <v>0</v>
      </c>
      <c r="K417" s="8">
        <f t="shared" si="123"/>
        <v>0</v>
      </c>
      <c r="L417" s="8">
        <f t="shared" si="124"/>
        <v>0</v>
      </c>
      <c r="M417" s="8">
        <f t="shared" si="125"/>
        <v>0</v>
      </c>
      <c r="N417" s="8">
        <f t="shared" si="126"/>
        <v>0</v>
      </c>
      <c r="O417" s="8">
        <f t="shared" si="127"/>
        <v>0</v>
      </c>
      <c r="P417" s="8">
        <f t="shared" si="128"/>
        <v>0</v>
      </c>
      <c r="Q417" s="8">
        <f t="shared" si="129"/>
        <v>0</v>
      </c>
      <c r="R417" s="8">
        <f t="shared" si="130"/>
        <v>1</v>
      </c>
      <c r="S417" s="8">
        <f t="shared" si="131"/>
        <v>0</v>
      </c>
      <c r="T417" s="8">
        <f t="shared" si="132"/>
        <v>0</v>
      </c>
      <c r="W417" s="7">
        <v>336415</v>
      </c>
      <c r="X417" s="7" t="s">
        <v>510</v>
      </c>
      <c r="Y417" s="8">
        <v>0</v>
      </c>
      <c r="Z417" s="8">
        <v>0</v>
      </c>
      <c r="AA417" s="8">
        <v>0</v>
      </c>
      <c r="AB417" s="8">
        <v>0</v>
      </c>
      <c r="AC417" s="8">
        <v>0</v>
      </c>
      <c r="AD417" s="8">
        <v>0</v>
      </c>
      <c r="AE417" s="8">
        <v>0</v>
      </c>
      <c r="AF417" s="8">
        <v>0</v>
      </c>
      <c r="AG417" s="8">
        <v>0</v>
      </c>
      <c r="AH417" s="8">
        <v>0</v>
      </c>
      <c r="AI417" s="8">
        <v>0</v>
      </c>
      <c r="AJ417" s="8">
        <v>0</v>
      </c>
      <c r="AK417" s="8">
        <v>0</v>
      </c>
      <c r="AL417" s="8">
        <v>0</v>
      </c>
      <c r="AM417" s="8">
        <v>0</v>
      </c>
      <c r="AN417" s="8">
        <v>1</v>
      </c>
      <c r="AO417" s="8">
        <v>0</v>
      </c>
      <c r="AP417" s="8">
        <v>0</v>
      </c>
      <c r="AS417" s="7">
        <v>336415</v>
      </c>
      <c r="AT417" s="7" t="s">
        <v>510</v>
      </c>
      <c r="AU417" s="8">
        <v>0</v>
      </c>
      <c r="AV417" s="8">
        <v>0</v>
      </c>
      <c r="AW417" s="8">
        <v>0</v>
      </c>
      <c r="AX417" s="8">
        <v>0</v>
      </c>
      <c r="AY417" s="8">
        <v>0</v>
      </c>
      <c r="AZ417" s="8">
        <v>0</v>
      </c>
      <c r="BA417" s="8">
        <v>0</v>
      </c>
      <c r="BB417" s="8">
        <v>0</v>
      </c>
      <c r="BC417" s="8">
        <v>0</v>
      </c>
      <c r="BD417" s="8">
        <v>0</v>
      </c>
      <c r="BE417" s="8">
        <v>0</v>
      </c>
      <c r="BF417" s="8">
        <v>0</v>
      </c>
      <c r="BG417" s="8">
        <v>0</v>
      </c>
      <c r="BH417" s="8">
        <v>0</v>
      </c>
      <c r="BI417" s="8">
        <v>0</v>
      </c>
      <c r="BJ417" s="8">
        <v>1</v>
      </c>
      <c r="BK417" s="8">
        <v>0</v>
      </c>
      <c r="BL417" s="8">
        <v>0</v>
      </c>
    </row>
    <row r="418" spans="1:64" x14ac:dyDescent="0.3">
      <c r="A418" s="7">
        <v>336419</v>
      </c>
      <c r="B418" s="7" t="str">
        <f t="shared" si="114"/>
        <v>Other Guided Missile and Space Vehicle Parts and Auxiliary Equipment Manufacturing</v>
      </c>
      <c r="C418" s="8">
        <f t="shared" si="115"/>
        <v>2.6809060331774194E-3</v>
      </c>
      <c r="D418" s="8">
        <f t="shared" si="116"/>
        <v>8.020484755354838E-4</v>
      </c>
      <c r="E418" s="8">
        <f t="shared" si="117"/>
        <v>6.9026082719032258E-3</v>
      </c>
      <c r="F418" s="8">
        <f t="shared" si="118"/>
        <v>4.4260584588870968E-3</v>
      </c>
      <c r="G418" s="8">
        <f t="shared" si="119"/>
        <v>1.5223044409645161E-3</v>
      </c>
      <c r="H418" s="8">
        <f t="shared" si="120"/>
        <v>1.1241661625564515E-2</v>
      </c>
      <c r="I418" s="8">
        <f t="shared" si="121"/>
        <v>3.4653419852096771E-3</v>
      </c>
      <c r="J418" s="8">
        <f t="shared" si="122"/>
        <v>9.6748739032903228E-4</v>
      </c>
      <c r="K418" s="8">
        <f t="shared" si="123"/>
        <v>6.7677377140806455E-3</v>
      </c>
      <c r="L418" s="8">
        <f t="shared" si="124"/>
        <v>2.7463838429999999E-3</v>
      </c>
      <c r="M418" s="8">
        <f t="shared" si="125"/>
        <v>7.7060686055967751E-4</v>
      </c>
      <c r="N418" s="8">
        <f t="shared" si="126"/>
        <v>7.585587833580645E-3</v>
      </c>
      <c r="O418" s="8">
        <f t="shared" si="127"/>
        <v>9.055446665629031E-3</v>
      </c>
      <c r="P418" s="8">
        <f t="shared" si="128"/>
        <v>5.4771892625322577E-8</v>
      </c>
      <c r="Q418" s="8">
        <f t="shared" si="129"/>
        <v>4.9844963145967737E-3</v>
      </c>
      <c r="R418" s="8">
        <f t="shared" si="130"/>
        <v>1</v>
      </c>
      <c r="S418" s="8">
        <f t="shared" si="131"/>
        <v>3.3319056783548386E-2</v>
      </c>
      <c r="T418" s="8">
        <f t="shared" si="132"/>
        <v>2.7329599347741936E-2</v>
      </c>
      <c r="W418" s="7">
        <v>336419</v>
      </c>
      <c r="X418" s="7" t="s">
        <v>511</v>
      </c>
      <c r="Y418" s="8">
        <v>0</v>
      </c>
      <c r="Z418" s="8">
        <v>0</v>
      </c>
      <c r="AA418" s="8">
        <v>0</v>
      </c>
      <c r="AB418" s="8">
        <v>0</v>
      </c>
      <c r="AC418" s="8">
        <v>0</v>
      </c>
      <c r="AD418" s="8">
        <v>0</v>
      </c>
      <c r="AE418" s="8">
        <v>0</v>
      </c>
      <c r="AF418" s="8">
        <v>0</v>
      </c>
      <c r="AG418" s="8">
        <v>0</v>
      </c>
      <c r="AH418" s="8">
        <v>0</v>
      </c>
      <c r="AI418" s="8">
        <v>0</v>
      </c>
      <c r="AJ418" s="8">
        <v>0</v>
      </c>
      <c r="AK418" s="8">
        <v>0</v>
      </c>
      <c r="AL418" s="8">
        <v>0</v>
      </c>
      <c r="AM418" s="8">
        <v>0</v>
      </c>
      <c r="AN418" s="8">
        <v>1</v>
      </c>
      <c r="AO418" s="8">
        <v>0</v>
      </c>
      <c r="AP418" s="8">
        <v>0</v>
      </c>
      <c r="AS418" s="7">
        <v>336419</v>
      </c>
      <c r="AT418" s="7" t="s">
        <v>511</v>
      </c>
      <c r="AU418" s="8">
        <v>2.6809060331774194E-3</v>
      </c>
      <c r="AV418" s="8">
        <v>8.020484755354838E-4</v>
      </c>
      <c r="AW418" s="8">
        <v>6.9026082719032258E-3</v>
      </c>
      <c r="AX418" s="8">
        <v>4.4260584588870968E-3</v>
      </c>
      <c r="AY418" s="8">
        <v>1.5223044409645161E-3</v>
      </c>
      <c r="AZ418" s="8">
        <v>1.1241661625564515E-2</v>
      </c>
      <c r="BA418" s="8">
        <v>3.4653419852096771E-3</v>
      </c>
      <c r="BB418" s="8">
        <v>9.6748739032903228E-4</v>
      </c>
      <c r="BC418" s="8">
        <v>6.7677377140806455E-3</v>
      </c>
      <c r="BD418" s="8">
        <v>2.7463838429999999E-3</v>
      </c>
      <c r="BE418" s="8">
        <v>7.7060686055967751E-4</v>
      </c>
      <c r="BF418" s="8">
        <v>7.585587833580645E-3</v>
      </c>
      <c r="BG418" s="8">
        <v>9.055446665629031E-3</v>
      </c>
      <c r="BH418" s="8">
        <v>5.4771892625322577E-8</v>
      </c>
      <c r="BI418" s="8">
        <v>4.9844963145967737E-3</v>
      </c>
      <c r="BJ418" s="8">
        <v>1.0103855627806453</v>
      </c>
      <c r="BK418" s="8">
        <v>3.3319056783548386E-2</v>
      </c>
      <c r="BL418" s="8">
        <v>2.7329599347741936E-2</v>
      </c>
    </row>
    <row r="419" spans="1:64" x14ac:dyDescent="0.3">
      <c r="A419" s="7">
        <v>336510</v>
      </c>
      <c r="B419" s="7" t="str">
        <f t="shared" si="114"/>
        <v>Railroad Rolling Stock Manufacturing</v>
      </c>
      <c r="C419" s="8">
        <f t="shared" si="115"/>
        <v>5.201707890307581E-2</v>
      </c>
      <c r="D419" s="8">
        <f t="shared" si="116"/>
        <v>1.4869531723038709E-2</v>
      </c>
      <c r="E419" s="8">
        <f t="shared" si="117"/>
        <v>4.2049265316800012E-2</v>
      </c>
      <c r="F419" s="8">
        <f t="shared" si="118"/>
        <v>0.10823761762474195</v>
      </c>
      <c r="G419" s="8">
        <f t="shared" si="119"/>
        <v>4.7244873747598393E-2</v>
      </c>
      <c r="H419" s="8">
        <f t="shared" si="120"/>
        <v>0.11428248807525809</v>
      </c>
      <c r="I419" s="8">
        <f t="shared" si="121"/>
        <v>9.908554452970969E-2</v>
      </c>
      <c r="J419" s="8">
        <f t="shared" si="122"/>
        <v>3.6994810800951614E-2</v>
      </c>
      <c r="K419" s="8">
        <f t="shared" si="123"/>
        <v>8.8533392474887118E-2</v>
      </c>
      <c r="L419" s="8">
        <f t="shared" si="124"/>
        <v>7.3368148635677422E-2</v>
      </c>
      <c r="M419" s="8">
        <f t="shared" si="125"/>
        <v>2.3410424477740322E-2</v>
      </c>
      <c r="N419" s="8">
        <f t="shared" si="126"/>
        <v>0.10208272348056452</v>
      </c>
      <c r="O419" s="8">
        <f t="shared" si="127"/>
        <v>7.2291960260645174E-2</v>
      </c>
      <c r="P419" s="8">
        <f t="shared" si="128"/>
        <v>4.3917582522819352E-7</v>
      </c>
      <c r="Q419" s="8">
        <f t="shared" si="129"/>
        <v>2.7681780102967731E-2</v>
      </c>
      <c r="R419" s="8">
        <f t="shared" si="130"/>
        <v>1</v>
      </c>
      <c r="S419" s="8">
        <f t="shared" si="131"/>
        <v>0.52782949557645154</v>
      </c>
      <c r="T419" s="8">
        <f t="shared" si="132"/>
        <v>0.48267826393499996</v>
      </c>
      <c r="W419" s="7">
        <v>336510</v>
      </c>
      <c r="X419" s="7" t="s">
        <v>512</v>
      </c>
      <c r="Y419" s="8">
        <v>0</v>
      </c>
      <c r="Z419" s="8">
        <v>0</v>
      </c>
      <c r="AA419" s="8">
        <v>0</v>
      </c>
      <c r="AB419" s="8">
        <v>0</v>
      </c>
      <c r="AC419" s="8">
        <v>0</v>
      </c>
      <c r="AD419" s="8">
        <v>0</v>
      </c>
      <c r="AE419" s="8">
        <v>0</v>
      </c>
      <c r="AF419" s="8">
        <v>0</v>
      </c>
      <c r="AG419" s="8">
        <v>0</v>
      </c>
      <c r="AH419" s="8">
        <v>0</v>
      </c>
      <c r="AI419" s="8">
        <v>0</v>
      </c>
      <c r="AJ419" s="8">
        <v>0</v>
      </c>
      <c r="AK419" s="8">
        <v>0</v>
      </c>
      <c r="AL419" s="8">
        <v>0</v>
      </c>
      <c r="AM419" s="8">
        <v>0</v>
      </c>
      <c r="AN419" s="8">
        <v>1</v>
      </c>
      <c r="AO419" s="8">
        <v>0</v>
      </c>
      <c r="AP419" s="8">
        <v>0</v>
      </c>
      <c r="AS419" s="7">
        <v>336510</v>
      </c>
      <c r="AT419" s="7" t="s">
        <v>512</v>
      </c>
      <c r="AU419" s="8">
        <v>5.201707890307581E-2</v>
      </c>
      <c r="AV419" s="8">
        <v>1.4869531723038709E-2</v>
      </c>
      <c r="AW419" s="8">
        <v>4.2049265316800012E-2</v>
      </c>
      <c r="AX419" s="8">
        <v>0.10823761762474195</v>
      </c>
      <c r="AY419" s="8">
        <v>4.7244873747598393E-2</v>
      </c>
      <c r="AZ419" s="8">
        <v>0.11428248807525809</v>
      </c>
      <c r="BA419" s="8">
        <v>9.908554452970969E-2</v>
      </c>
      <c r="BB419" s="8">
        <v>3.6994810800951614E-2</v>
      </c>
      <c r="BC419" s="8">
        <v>8.8533392474887118E-2</v>
      </c>
      <c r="BD419" s="8">
        <v>7.3368148635677422E-2</v>
      </c>
      <c r="BE419" s="8">
        <v>2.3410424477740322E-2</v>
      </c>
      <c r="BF419" s="8">
        <v>0.10208272348056452</v>
      </c>
      <c r="BG419" s="8">
        <v>7.2291960260645174E-2</v>
      </c>
      <c r="BH419" s="8">
        <v>4.3917582522819352E-7</v>
      </c>
      <c r="BI419" s="8">
        <v>2.7681780102967731E-2</v>
      </c>
      <c r="BJ419" s="8">
        <v>1.1089358759430648</v>
      </c>
      <c r="BK419" s="8">
        <v>0.52782949557645154</v>
      </c>
      <c r="BL419" s="8">
        <v>0.48267826393499996</v>
      </c>
    </row>
    <row r="420" spans="1:64" x14ac:dyDescent="0.3">
      <c r="A420" s="7">
        <v>336611</v>
      </c>
      <c r="B420" s="7" t="str">
        <f t="shared" si="114"/>
        <v>Ship Building and Repairing</v>
      </c>
      <c r="C420" s="8">
        <f t="shared" si="115"/>
        <v>6.6017062510603228E-2</v>
      </c>
      <c r="D420" s="8">
        <f t="shared" si="116"/>
        <v>1.6755484252420971E-2</v>
      </c>
      <c r="E420" s="8">
        <f t="shared" si="117"/>
        <v>7.808916781909192E-2</v>
      </c>
      <c r="F420" s="8">
        <f t="shared" si="118"/>
        <v>8.3955442199959707E-2</v>
      </c>
      <c r="G420" s="8">
        <f t="shared" si="119"/>
        <v>2.2019172762990643E-2</v>
      </c>
      <c r="H420" s="8">
        <f t="shared" si="120"/>
        <v>9.3460684326506449E-2</v>
      </c>
      <c r="I420" s="8">
        <f t="shared" si="121"/>
        <v>6.4102776494782271E-2</v>
      </c>
      <c r="J420" s="8">
        <f t="shared" si="122"/>
        <v>1.711051234382097E-2</v>
      </c>
      <c r="K420" s="8">
        <f t="shared" si="123"/>
        <v>6.8949067501617736E-2</v>
      </c>
      <c r="L420" s="8">
        <f t="shared" si="124"/>
        <v>8.892510447945158E-2</v>
      </c>
      <c r="M420" s="8">
        <f t="shared" si="125"/>
        <v>2.0786220378033876E-2</v>
      </c>
      <c r="N420" s="8">
        <f t="shared" si="126"/>
        <v>0.11285149422848385</v>
      </c>
      <c r="O420" s="8">
        <f t="shared" si="127"/>
        <v>0.17848455581512901</v>
      </c>
      <c r="P420" s="8">
        <f t="shared" si="128"/>
        <v>3.3004378082096776E-6</v>
      </c>
      <c r="Q420" s="8">
        <f t="shared" si="129"/>
        <v>0.14829796480745153</v>
      </c>
      <c r="R420" s="8">
        <f t="shared" si="130"/>
        <v>1</v>
      </c>
      <c r="S420" s="8">
        <f t="shared" si="131"/>
        <v>0.61879013799903226</v>
      </c>
      <c r="T420" s="8">
        <f t="shared" si="132"/>
        <v>0.56951719504951615</v>
      </c>
      <c r="W420" s="7">
        <v>336611</v>
      </c>
      <c r="X420" s="7" t="s">
        <v>513</v>
      </c>
      <c r="Y420" s="8">
        <v>0</v>
      </c>
      <c r="Z420" s="8">
        <v>0</v>
      </c>
      <c r="AA420" s="8">
        <v>0</v>
      </c>
      <c r="AB420" s="8">
        <v>0</v>
      </c>
      <c r="AC420" s="8">
        <v>0</v>
      </c>
      <c r="AD420" s="8">
        <v>0</v>
      </c>
      <c r="AE420" s="8">
        <v>0</v>
      </c>
      <c r="AF420" s="8">
        <v>0</v>
      </c>
      <c r="AG420" s="8">
        <v>0</v>
      </c>
      <c r="AH420" s="8">
        <v>0</v>
      </c>
      <c r="AI420" s="8">
        <v>0</v>
      </c>
      <c r="AJ420" s="8">
        <v>0</v>
      </c>
      <c r="AK420" s="8">
        <v>0</v>
      </c>
      <c r="AL420" s="8">
        <v>0</v>
      </c>
      <c r="AM420" s="8">
        <v>0</v>
      </c>
      <c r="AN420" s="8">
        <v>1</v>
      </c>
      <c r="AO420" s="8">
        <v>0</v>
      </c>
      <c r="AP420" s="8">
        <v>0</v>
      </c>
      <c r="AS420" s="7">
        <v>336611</v>
      </c>
      <c r="AT420" s="7" t="s">
        <v>513</v>
      </c>
      <c r="AU420" s="8">
        <v>6.6017062510603228E-2</v>
      </c>
      <c r="AV420" s="8">
        <v>1.6755484252420971E-2</v>
      </c>
      <c r="AW420" s="8">
        <v>7.808916781909192E-2</v>
      </c>
      <c r="AX420" s="8">
        <v>8.3955442199959707E-2</v>
      </c>
      <c r="AY420" s="8">
        <v>2.2019172762990643E-2</v>
      </c>
      <c r="AZ420" s="8">
        <v>9.3460684326506449E-2</v>
      </c>
      <c r="BA420" s="8">
        <v>6.4102776494782271E-2</v>
      </c>
      <c r="BB420" s="8">
        <v>1.711051234382097E-2</v>
      </c>
      <c r="BC420" s="8">
        <v>6.8949067501617736E-2</v>
      </c>
      <c r="BD420" s="8">
        <v>8.892510447945158E-2</v>
      </c>
      <c r="BE420" s="8">
        <v>2.0786220378033876E-2</v>
      </c>
      <c r="BF420" s="8">
        <v>0.11285149422848385</v>
      </c>
      <c r="BG420" s="8">
        <v>0.17848455581512901</v>
      </c>
      <c r="BH420" s="8">
        <v>3.3004378082096776E-6</v>
      </c>
      <c r="BI420" s="8">
        <v>0.14829796480745153</v>
      </c>
      <c r="BJ420" s="8">
        <v>1.1608617145820967</v>
      </c>
      <c r="BK420" s="8">
        <v>0.61879013799903226</v>
      </c>
      <c r="BL420" s="8">
        <v>0.56951719504951615</v>
      </c>
    </row>
    <row r="421" spans="1:64" x14ac:dyDescent="0.3">
      <c r="A421" s="7">
        <v>336612</v>
      </c>
      <c r="B421" s="7" t="str">
        <f t="shared" si="114"/>
        <v>Boat Building</v>
      </c>
      <c r="C421" s="8">
        <f t="shared" si="115"/>
        <v>8.6948946095400007E-2</v>
      </c>
      <c r="D421" s="8">
        <f t="shared" si="116"/>
        <v>1.6175709973899999E-2</v>
      </c>
      <c r="E421" s="8">
        <f t="shared" si="117"/>
        <v>6.40156963962E-2</v>
      </c>
      <c r="F421" s="8">
        <f t="shared" si="118"/>
        <v>0.1685004675</v>
      </c>
      <c r="G421" s="8">
        <f t="shared" si="119"/>
        <v>3.2705296224000001E-2</v>
      </c>
      <c r="H421" s="8">
        <f t="shared" si="120"/>
        <v>9.0029597205300002E-2</v>
      </c>
      <c r="I421" s="8">
        <f t="shared" si="121"/>
        <v>0.116219897296</v>
      </c>
      <c r="J421" s="8">
        <f t="shared" si="122"/>
        <v>2.2364794037000001E-2</v>
      </c>
      <c r="K421" s="8">
        <f t="shared" si="123"/>
        <v>5.3660702681199997E-2</v>
      </c>
      <c r="L421" s="8">
        <f t="shared" si="124"/>
        <v>0.15846628819700001</v>
      </c>
      <c r="M421" s="8">
        <f t="shared" si="125"/>
        <v>2.57573181021E-2</v>
      </c>
      <c r="N421" s="8">
        <f t="shared" si="126"/>
        <v>0.149410036493</v>
      </c>
      <c r="O421" s="8">
        <f t="shared" si="127"/>
        <v>0.30295121397199998</v>
      </c>
      <c r="P421" s="8">
        <f t="shared" si="128"/>
        <v>3.4740487683800001E-6</v>
      </c>
      <c r="Q421" s="8">
        <f t="shared" si="129"/>
        <v>0.216802963721</v>
      </c>
      <c r="R421" s="8">
        <f t="shared" si="130"/>
        <v>1.1671403524699999</v>
      </c>
      <c r="S421" s="8">
        <f t="shared" si="131"/>
        <v>1.29123536093</v>
      </c>
      <c r="T421" s="8">
        <f t="shared" si="132"/>
        <v>1.19224539401</v>
      </c>
      <c r="W421" s="7">
        <v>336612</v>
      </c>
      <c r="X421" s="7" t="s">
        <v>514</v>
      </c>
      <c r="Y421" s="8">
        <v>8.6948946095400007E-2</v>
      </c>
      <c r="Z421" s="8">
        <v>1.6175709973899999E-2</v>
      </c>
      <c r="AA421" s="8">
        <v>6.40156963962E-2</v>
      </c>
      <c r="AB421" s="8">
        <v>0.1685004675</v>
      </c>
      <c r="AC421" s="8">
        <v>3.2705296224000001E-2</v>
      </c>
      <c r="AD421" s="8">
        <v>9.0029597205300002E-2</v>
      </c>
      <c r="AE421" s="8">
        <v>0.116219897296</v>
      </c>
      <c r="AF421" s="8">
        <v>2.2364794037000001E-2</v>
      </c>
      <c r="AG421" s="8">
        <v>5.3660702681199997E-2</v>
      </c>
      <c r="AH421" s="8">
        <v>0.15846628819700001</v>
      </c>
      <c r="AI421" s="8">
        <v>2.57573181021E-2</v>
      </c>
      <c r="AJ421" s="8">
        <v>0.149410036493</v>
      </c>
      <c r="AK421" s="8">
        <v>0.30295121397199998</v>
      </c>
      <c r="AL421" s="8">
        <v>3.4740487683800001E-6</v>
      </c>
      <c r="AM421" s="8">
        <v>0.216802963721</v>
      </c>
      <c r="AN421" s="8">
        <v>1.1671403524699999</v>
      </c>
      <c r="AO421" s="8">
        <v>1.29123536093</v>
      </c>
      <c r="AP421" s="8">
        <v>1.19224539401</v>
      </c>
      <c r="AS421" s="7">
        <v>336612</v>
      </c>
      <c r="AT421" s="7" t="s">
        <v>514</v>
      </c>
      <c r="AU421" s="8">
        <v>0.10891783833049358</v>
      </c>
      <c r="AV421" s="8">
        <v>2.8121035502904516E-2</v>
      </c>
      <c r="AW421" s="8">
        <v>0.105845127682</v>
      </c>
      <c r="AX421" s="8">
        <v>0.10145657835443064</v>
      </c>
      <c r="AY421" s="8">
        <v>2.9452543316073707E-2</v>
      </c>
      <c r="AZ421" s="8">
        <v>9.8440414711069388E-2</v>
      </c>
      <c r="BA421" s="8">
        <v>0.1493981306272581</v>
      </c>
      <c r="BB421" s="8">
        <v>4.3859180479763234E-2</v>
      </c>
      <c r="BC421" s="8">
        <v>0.13434723893453873</v>
      </c>
      <c r="BD421" s="8">
        <v>0.19141788172532262</v>
      </c>
      <c r="BE421" s="8">
        <v>4.6169094207671936E-2</v>
      </c>
      <c r="BF421" s="8">
        <v>0.22265912609030644</v>
      </c>
      <c r="BG421" s="8">
        <v>0.2559389280307095</v>
      </c>
      <c r="BH421" s="8">
        <v>6.1555854425648383E-6</v>
      </c>
      <c r="BI421" s="8">
        <v>0.18008447353587115</v>
      </c>
      <c r="BJ421" s="8">
        <v>1.2428840015159677</v>
      </c>
      <c r="BK421" s="8">
        <v>1.0680592138009681</v>
      </c>
      <c r="BL421" s="8">
        <v>1.1663142274608065</v>
      </c>
    </row>
    <row r="422" spans="1:64" x14ac:dyDescent="0.3">
      <c r="A422" s="7">
        <v>336991</v>
      </c>
      <c r="B422" s="7" t="str">
        <f t="shared" si="114"/>
        <v>Motorcycle, Bicycle, and Parts Manufacturing</v>
      </c>
      <c r="C422" s="8">
        <f t="shared" si="115"/>
        <v>2.9010745191219357E-2</v>
      </c>
      <c r="D422" s="8">
        <f t="shared" si="116"/>
        <v>9.0259337385532254E-3</v>
      </c>
      <c r="E422" s="8">
        <f t="shared" si="117"/>
        <v>7.3335998667177424E-2</v>
      </c>
      <c r="F422" s="8">
        <f t="shared" si="118"/>
        <v>3.0401711981566132E-2</v>
      </c>
      <c r="G422" s="8">
        <f t="shared" si="119"/>
        <v>1.1446817234658064E-2</v>
      </c>
      <c r="H422" s="8">
        <f t="shared" si="120"/>
        <v>5.8377428494259684E-2</v>
      </c>
      <c r="I422" s="8">
        <f t="shared" si="121"/>
        <v>5.8045382375645153E-2</v>
      </c>
      <c r="J422" s="8">
        <f t="shared" si="122"/>
        <v>2.0434152566916133E-2</v>
      </c>
      <c r="K422" s="8">
        <f t="shared" si="123"/>
        <v>0.10196919537069354</v>
      </c>
      <c r="L422" s="8">
        <f t="shared" si="124"/>
        <v>3.0905157999898382E-2</v>
      </c>
      <c r="M422" s="8">
        <f t="shared" si="125"/>
        <v>9.2387898296225797E-3</v>
      </c>
      <c r="N422" s="8">
        <f t="shared" si="126"/>
        <v>0.10238584017164516</v>
      </c>
      <c r="O422" s="8">
        <f t="shared" si="127"/>
        <v>0.12779811915148384</v>
      </c>
      <c r="P422" s="8">
        <f t="shared" si="128"/>
        <v>1.2808702686198388E-6</v>
      </c>
      <c r="Q422" s="8">
        <f t="shared" si="129"/>
        <v>3.9249139742193552E-2</v>
      </c>
      <c r="R422" s="8">
        <f t="shared" si="130"/>
        <v>1</v>
      </c>
      <c r="S422" s="8">
        <f t="shared" si="131"/>
        <v>0.35829047383983864</v>
      </c>
      <c r="T422" s="8">
        <f t="shared" si="132"/>
        <v>0.43851324644193546</v>
      </c>
      <c r="W422" s="7">
        <v>336991</v>
      </c>
      <c r="X422" s="7" t="s">
        <v>515</v>
      </c>
      <c r="Y422" s="8">
        <v>0</v>
      </c>
      <c r="Z422" s="8">
        <v>0</v>
      </c>
      <c r="AA422" s="8">
        <v>0</v>
      </c>
      <c r="AB422" s="8">
        <v>0</v>
      </c>
      <c r="AC422" s="8">
        <v>0</v>
      </c>
      <c r="AD422" s="8">
        <v>0</v>
      </c>
      <c r="AE422" s="8">
        <v>0</v>
      </c>
      <c r="AF422" s="8">
        <v>0</v>
      </c>
      <c r="AG422" s="8">
        <v>0</v>
      </c>
      <c r="AH422" s="8">
        <v>0</v>
      </c>
      <c r="AI422" s="8">
        <v>0</v>
      </c>
      <c r="AJ422" s="8">
        <v>0</v>
      </c>
      <c r="AK422" s="8">
        <v>0</v>
      </c>
      <c r="AL422" s="8">
        <v>0</v>
      </c>
      <c r="AM422" s="8">
        <v>0</v>
      </c>
      <c r="AN422" s="8">
        <v>1</v>
      </c>
      <c r="AO422" s="8">
        <v>0</v>
      </c>
      <c r="AP422" s="8">
        <v>0</v>
      </c>
      <c r="AS422" s="7">
        <v>336991</v>
      </c>
      <c r="AT422" s="7" t="s">
        <v>515</v>
      </c>
      <c r="AU422" s="8">
        <v>2.9010745191219357E-2</v>
      </c>
      <c r="AV422" s="8">
        <v>9.0259337385532254E-3</v>
      </c>
      <c r="AW422" s="8">
        <v>7.3335998667177424E-2</v>
      </c>
      <c r="AX422" s="8">
        <v>3.0401711981566132E-2</v>
      </c>
      <c r="AY422" s="8">
        <v>1.1446817234658064E-2</v>
      </c>
      <c r="AZ422" s="8">
        <v>5.8377428494259684E-2</v>
      </c>
      <c r="BA422" s="8">
        <v>5.8045382375645153E-2</v>
      </c>
      <c r="BB422" s="8">
        <v>2.0434152566916133E-2</v>
      </c>
      <c r="BC422" s="8">
        <v>0.10196919537069354</v>
      </c>
      <c r="BD422" s="8">
        <v>3.0905157999898382E-2</v>
      </c>
      <c r="BE422" s="8">
        <v>9.2387898296225797E-3</v>
      </c>
      <c r="BF422" s="8">
        <v>0.10238584017164516</v>
      </c>
      <c r="BG422" s="8">
        <v>0.12779811915148384</v>
      </c>
      <c r="BH422" s="8">
        <v>1.2808702686198388E-6</v>
      </c>
      <c r="BI422" s="8">
        <v>3.9249139742193552E-2</v>
      </c>
      <c r="BJ422" s="8">
        <v>1.1113726775970969</v>
      </c>
      <c r="BK422" s="8">
        <v>0.35829047383983864</v>
      </c>
      <c r="BL422" s="8">
        <v>0.43851324644193546</v>
      </c>
    </row>
    <row r="423" spans="1:64" x14ac:dyDescent="0.3">
      <c r="A423" s="7">
        <v>336992</v>
      </c>
      <c r="B423" s="7" t="str">
        <f t="shared" si="114"/>
        <v>***SECTOR NOT AVAILABLE</v>
      </c>
      <c r="C423" s="8">
        <f t="shared" si="115"/>
        <v>0</v>
      </c>
      <c r="D423" s="8">
        <f t="shared" si="116"/>
        <v>0</v>
      </c>
      <c r="E423" s="8">
        <f t="shared" si="117"/>
        <v>0</v>
      </c>
      <c r="F423" s="8">
        <f t="shared" si="118"/>
        <v>0</v>
      </c>
      <c r="G423" s="8">
        <f t="shared" si="119"/>
        <v>0</v>
      </c>
      <c r="H423" s="8">
        <f t="shared" si="120"/>
        <v>0</v>
      </c>
      <c r="I423" s="8">
        <f t="shared" si="121"/>
        <v>0</v>
      </c>
      <c r="J423" s="8">
        <f t="shared" si="122"/>
        <v>0</v>
      </c>
      <c r="K423" s="8">
        <f t="shared" si="123"/>
        <v>0</v>
      </c>
      <c r="L423" s="8">
        <f t="shared" si="124"/>
        <v>0</v>
      </c>
      <c r="M423" s="8">
        <f t="shared" si="125"/>
        <v>0</v>
      </c>
      <c r="N423" s="8">
        <f t="shared" si="126"/>
        <v>0</v>
      </c>
      <c r="O423" s="8">
        <f t="shared" si="127"/>
        <v>0</v>
      </c>
      <c r="P423" s="8">
        <f t="shared" si="128"/>
        <v>0</v>
      </c>
      <c r="Q423" s="8">
        <f t="shared" si="129"/>
        <v>0</v>
      </c>
      <c r="R423" s="8">
        <f t="shared" si="130"/>
        <v>1</v>
      </c>
      <c r="S423" s="8">
        <f t="shared" si="131"/>
        <v>0</v>
      </c>
      <c r="T423" s="8">
        <f t="shared" si="132"/>
        <v>0</v>
      </c>
      <c r="W423" s="7">
        <v>336992</v>
      </c>
      <c r="X423" s="7" t="s">
        <v>516</v>
      </c>
      <c r="Y423" s="8">
        <v>0</v>
      </c>
      <c r="Z423" s="8">
        <v>0</v>
      </c>
      <c r="AA423" s="8">
        <v>0</v>
      </c>
      <c r="AB423" s="8">
        <v>0</v>
      </c>
      <c r="AC423" s="8">
        <v>0</v>
      </c>
      <c r="AD423" s="8">
        <v>0</v>
      </c>
      <c r="AE423" s="8">
        <v>0</v>
      </c>
      <c r="AF423" s="8">
        <v>0</v>
      </c>
      <c r="AG423" s="8">
        <v>0</v>
      </c>
      <c r="AH423" s="8">
        <v>0</v>
      </c>
      <c r="AI423" s="8">
        <v>0</v>
      </c>
      <c r="AJ423" s="8">
        <v>0</v>
      </c>
      <c r="AK423" s="8">
        <v>0</v>
      </c>
      <c r="AL423" s="8">
        <v>0</v>
      </c>
      <c r="AM423" s="8">
        <v>0</v>
      </c>
      <c r="AN423" s="8">
        <v>1</v>
      </c>
      <c r="AO423" s="8">
        <v>0</v>
      </c>
      <c r="AP423" s="8">
        <v>0</v>
      </c>
      <c r="AS423" s="7">
        <v>336992</v>
      </c>
      <c r="AT423" s="7" t="s">
        <v>516</v>
      </c>
      <c r="AU423" s="8">
        <v>0</v>
      </c>
      <c r="AV423" s="8">
        <v>0</v>
      </c>
      <c r="AW423" s="8">
        <v>0</v>
      </c>
      <c r="AX423" s="8">
        <v>0</v>
      </c>
      <c r="AY423" s="8">
        <v>0</v>
      </c>
      <c r="AZ423" s="8">
        <v>0</v>
      </c>
      <c r="BA423" s="8">
        <v>0</v>
      </c>
      <c r="BB423" s="8">
        <v>0</v>
      </c>
      <c r="BC423" s="8">
        <v>0</v>
      </c>
      <c r="BD423" s="8">
        <v>0</v>
      </c>
      <c r="BE423" s="8">
        <v>0</v>
      </c>
      <c r="BF423" s="8">
        <v>0</v>
      </c>
      <c r="BG423" s="8">
        <v>0</v>
      </c>
      <c r="BH423" s="8">
        <v>0</v>
      </c>
      <c r="BI423" s="8">
        <v>0</v>
      </c>
      <c r="BJ423" s="8">
        <v>1</v>
      </c>
      <c r="BK423" s="8">
        <v>0</v>
      </c>
      <c r="BL423" s="8">
        <v>0</v>
      </c>
    </row>
    <row r="424" spans="1:64" x14ac:dyDescent="0.3">
      <c r="A424" s="7">
        <v>336999</v>
      </c>
      <c r="B424" s="7" t="str">
        <f t="shared" si="114"/>
        <v>All Other Transportation Equipment Manufacturing</v>
      </c>
      <c r="C424" s="8">
        <f t="shared" si="115"/>
        <v>3.0848267117153227E-2</v>
      </c>
      <c r="D424" s="8">
        <f t="shared" si="116"/>
        <v>9.0008454691772582E-3</v>
      </c>
      <c r="E424" s="8">
        <f t="shared" si="117"/>
        <v>4.1339944208987095E-2</v>
      </c>
      <c r="F424" s="8">
        <f t="shared" si="118"/>
        <v>5.301441820182097E-2</v>
      </c>
      <c r="G424" s="8">
        <f t="shared" si="119"/>
        <v>2.1601436876220965E-2</v>
      </c>
      <c r="H424" s="8">
        <f t="shared" si="120"/>
        <v>7.2285809402754836E-2</v>
      </c>
      <c r="I424" s="8">
        <f t="shared" si="121"/>
        <v>7.5520732294467735E-2</v>
      </c>
      <c r="J424" s="8">
        <f t="shared" si="122"/>
        <v>2.9014866757956455E-2</v>
      </c>
      <c r="K424" s="8">
        <f t="shared" si="123"/>
        <v>9.4116219035354845E-2</v>
      </c>
      <c r="L424" s="8">
        <f t="shared" si="124"/>
        <v>4.8764361236761283E-2</v>
      </c>
      <c r="M424" s="8">
        <f t="shared" si="125"/>
        <v>1.5565899137025808E-2</v>
      </c>
      <c r="N424" s="8">
        <f t="shared" si="126"/>
        <v>9.5272871717370963E-2</v>
      </c>
      <c r="O424" s="8">
        <f t="shared" si="127"/>
        <v>7.0441581100403231E-2</v>
      </c>
      <c r="P424" s="8">
        <f t="shared" si="128"/>
        <v>7.022269945433871E-7</v>
      </c>
      <c r="Q424" s="8">
        <f t="shared" si="129"/>
        <v>2.4942014145725815E-2</v>
      </c>
      <c r="R424" s="8">
        <f t="shared" si="130"/>
        <v>1</v>
      </c>
      <c r="S424" s="8">
        <f t="shared" si="131"/>
        <v>0.38883714835209682</v>
      </c>
      <c r="T424" s="8">
        <f t="shared" si="132"/>
        <v>0.44058730195870971</v>
      </c>
      <c r="W424" s="7">
        <v>336999</v>
      </c>
      <c r="X424" s="7" t="s">
        <v>517</v>
      </c>
      <c r="Y424" s="8">
        <v>0</v>
      </c>
      <c r="Z424" s="8">
        <v>0</v>
      </c>
      <c r="AA424" s="8">
        <v>0</v>
      </c>
      <c r="AB424" s="8">
        <v>0</v>
      </c>
      <c r="AC424" s="8">
        <v>0</v>
      </c>
      <c r="AD424" s="8">
        <v>0</v>
      </c>
      <c r="AE424" s="8">
        <v>0</v>
      </c>
      <c r="AF424" s="8">
        <v>0</v>
      </c>
      <c r="AG424" s="8">
        <v>0</v>
      </c>
      <c r="AH424" s="8">
        <v>0</v>
      </c>
      <c r="AI424" s="8">
        <v>0</v>
      </c>
      <c r="AJ424" s="8">
        <v>0</v>
      </c>
      <c r="AK424" s="8">
        <v>0</v>
      </c>
      <c r="AL424" s="8">
        <v>0</v>
      </c>
      <c r="AM424" s="8">
        <v>0</v>
      </c>
      <c r="AN424" s="8">
        <v>1</v>
      </c>
      <c r="AO424" s="8">
        <v>0</v>
      </c>
      <c r="AP424" s="8">
        <v>0</v>
      </c>
      <c r="AS424" s="7">
        <v>336999</v>
      </c>
      <c r="AT424" s="7" t="s">
        <v>517</v>
      </c>
      <c r="AU424" s="8">
        <v>3.0848267117153227E-2</v>
      </c>
      <c r="AV424" s="8">
        <v>9.0008454691772582E-3</v>
      </c>
      <c r="AW424" s="8">
        <v>4.1339944208987095E-2</v>
      </c>
      <c r="AX424" s="8">
        <v>5.301441820182097E-2</v>
      </c>
      <c r="AY424" s="8">
        <v>2.1601436876220965E-2</v>
      </c>
      <c r="AZ424" s="8">
        <v>7.2285809402754836E-2</v>
      </c>
      <c r="BA424" s="8">
        <v>7.5520732294467735E-2</v>
      </c>
      <c r="BB424" s="8">
        <v>2.9014866757956455E-2</v>
      </c>
      <c r="BC424" s="8">
        <v>9.4116219035354845E-2</v>
      </c>
      <c r="BD424" s="8">
        <v>4.8764361236761283E-2</v>
      </c>
      <c r="BE424" s="8">
        <v>1.5565899137025808E-2</v>
      </c>
      <c r="BF424" s="8">
        <v>9.5272871717370963E-2</v>
      </c>
      <c r="BG424" s="8">
        <v>7.0441581100403231E-2</v>
      </c>
      <c r="BH424" s="8">
        <v>7.022269945433871E-7</v>
      </c>
      <c r="BI424" s="8">
        <v>2.4942014145725815E-2</v>
      </c>
      <c r="BJ424" s="8">
        <v>1.0811890567951612</v>
      </c>
      <c r="BK424" s="8">
        <v>0.38883714835209682</v>
      </c>
      <c r="BL424" s="8">
        <v>0.44058730195870971</v>
      </c>
    </row>
    <row r="425" spans="1:64" x14ac:dyDescent="0.3">
      <c r="A425" s="7">
        <v>337110</v>
      </c>
      <c r="B425" s="7" t="str">
        <f t="shared" si="114"/>
        <v>Wood Kitchen Cabinet and Countertop Manufacturing</v>
      </c>
      <c r="C425" s="8">
        <f t="shared" si="115"/>
        <v>0.10342076164199999</v>
      </c>
      <c r="D425" s="8">
        <f t="shared" si="116"/>
        <v>2.08642807087E-2</v>
      </c>
      <c r="E425" s="8">
        <f t="shared" si="117"/>
        <v>6.6865745481899996E-2</v>
      </c>
      <c r="F425" s="8">
        <f t="shared" si="118"/>
        <v>7.1813762851899998E-2</v>
      </c>
      <c r="G425" s="8">
        <f t="shared" si="119"/>
        <v>1.7040359675300001E-2</v>
      </c>
      <c r="H425" s="8">
        <f t="shared" si="120"/>
        <v>5.2835134375600001E-2</v>
      </c>
      <c r="I425" s="8">
        <f t="shared" si="121"/>
        <v>6.7571545838399999E-2</v>
      </c>
      <c r="J425" s="8">
        <f t="shared" si="122"/>
        <v>1.49513957064E-2</v>
      </c>
      <c r="K425" s="8">
        <f t="shared" si="123"/>
        <v>4.0801537158700003E-2</v>
      </c>
      <c r="L425" s="8">
        <f t="shared" si="124"/>
        <v>9.3855993898400006E-2</v>
      </c>
      <c r="M425" s="8">
        <f t="shared" si="125"/>
        <v>1.9844449655399998E-2</v>
      </c>
      <c r="N425" s="8">
        <f t="shared" si="126"/>
        <v>9.4497130093099999E-2</v>
      </c>
      <c r="O425" s="8">
        <f t="shared" si="127"/>
        <v>0.46167492048999997</v>
      </c>
      <c r="P425" s="8">
        <f t="shared" si="128"/>
        <v>9.0776899158999999E-6</v>
      </c>
      <c r="Q425" s="8">
        <f t="shared" si="129"/>
        <v>0.41453859756200001</v>
      </c>
      <c r="R425" s="8">
        <f t="shared" si="130"/>
        <v>1.1911507878300001</v>
      </c>
      <c r="S425" s="8">
        <f t="shared" si="131"/>
        <v>1.1416892568999999</v>
      </c>
      <c r="T425" s="8">
        <f t="shared" si="132"/>
        <v>1.1233244787000001</v>
      </c>
      <c r="W425" s="7">
        <v>337110</v>
      </c>
      <c r="X425" s="7" t="s">
        <v>518</v>
      </c>
      <c r="Y425" s="8">
        <v>0.10342076164199999</v>
      </c>
      <c r="Z425" s="8">
        <v>2.08642807087E-2</v>
      </c>
      <c r="AA425" s="8">
        <v>6.6865745481899996E-2</v>
      </c>
      <c r="AB425" s="8">
        <v>7.1813762851899998E-2</v>
      </c>
      <c r="AC425" s="8">
        <v>1.7040359675300001E-2</v>
      </c>
      <c r="AD425" s="8">
        <v>5.2835134375600001E-2</v>
      </c>
      <c r="AE425" s="8">
        <v>6.7571545838399999E-2</v>
      </c>
      <c r="AF425" s="8">
        <v>1.49513957064E-2</v>
      </c>
      <c r="AG425" s="8">
        <v>4.0801537158700003E-2</v>
      </c>
      <c r="AH425" s="8">
        <v>9.3855993898400006E-2</v>
      </c>
      <c r="AI425" s="8">
        <v>1.9844449655399998E-2</v>
      </c>
      <c r="AJ425" s="8">
        <v>9.4497130093099999E-2</v>
      </c>
      <c r="AK425" s="8">
        <v>0.46167492048999997</v>
      </c>
      <c r="AL425" s="8">
        <v>9.0776899158999999E-6</v>
      </c>
      <c r="AM425" s="8">
        <v>0.41453859756200001</v>
      </c>
      <c r="AN425" s="8">
        <v>1.1911507878300001</v>
      </c>
      <c r="AO425" s="8">
        <v>1.1416892568999999</v>
      </c>
      <c r="AP425" s="8">
        <v>1.1233244787000001</v>
      </c>
      <c r="AS425" s="7">
        <v>337110</v>
      </c>
      <c r="AT425" s="7" t="s">
        <v>518</v>
      </c>
      <c r="AU425" s="8">
        <v>0.11447675685858064</v>
      </c>
      <c r="AV425" s="8">
        <v>2.5678758520950976E-2</v>
      </c>
      <c r="AW425" s="8">
        <v>0.14201332166417902</v>
      </c>
      <c r="AX425" s="8">
        <v>7.1769647285019361E-2</v>
      </c>
      <c r="AY425" s="8">
        <v>1.8731458193622104E-2</v>
      </c>
      <c r="AZ425" s="8">
        <v>9.4075048279737256E-2</v>
      </c>
      <c r="BA425" s="8">
        <v>8.5567109622274179E-2</v>
      </c>
      <c r="BB425" s="8">
        <v>2.1038466458495959E-2</v>
      </c>
      <c r="BC425" s="8">
        <v>0.11101361542072744</v>
      </c>
      <c r="BD425" s="8">
        <v>0.11797124314709355</v>
      </c>
      <c r="BE425" s="8">
        <v>2.7464182572058387E-2</v>
      </c>
      <c r="BF425" s="8">
        <v>0.1867401805932177</v>
      </c>
      <c r="BG425" s="8">
        <v>0.46270949409500062</v>
      </c>
      <c r="BH425" s="8">
        <v>1.3144975877781941E-5</v>
      </c>
      <c r="BI425" s="8">
        <v>0.41388661356500039</v>
      </c>
      <c r="BJ425" s="8">
        <v>1.2821688370435489</v>
      </c>
      <c r="BK425" s="8">
        <v>1.1845761537580644</v>
      </c>
      <c r="BL425" s="8">
        <v>1.2176191915019354</v>
      </c>
    </row>
    <row r="426" spans="1:64" x14ac:dyDescent="0.3">
      <c r="A426" s="7">
        <v>337121</v>
      </c>
      <c r="B426" s="7" t="str">
        <f t="shared" si="114"/>
        <v>Upholstered Household Furniture Manufacturing</v>
      </c>
      <c r="C426" s="8">
        <f t="shared" si="115"/>
        <v>8.1309823665670966E-2</v>
      </c>
      <c r="D426" s="8">
        <f t="shared" si="116"/>
        <v>1.8468391462822743E-2</v>
      </c>
      <c r="E426" s="8">
        <f t="shared" si="117"/>
        <v>9.3431614707848346E-2</v>
      </c>
      <c r="F426" s="8">
        <f t="shared" si="118"/>
        <v>6.9375808492846802E-2</v>
      </c>
      <c r="G426" s="8">
        <f t="shared" si="119"/>
        <v>1.9092604519080007E-2</v>
      </c>
      <c r="H426" s="8">
        <f t="shared" si="120"/>
        <v>7.0479993827533213E-2</v>
      </c>
      <c r="I426" s="8">
        <f t="shared" si="121"/>
        <v>0.13177482653602096</v>
      </c>
      <c r="J426" s="8">
        <f t="shared" si="122"/>
        <v>2.9920970956149991E-2</v>
      </c>
      <c r="K426" s="8">
        <f t="shared" si="123"/>
        <v>0.11877791095997743</v>
      </c>
      <c r="L426" s="8">
        <f t="shared" si="124"/>
        <v>0.13112610186004361</v>
      </c>
      <c r="M426" s="8">
        <f t="shared" si="125"/>
        <v>2.9270316096827422E-2</v>
      </c>
      <c r="N426" s="8">
        <f t="shared" si="126"/>
        <v>0.18497385529938706</v>
      </c>
      <c r="O426" s="8">
        <f t="shared" si="127"/>
        <v>0.21425416042735476</v>
      </c>
      <c r="P426" s="8">
        <f t="shared" si="128"/>
        <v>8.9100402324099983E-6</v>
      </c>
      <c r="Q426" s="8">
        <f t="shared" si="129"/>
        <v>0.14406140329225803</v>
      </c>
      <c r="R426" s="8">
        <f t="shared" si="130"/>
        <v>1</v>
      </c>
      <c r="S426" s="8">
        <f t="shared" si="131"/>
        <v>0.82023872941999987</v>
      </c>
      <c r="T426" s="8">
        <f t="shared" si="132"/>
        <v>0.94176403103274187</v>
      </c>
      <c r="W426" s="7">
        <v>337121</v>
      </c>
      <c r="X426" s="7" t="s">
        <v>519</v>
      </c>
      <c r="Y426" s="8">
        <v>0</v>
      </c>
      <c r="Z426" s="8">
        <v>0</v>
      </c>
      <c r="AA426" s="8">
        <v>0</v>
      </c>
      <c r="AB426" s="8">
        <v>0</v>
      </c>
      <c r="AC426" s="8">
        <v>0</v>
      </c>
      <c r="AD426" s="8">
        <v>0</v>
      </c>
      <c r="AE426" s="8">
        <v>0</v>
      </c>
      <c r="AF426" s="8">
        <v>0</v>
      </c>
      <c r="AG426" s="8">
        <v>0</v>
      </c>
      <c r="AH426" s="8">
        <v>0</v>
      </c>
      <c r="AI426" s="8">
        <v>0</v>
      </c>
      <c r="AJ426" s="8">
        <v>0</v>
      </c>
      <c r="AK426" s="8">
        <v>0</v>
      </c>
      <c r="AL426" s="8">
        <v>0</v>
      </c>
      <c r="AM426" s="8">
        <v>0</v>
      </c>
      <c r="AN426" s="8">
        <v>1</v>
      </c>
      <c r="AO426" s="8">
        <v>0</v>
      </c>
      <c r="AP426" s="8">
        <v>0</v>
      </c>
      <c r="AS426" s="7">
        <v>337121</v>
      </c>
      <c r="AT426" s="7" t="s">
        <v>519</v>
      </c>
      <c r="AU426" s="8">
        <v>8.1309823665670966E-2</v>
      </c>
      <c r="AV426" s="8">
        <v>1.8468391462822743E-2</v>
      </c>
      <c r="AW426" s="8">
        <v>9.3431614707848346E-2</v>
      </c>
      <c r="AX426" s="8">
        <v>6.9375808492846802E-2</v>
      </c>
      <c r="AY426" s="8">
        <v>1.9092604519080007E-2</v>
      </c>
      <c r="AZ426" s="8">
        <v>7.0479993827533213E-2</v>
      </c>
      <c r="BA426" s="8">
        <v>0.13177482653602096</v>
      </c>
      <c r="BB426" s="8">
        <v>2.9920970956149991E-2</v>
      </c>
      <c r="BC426" s="8">
        <v>0.11877791095997743</v>
      </c>
      <c r="BD426" s="8">
        <v>0.13112610186004361</v>
      </c>
      <c r="BE426" s="8">
        <v>2.9270316096827422E-2</v>
      </c>
      <c r="BF426" s="8">
        <v>0.18497385529938706</v>
      </c>
      <c r="BG426" s="8">
        <v>0.21425416042735476</v>
      </c>
      <c r="BH426" s="8">
        <v>8.9100402324099983E-6</v>
      </c>
      <c r="BI426" s="8">
        <v>0.14406140329225803</v>
      </c>
      <c r="BJ426" s="8">
        <v>1.1932098298361289</v>
      </c>
      <c r="BK426" s="8">
        <v>0.82023872941999987</v>
      </c>
      <c r="BL426" s="8">
        <v>0.94176403103274187</v>
      </c>
    </row>
    <row r="427" spans="1:64" x14ac:dyDescent="0.3">
      <c r="A427" s="7">
        <v>337122</v>
      </c>
      <c r="B427" s="7" t="str">
        <f t="shared" si="114"/>
        <v>Nonupholstered Wood Household Furniture Manufacturing</v>
      </c>
      <c r="C427" s="8">
        <f t="shared" si="115"/>
        <v>0.112643024999</v>
      </c>
      <c r="D427" s="8">
        <f t="shared" si="116"/>
        <v>2.4914545970799999E-2</v>
      </c>
      <c r="E427" s="8">
        <f t="shared" si="117"/>
        <v>6.4507543860999994E-2</v>
      </c>
      <c r="F427" s="8">
        <f t="shared" si="118"/>
        <v>5.45146666674E-2</v>
      </c>
      <c r="G427" s="8">
        <f t="shared" si="119"/>
        <v>1.5794998715500001E-2</v>
      </c>
      <c r="H427" s="8">
        <f t="shared" si="120"/>
        <v>3.7635538690399997E-2</v>
      </c>
      <c r="I427" s="8">
        <f t="shared" si="121"/>
        <v>7.4678836279400002E-2</v>
      </c>
      <c r="J427" s="8">
        <f t="shared" si="122"/>
        <v>1.93614804364E-2</v>
      </c>
      <c r="K427" s="8">
        <f t="shared" si="123"/>
        <v>4.0489017477199997E-2</v>
      </c>
      <c r="L427" s="8">
        <f t="shared" si="124"/>
        <v>0.102269805965</v>
      </c>
      <c r="M427" s="8">
        <f t="shared" si="125"/>
        <v>2.51617918718E-2</v>
      </c>
      <c r="N427" s="8">
        <f t="shared" si="126"/>
        <v>9.59163326274E-2</v>
      </c>
      <c r="O427" s="8">
        <f t="shared" si="127"/>
        <v>0.441523585951</v>
      </c>
      <c r="P427" s="8">
        <f t="shared" si="128"/>
        <v>1.20171647838E-5</v>
      </c>
      <c r="Q427" s="8">
        <f t="shared" si="129"/>
        <v>0.39464045825499999</v>
      </c>
      <c r="R427" s="8">
        <f t="shared" si="130"/>
        <v>1.2020651148299999</v>
      </c>
      <c r="S427" s="8">
        <f t="shared" si="131"/>
        <v>1.10794520407</v>
      </c>
      <c r="T427" s="8">
        <f t="shared" si="132"/>
        <v>1.13452933419</v>
      </c>
      <c r="W427" s="7">
        <v>337122</v>
      </c>
      <c r="X427" s="7" t="s">
        <v>520</v>
      </c>
      <c r="Y427" s="8">
        <v>0.112643024999</v>
      </c>
      <c r="Z427" s="8">
        <v>2.4914545970799999E-2</v>
      </c>
      <c r="AA427" s="8">
        <v>6.4507543860999994E-2</v>
      </c>
      <c r="AB427" s="8">
        <v>5.45146666674E-2</v>
      </c>
      <c r="AC427" s="8">
        <v>1.5794998715500001E-2</v>
      </c>
      <c r="AD427" s="8">
        <v>3.7635538690399997E-2</v>
      </c>
      <c r="AE427" s="8">
        <v>7.4678836279400002E-2</v>
      </c>
      <c r="AF427" s="8">
        <v>1.93614804364E-2</v>
      </c>
      <c r="AG427" s="8">
        <v>4.0489017477199997E-2</v>
      </c>
      <c r="AH427" s="8">
        <v>0.102269805965</v>
      </c>
      <c r="AI427" s="8">
        <v>2.51617918718E-2</v>
      </c>
      <c r="AJ427" s="8">
        <v>9.59163326274E-2</v>
      </c>
      <c r="AK427" s="8">
        <v>0.441523585951</v>
      </c>
      <c r="AL427" s="8">
        <v>1.20171647838E-5</v>
      </c>
      <c r="AM427" s="8">
        <v>0.39464045825499999</v>
      </c>
      <c r="AN427" s="8">
        <v>1.2020651148299999</v>
      </c>
      <c r="AO427" s="8">
        <v>1.10794520407</v>
      </c>
      <c r="AP427" s="8">
        <v>1.13452933419</v>
      </c>
      <c r="AS427" s="7">
        <v>337122</v>
      </c>
      <c r="AT427" s="7" t="s">
        <v>520</v>
      </c>
      <c r="AU427" s="8">
        <v>0.12497206046566617</v>
      </c>
      <c r="AV427" s="8">
        <v>3.032511708155226E-2</v>
      </c>
      <c r="AW427" s="8">
        <v>0.13848237206320327</v>
      </c>
      <c r="AX427" s="8">
        <v>6.4063451267835164E-2</v>
      </c>
      <c r="AY427" s="8">
        <v>2.0047625476906108E-2</v>
      </c>
      <c r="AZ427" s="8">
        <v>8.4187055784068376E-2</v>
      </c>
      <c r="BA427" s="8">
        <v>9.6361075665217705E-2</v>
      </c>
      <c r="BB427" s="8">
        <v>2.5704327129619516E-2</v>
      </c>
      <c r="BC427" s="8">
        <v>0.11261405774546451</v>
      </c>
      <c r="BD427" s="8">
        <v>0.13171475879221453</v>
      </c>
      <c r="BE427" s="8">
        <v>3.3533989298937569E-2</v>
      </c>
      <c r="BF427" s="8">
        <v>0.19097759622684515</v>
      </c>
      <c r="BG427" s="8">
        <v>0.44272175676800068</v>
      </c>
      <c r="BH427" s="8">
        <v>2.2197384111639842E-5</v>
      </c>
      <c r="BI427" s="8">
        <v>0.39390360181500034</v>
      </c>
      <c r="BJ427" s="8">
        <v>1.2937795496101614</v>
      </c>
      <c r="BK427" s="8">
        <v>1.1682981325282256</v>
      </c>
      <c r="BL427" s="8">
        <v>1.2346794605404843</v>
      </c>
    </row>
    <row r="428" spans="1:64" x14ac:dyDescent="0.3">
      <c r="A428" s="7">
        <v>337124</v>
      </c>
      <c r="B428" s="7" t="str">
        <f t="shared" si="114"/>
        <v>Metal Household Furniture Manufacturing</v>
      </c>
      <c r="C428" s="8">
        <f t="shared" si="115"/>
        <v>5.0584622405920973E-2</v>
      </c>
      <c r="D428" s="8">
        <f t="shared" si="116"/>
        <v>1.40328471641E-2</v>
      </c>
      <c r="E428" s="8">
        <f t="shared" si="117"/>
        <v>4.7189335023604839E-2</v>
      </c>
      <c r="F428" s="8">
        <f t="shared" si="118"/>
        <v>7.4830131876054848E-2</v>
      </c>
      <c r="G428" s="8">
        <f t="shared" si="119"/>
        <v>2.1880868081598386E-2</v>
      </c>
      <c r="H428" s="8">
        <f t="shared" si="120"/>
        <v>5.9285757398514528E-2</v>
      </c>
      <c r="I428" s="8">
        <f t="shared" si="121"/>
        <v>9.761823299167742E-2</v>
      </c>
      <c r="J428" s="8">
        <f t="shared" si="122"/>
        <v>2.7024499773891937E-2</v>
      </c>
      <c r="K428" s="8">
        <f t="shared" si="123"/>
        <v>7.148463474644999E-2</v>
      </c>
      <c r="L428" s="8">
        <f t="shared" si="124"/>
        <v>9.0323332609064499E-2</v>
      </c>
      <c r="M428" s="8">
        <f t="shared" si="125"/>
        <v>2.495400320167258E-2</v>
      </c>
      <c r="N428" s="8">
        <f t="shared" si="126"/>
        <v>0.10177487589858063</v>
      </c>
      <c r="O428" s="8">
        <f t="shared" si="127"/>
        <v>8.0965402794967722E-2</v>
      </c>
      <c r="P428" s="8">
        <f t="shared" si="128"/>
        <v>1.7798584012680646E-6</v>
      </c>
      <c r="Q428" s="8">
        <f t="shared" si="129"/>
        <v>5.0865331732838727E-2</v>
      </c>
      <c r="R428" s="8">
        <f t="shared" si="130"/>
        <v>1</v>
      </c>
      <c r="S428" s="8">
        <f t="shared" si="131"/>
        <v>0.43019030574322575</v>
      </c>
      <c r="T428" s="8">
        <f t="shared" si="132"/>
        <v>0.47032091589951602</v>
      </c>
      <c r="W428" s="7">
        <v>337124</v>
      </c>
      <c r="X428" s="7" t="s">
        <v>521</v>
      </c>
      <c r="Y428" s="8">
        <v>0</v>
      </c>
      <c r="Z428" s="8">
        <v>0</v>
      </c>
      <c r="AA428" s="8">
        <v>0</v>
      </c>
      <c r="AB428" s="8">
        <v>0</v>
      </c>
      <c r="AC428" s="8">
        <v>0</v>
      </c>
      <c r="AD428" s="8">
        <v>0</v>
      </c>
      <c r="AE428" s="8">
        <v>0</v>
      </c>
      <c r="AF428" s="8">
        <v>0</v>
      </c>
      <c r="AG428" s="8">
        <v>0</v>
      </c>
      <c r="AH428" s="8">
        <v>0</v>
      </c>
      <c r="AI428" s="8">
        <v>0</v>
      </c>
      <c r="AJ428" s="8">
        <v>0</v>
      </c>
      <c r="AK428" s="8">
        <v>0</v>
      </c>
      <c r="AL428" s="8">
        <v>0</v>
      </c>
      <c r="AM428" s="8">
        <v>0</v>
      </c>
      <c r="AN428" s="8">
        <v>1</v>
      </c>
      <c r="AO428" s="8">
        <v>0</v>
      </c>
      <c r="AP428" s="8">
        <v>0</v>
      </c>
      <c r="AS428" s="7">
        <v>337124</v>
      </c>
      <c r="AT428" s="7" t="s">
        <v>521</v>
      </c>
      <c r="AU428" s="8">
        <v>5.0584622405920973E-2</v>
      </c>
      <c r="AV428" s="8">
        <v>1.40328471641E-2</v>
      </c>
      <c r="AW428" s="8">
        <v>4.7189335023604839E-2</v>
      </c>
      <c r="AX428" s="8">
        <v>7.4830131876054848E-2</v>
      </c>
      <c r="AY428" s="8">
        <v>2.1880868081598386E-2</v>
      </c>
      <c r="AZ428" s="8">
        <v>5.9285757398514528E-2</v>
      </c>
      <c r="BA428" s="8">
        <v>9.761823299167742E-2</v>
      </c>
      <c r="BB428" s="8">
        <v>2.7024499773891937E-2</v>
      </c>
      <c r="BC428" s="8">
        <v>7.148463474644999E-2</v>
      </c>
      <c r="BD428" s="8">
        <v>9.0323332609064499E-2</v>
      </c>
      <c r="BE428" s="8">
        <v>2.495400320167258E-2</v>
      </c>
      <c r="BF428" s="8">
        <v>0.10177487589858063</v>
      </c>
      <c r="BG428" s="8">
        <v>8.0965402794967722E-2</v>
      </c>
      <c r="BH428" s="8">
        <v>1.7798584012680646E-6</v>
      </c>
      <c r="BI428" s="8">
        <v>5.0865331732838727E-2</v>
      </c>
      <c r="BJ428" s="8">
        <v>1.1118068045932259</v>
      </c>
      <c r="BK428" s="8">
        <v>0.43019030574322575</v>
      </c>
      <c r="BL428" s="8">
        <v>0.47032091589951602</v>
      </c>
    </row>
    <row r="429" spans="1:64" x14ac:dyDescent="0.3">
      <c r="A429" s="7">
        <v>337125</v>
      </c>
      <c r="B429" s="7" t="str">
        <f t="shared" si="114"/>
        <v>Household Furniture (except Wood and Metal) Manufacturing</v>
      </c>
      <c r="C429" s="8">
        <f t="shared" si="115"/>
        <v>4.0770952623193552E-2</v>
      </c>
      <c r="D429" s="8">
        <f t="shared" si="116"/>
        <v>1.1641284739861292E-2</v>
      </c>
      <c r="E429" s="8">
        <f t="shared" si="117"/>
        <v>3.849220794537097E-2</v>
      </c>
      <c r="F429" s="8">
        <f t="shared" si="118"/>
        <v>4.813460940926291E-2</v>
      </c>
      <c r="G429" s="8">
        <f t="shared" si="119"/>
        <v>1.2972951417254838E-2</v>
      </c>
      <c r="H429" s="8">
        <f t="shared" si="120"/>
        <v>3.1355761672608062E-2</v>
      </c>
      <c r="I429" s="8">
        <f t="shared" si="121"/>
        <v>8.0429973277758068E-2</v>
      </c>
      <c r="J429" s="8">
        <f t="shared" si="122"/>
        <v>2.2798923401599999E-2</v>
      </c>
      <c r="K429" s="8">
        <f t="shared" si="123"/>
        <v>5.7719053179209681E-2</v>
      </c>
      <c r="L429" s="8">
        <f t="shared" si="124"/>
        <v>7.373542355003225E-2</v>
      </c>
      <c r="M429" s="8">
        <f t="shared" si="125"/>
        <v>2.0794830477120971E-2</v>
      </c>
      <c r="N429" s="8">
        <f t="shared" si="126"/>
        <v>8.3483171587290322E-2</v>
      </c>
      <c r="O429" s="8">
        <f t="shared" si="127"/>
        <v>6.1876159582564497E-2</v>
      </c>
      <c r="P429" s="8">
        <f t="shared" si="128"/>
        <v>1.4890292714020965E-6</v>
      </c>
      <c r="Q429" s="8">
        <f t="shared" si="129"/>
        <v>3.849001742341935E-2</v>
      </c>
      <c r="R429" s="8">
        <f t="shared" si="130"/>
        <v>1</v>
      </c>
      <c r="S429" s="8">
        <f t="shared" si="131"/>
        <v>0.30214074185403228</v>
      </c>
      <c r="T429" s="8">
        <f t="shared" si="132"/>
        <v>0.37062536921338707</v>
      </c>
      <c r="W429" s="7">
        <v>337125</v>
      </c>
      <c r="X429" s="7" t="s">
        <v>522</v>
      </c>
      <c r="Y429" s="8">
        <v>0</v>
      </c>
      <c r="Z429" s="8">
        <v>0</v>
      </c>
      <c r="AA429" s="8">
        <v>0</v>
      </c>
      <c r="AB429" s="8">
        <v>0</v>
      </c>
      <c r="AC429" s="8">
        <v>0</v>
      </c>
      <c r="AD429" s="8">
        <v>0</v>
      </c>
      <c r="AE429" s="8">
        <v>0</v>
      </c>
      <c r="AF429" s="8">
        <v>0</v>
      </c>
      <c r="AG429" s="8">
        <v>0</v>
      </c>
      <c r="AH429" s="8">
        <v>0</v>
      </c>
      <c r="AI429" s="8">
        <v>0</v>
      </c>
      <c r="AJ429" s="8">
        <v>0</v>
      </c>
      <c r="AK429" s="8">
        <v>0</v>
      </c>
      <c r="AL429" s="8">
        <v>0</v>
      </c>
      <c r="AM429" s="8">
        <v>0</v>
      </c>
      <c r="AN429" s="8">
        <v>1</v>
      </c>
      <c r="AO429" s="8">
        <v>0</v>
      </c>
      <c r="AP429" s="8">
        <v>0</v>
      </c>
      <c r="AS429" s="7">
        <v>337125</v>
      </c>
      <c r="AT429" s="7" t="s">
        <v>522</v>
      </c>
      <c r="AU429" s="8">
        <v>4.0770952623193552E-2</v>
      </c>
      <c r="AV429" s="8">
        <v>1.1641284739861292E-2</v>
      </c>
      <c r="AW429" s="8">
        <v>3.849220794537097E-2</v>
      </c>
      <c r="AX429" s="8">
        <v>4.813460940926291E-2</v>
      </c>
      <c r="AY429" s="8">
        <v>1.2972951417254838E-2</v>
      </c>
      <c r="AZ429" s="8">
        <v>3.1355761672608062E-2</v>
      </c>
      <c r="BA429" s="8">
        <v>8.0429973277758068E-2</v>
      </c>
      <c r="BB429" s="8">
        <v>2.2798923401599999E-2</v>
      </c>
      <c r="BC429" s="8">
        <v>5.7719053179209681E-2</v>
      </c>
      <c r="BD429" s="8">
        <v>7.373542355003225E-2</v>
      </c>
      <c r="BE429" s="8">
        <v>2.0794830477120971E-2</v>
      </c>
      <c r="BF429" s="8">
        <v>8.3483171587290322E-2</v>
      </c>
      <c r="BG429" s="8">
        <v>6.1876159582564497E-2</v>
      </c>
      <c r="BH429" s="8">
        <v>1.4890292714020965E-6</v>
      </c>
      <c r="BI429" s="8">
        <v>3.849001742341935E-2</v>
      </c>
      <c r="BJ429" s="8">
        <v>1.0909044453082262</v>
      </c>
      <c r="BK429" s="8">
        <v>0.30214074185403228</v>
      </c>
      <c r="BL429" s="8">
        <v>0.37062536921338707</v>
      </c>
    </row>
    <row r="430" spans="1:64" x14ac:dyDescent="0.3">
      <c r="A430" s="7">
        <v>337127</v>
      </c>
      <c r="B430" s="7" t="str">
        <f t="shared" si="114"/>
        <v>Institutional Furniture Manufacturing</v>
      </c>
      <c r="C430" s="8">
        <f t="shared" si="115"/>
        <v>5.972335069856452E-2</v>
      </c>
      <c r="D430" s="8">
        <f t="shared" si="116"/>
        <v>1.6142861987796776E-2</v>
      </c>
      <c r="E430" s="8">
        <f t="shared" si="117"/>
        <v>6.1802546163483872E-2</v>
      </c>
      <c r="F430" s="8">
        <f t="shared" si="118"/>
        <v>6.7247568855512918E-2</v>
      </c>
      <c r="G430" s="8">
        <f t="shared" si="119"/>
        <v>1.9633591061162903E-2</v>
      </c>
      <c r="H430" s="8">
        <f t="shared" si="120"/>
        <v>6.6414254975596762E-2</v>
      </c>
      <c r="I430" s="8">
        <f t="shared" si="121"/>
        <v>8.3361836341838719E-2</v>
      </c>
      <c r="J430" s="8">
        <f t="shared" si="122"/>
        <v>2.3507273034780646E-2</v>
      </c>
      <c r="K430" s="8">
        <f t="shared" si="123"/>
        <v>7.3362665292161289E-2</v>
      </c>
      <c r="L430" s="8">
        <f t="shared" si="124"/>
        <v>9.1706923816467723E-2</v>
      </c>
      <c r="M430" s="8">
        <f t="shared" si="125"/>
        <v>2.4607726583551613E-2</v>
      </c>
      <c r="N430" s="8">
        <f t="shared" si="126"/>
        <v>0.11438964514529032</v>
      </c>
      <c r="O430" s="8">
        <f t="shared" si="127"/>
        <v>0.11559604528330641</v>
      </c>
      <c r="P430" s="8">
        <f t="shared" si="128"/>
        <v>2.4320764715045168E-6</v>
      </c>
      <c r="Q430" s="8">
        <f t="shared" si="129"/>
        <v>8.2169746509290348E-2</v>
      </c>
      <c r="R430" s="8">
        <f t="shared" si="130"/>
        <v>1</v>
      </c>
      <c r="S430" s="8">
        <f t="shared" si="131"/>
        <v>0.49200509231129036</v>
      </c>
      <c r="T430" s="8">
        <f t="shared" si="132"/>
        <v>0.51894145208838705</v>
      </c>
      <c r="W430" s="7">
        <v>337127</v>
      </c>
      <c r="X430" s="7" t="s">
        <v>523</v>
      </c>
      <c r="Y430" s="8">
        <v>0</v>
      </c>
      <c r="Z430" s="8">
        <v>0</v>
      </c>
      <c r="AA430" s="8">
        <v>0</v>
      </c>
      <c r="AB430" s="8">
        <v>0</v>
      </c>
      <c r="AC430" s="8">
        <v>0</v>
      </c>
      <c r="AD430" s="8">
        <v>0</v>
      </c>
      <c r="AE430" s="8">
        <v>0</v>
      </c>
      <c r="AF430" s="8">
        <v>0</v>
      </c>
      <c r="AG430" s="8">
        <v>0</v>
      </c>
      <c r="AH430" s="8">
        <v>0</v>
      </c>
      <c r="AI430" s="8">
        <v>0</v>
      </c>
      <c r="AJ430" s="8">
        <v>0</v>
      </c>
      <c r="AK430" s="8">
        <v>0</v>
      </c>
      <c r="AL430" s="8">
        <v>0</v>
      </c>
      <c r="AM430" s="8">
        <v>0</v>
      </c>
      <c r="AN430" s="8">
        <v>1</v>
      </c>
      <c r="AO430" s="8">
        <v>0</v>
      </c>
      <c r="AP430" s="8">
        <v>0</v>
      </c>
      <c r="AS430" s="7">
        <v>337127</v>
      </c>
      <c r="AT430" s="7" t="s">
        <v>523</v>
      </c>
      <c r="AU430" s="8">
        <v>5.972335069856452E-2</v>
      </c>
      <c r="AV430" s="8">
        <v>1.6142861987796776E-2</v>
      </c>
      <c r="AW430" s="8">
        <v>6.1802546163483872E-2</v>
      </c>
      <c r="AX430" s="8">
        <v>6.7247568855512918E-2</v>
      </c>
      <c r="AY430" s="8">
        <v>1.9633591061162903E-2</v>
      </c>
      <c r="AZ430" s="8">
        <v>6.6414254975596762E-2</v>
      </c>
      <c r="BA430" s="8">
        <v>8.3361836341838719E-2</v>
      </c>
      <c r="BB430" s="8">
        <v>2.3507273034780646E-2</v>
      </c>
      <c r="BC430" s="8">
        <v>7.3362665292161289E-2</v>
      </c>
      <c r="BD430" s="8">
        <v>9.1706923816467723E-2</v>
      </c>
      <c r="BE430" s="8">
        <v>2.4607726583551613E-2</v>
      </c>
      <c r="BF430" s="8">
        <v>0.11438964514529032</v>
      </c>
      <c r="BG430" s="8">
        <v>0.11559604528330641</v>
      </c>
      <c r="BH430" s="8">
        <v>2.4320764715045168E-6</v>
      </c>
      <c r="BI430" s="8">
        <v>8.2169746509290348E-2</v>
      </c>
      <c r="BJ430" s="8">
        <v>1.1376687588500003</v>
      </c>
      <c r="BK430" s="8">
        <v>0.49200509231129036</v>
      </c>
      <c r="BL430" s="8">
        <v>0.51894145208838705</v>
      </c>
    </row>
    <row r="431" spans="1:64" x14ac:dyDescent="0.3">
      <c r="A431" s="7">
        <v>337211</v>
      </c>
      <c r="B431" s="7" t="str">
        <f t="shared" si="114"/>
        <v>Wood Office Furniture Manufacturing</v>
      </c>
      <c r="C431" s="8">
        <f t="shared" si="115"/>
        <v>5.5638111961403218E-2</v>
      </c>
      <c r="D431" s="8">
        <f t="shared" si="116"/>
        <v>1.4364645464837098E-2</v>
      </c>
      <c r="E431" s="8">
        <f t="shared" si="117"/>
        <v>6.9316876369483887E-2</v>
      </c>
      <c r="F431" s="8">
        <f t="shared" si="118"/>
        <v>6.6609916537701597E-2</v>
      </c>
      <c r="G431" s="8">
        <f t="shared" si="119"/>
        <v>2.0219697124669676E-2</v>
      </c>
      <c r="H431" s="8">
        <f t="shared" si="120"/>
        <v>7.0678206990541934E-2</v>
      </c>
      <c r="I431" s="8">
        <f t="shared" si="121"/>
        <v>9.2804195215193536E-2</v>
      </c>
      <c r="J431" s="8">
        <f t="shared" si="122"/>
        <v>2.5482571504914519E-2</v>
      </c>
      <c r="K431" s="8">
        <f t="shared" si="123"/>
        <v>9.0262910610548377E-2</v>
      </c>
      <c r="L431" s="8">
        <f t="shared" si="124"/>
        <v>7.8352222957725801E-2</v>
      </c>
      <c r="M431" s="8">
        <f t="shared" si="125"/>
        <v>2.0528307751193547E-2</v>
      </c>
      <c r="N431" s="8">
        <f t="shared" si="126"/>
        <v>0.12555557551217744</v>
      </c>
      <c r="O431" s="8">
        <f t="shared" si="127"/>
        <v>0.12809308846258066</v>
      </c>
      <c r="P431" s="8">
        <f t="shared" si="128"/>
        <v>3.0938829117216129E-6</v>
      </c>
      <c r="Q431" s="8">
        <f t="shared" si="129"/>
        <v>7.0740217444032277E-2</v>
      </c>
      <c r="R431" s="8">
        <f t="shared" si="130"/>
        <v>1</v>
      </c>
      <c r="S431" s="8">
        <f t="shared" si="131"/>
        <v>0.51234653033080646</v>
      </c>
      <c r="T431" s="8">
        <f t="shared" si="132"/>
        <v>0.56338838700790328</v>
      </c>
      <c r="W431" s="7">
        <v>337211</v>
      </c>
      <c r="X431" s="7" t="s">
        <v>524</v>
      </c>
      <c r="Y431" s="8">
        <v>0</v>
      </c>
      <c r="Z431" s="8">
        <v>0</v>
      </c>
      <c r="AA431" s="8">
        <v>0</v>
      </c>
      <c r="AB431" s="8">
        <v>0</v>
      </c>
      <c r="AC431" s="8">
        <v>0</v>
      </c>
      <c r="AD431" s="8">
        <v>0</v>
      </c>
      <c r="AE431" s="8">
        <v>0</v>
      </c>
      <c r="AF431" s="8">
        <v>0</v>
      </c>
      <c r="AG431" s="8">
        <v>0</v>
      </c>
      <c r="AH431" s="8">
        <v>0</v>
      </c>
      <c r="AI431" s="8">
        <v>0</v>
      </c>
      <c r="AJ431" s="8">
        <v>0</v>
      </c>
      <c r="AK431" s="8">
        <v>0</v>
      </c>
      <c r="AL431" s="8">
        <v>0</v>
      </c>
      <c r="AM431" s="8">
        <v>0</v>
      </c>
      <c r="AN431" s="8">
        <v>1</v>
      </c>
      <c r="AO431" s="8">
        <v>0</v>
      </c>
      <c r="AP431" s="8">
        <v>0</v>
      </c>
      <c r="AS431" s="7">
        <v>337211</v>
      </c>
      <c r="AT431" s="7" t="s">
        <v>524</v>
      </c>
      <c r="AU431" s="8">
        <v>5.5638111961403218E-2</v>
      </c>
      <c r="AV431" s="8">
        <v>1.4364645464837098E-2</v>
      </c>
      <c r="AW431" s="8">
        <v>6.9316876369483887E-2</v>
      </c>
      <c r="AX431" s="8">
        <v>6.6609916537701597E-2</v>
      </c>
      <c r="AY431" s="8">
        <v>2.0219697124669676E-2</v>
      </c>
      <c r="AZ431" s="8">
        <v>7.0678206990541934E-2</v>
      </c>
      <c r="BA431" s="8">
        <v>9.2804195215193536E-2</v>
      </c>
      <c r="BB431" s="8">
        <v>2.5482571504914519E-2</v>
      </c>
      <c r="BC431" s="8">
        <v>9.0262910610548377E-2</v>
      </c>
      <c r="BD431" s="8">
        <v>7.8352222957725801E-2</v>
      </c>
      <c r="BE431" s="8">
        <v>2.0528307751193547E-2</v>
      </c>
      <c r="BF431" s="8">
        <v>0.12555557551217744</v>
      </c>
      <c r="BG431" s="8">
        <v>0.12809308846258066</v>
      </c>
      <c r="BH431" s="8">
        <v>3.0938829117216129E-6</v>
      </c>
      <c r="BI431" s="8">
        <v>7.0740217444032277E-2</v>
      </c>
      <c r="BJ431" s="8">
        <v>1.1393196337954838</v>
      </c>
      <c r="BK431" s="8">
        <v>0.51234653033080646</v>
      </c>
      <c r="BL431" s="8">
        <v>0.56338838700790328</v>
      </c>
    </row>
    <row r="432" spans="1:64" x14ac:dyDescent="0.3">
      <c r="A432" s="7">
        <v>337212</v>
      </c>
      <c r="B432" s="7" t="str">
        <f t="shared" si="114"/>
        <v>Custom Architectural Woodwork and Millwork Manufacturing</v>
      </c>
      <c r="C432" s="8">
        <f t="shared" si="115"/>
        <v>9.8095641488200006E-2</v>
      </c>
      <c r="D432" s="8">
        <f t="shared" si="116"/>
        <v>1.78710879706E-2</v>
      </c>
      <c r="E432" s="8">
        <f t="shared" si="117"/>
        <v>8.8801025601099995E-2</v>
      </c>
      <c r="F432" s="8">
        <f t="shared" si="118"/>
        <v>0.14037402334999999</v>
      </c>
      <c r="G432" s="8">
        <f t="shared" si="119"/>
        <v>2.9040763703399999E-2</v>
      </c>
      <c r="H432" s="8">
        <f t="shared" si="120"/>
        <v>6.9116285930099997E-2</v>
      </c>
      <c r="I432" s="8">
        <f t="shared" si="121"/>
        <v>0.14524048274599999</v>
      </c>
      <c r="J432" s="8">
        <f t="shared" si="122"/>
        <v>2.7608004316099999E-2</v>
      </c>
      <c r="K432" s="8">
        <f t="shared" si="123"/>
        <v>6.1251423553100003E-2</v>
      </c>
      <c r="L432" s="8">
        <f t="shared" si="124"/>
        <v>0.123414004254</v>
      </c>
      <c r="M432" s="8">
        <f t="shared" si="125"/>
        <v>2.3170199475599999E-2</v>
      </c>
      <c r="N432" s="8">
        <f t="shared" si="126"/>
        <v>0.18581503125500001</v>
      </c>
      <c r="O432" s="8">
        <f t="shared" si="127"/>
        <v>0.354871854145</v>
      </c>
      <c r="P432" s="8">
        <f t="shared" si="128"/>
        <v>4.7914521609199996E-6</v>
      </c>
      <c r="Q432" s="8">
        <f t="shared" si="129"/>
        <v>0.20098313115300001</v>
      </c>
      <c r="R432" s="8">
        <f t="shared" si="130"/>
        <v>1.20476775506</v>
      </c>
      <c r="S432" s="8">
        <f t="shared" si="131"/>
        <v>1.2385310729800001</v>
      </c>
      <c r="T432" s="8">
        <f t="shared" si="132"/>
        <v>1.2340999106199999</v>
      </c>
      <c r="W432" s="7">
        <v>337212</v>
      </c>
      <c r="X432" s="7" t="s">
        <v>525</v>
      </c>
      <c r="Y432" s="8">
        <v>9.8095641488200006E-2</v>
      </c>
      <c r="Z432" s="8">
        <v>1.78710879706E-2</v>
      </c>
      <c r="AA432" s="8">
        <v>8.8801025601099995E-2</v>
      </c>
      <c r="AB432" s="8">
        <v>0.14037402334999999</v>
      </c>
      <c r="AC432" s="8">
        <v>2.9040763703399999E-2</v>
      </c>
      <c r="AD432" s="8">
        <v>6.9116285930099997E-2</v>
      </c>
      <c r="AE432" s="8">
        <v>0.14524048274599999</v>
      </c>
      <c r="AF432" s="8">
        <v>2.7608004316099999E-2</v>
      </c>
      <c r="AG432" s="8">
        <v>6.1251423553100003E-2</v>
      </c>
      <c r="AH432" s="8">
        <v>0.123414004254</v>
      </c>
      <c r="AI432" s="8">
        <v>2.3170199475599999E-2</v>
      </c>
      <c r="AJ432" s="8">
        <v>0.18581503125500001</v>
      </c>
      <c r="AK432" s="8">
        <v>0.354871854145</v>
      </c>
      <c r="AL432" s="8">
        <v>4.7914521609199996E-6</v>
      </c>
      <c r="AM432" s="8">
        <v>0.20098313115300001</v>
      </c>
      <c r="AN432" s="8">
        <v>1.20476775506</v>
      </c>
      <c r="AO432" s="8">
        <v>1.2385310729800001</v>
      </c>
      <c r="AP432" s="8">
        <v>1.2340999106199999</v>
      </c>
      <c r="AS432" s="7">
        <v>337212</v>
      </c>
      <c r="AT432" s="7" t="s">
        <v>525</v>
      </c>
      <c r="AU432" s="8">
        <v>0.12635968693494193</v>
      </c>
      <c r="AV432" s="8">
        <v>2.8336761200657742E-2</v>
      </c>
      <c r="AW432" s="8">
        <v>0.15219032899601778</v>
      </c>
      <c r="AX432" s="8">
        <v>0.1548797365127442</v>
      </c>
      <c r="AY432" s="8">
        <v>4.1949498324325964E-2</v>
      </c>
      <c r="AZ432" s="8">
        <v>0.14484544163485921</v>
      </c>
      <c r="BA432" s="8">
        <v>0.20453340633869357</v>
      </c>
      <c r="BB432" s="8">
        <v>4.8249941404491924E-2</v>
      </c>
      <c r="BC432" s="8">
        <v>0.17879397049373227</v>
      </c>
      <c r="BD432" s="8">
        <v>0.17268428504982741</v>
      </c>
      <c r="BE432" s="8">
        <v>3.9178933832018883E-2</v>
      </c>
      <c r="BF432" s="8">
        <v>0.28342292304575806</v>
      </c>
      <c r="BG432" s="8">
        <v>0.36113563668499993</v>
      </c>
      <c r="BH432" s="8">
        <v>5.8256063175367274E-5</v>
      </c>
      <c r="BI432" s="8">
        <v>0.20144983530900029</v>
      </c>
      <c r="BJ432" s="8">
        <v>1.30688677713129</v>
      </c>
      <c r="BK432" s="8">
        <v>1.3416746764717749</v>
      </c>
      <c r="BL432" s="8">
        <v>1.4315773182367748</v>
      </c>
    </row>
    <row r="433" spans="1:64" x14ac:dyDescent="0.3">
      <c r="A433" s="7">
        <v>337214</v>
      </c>
      <c r="B433" s="7" t="str">
        <f t="shared" si="114"/>
        <v>Office Furniture (except Wood) Manufacturing</v>
      </c>
      <c r="C433" s="8">
        <f t="shared" si="115"/>
        <v>3.0389253675709677E-2</v>
      </c>
      <c r="D433" s="8">
        <f t="shared" si="116"/>
        <v>7.91849397436129E-3</v>
      </c>
      <c r="E433" s="8">
        <f t="shared" si="117"/>
        <v>3.8175920692354835E-2</v>
      </c>
      <c r="F433" s="8">
        <f t="shared" si="118"/>
        <v>7.9016036274403234E-2</v>
      </c>
      <c r="G433" s="8">
        <f t="shared" si="119"/>
        <v>2.305881689914516E-2</v>
      </c>
      <c r="H433" s="8">
        <f t="shared" si="120"/>
        <v>7.3356301264951615E-2</v>
      </c>
      <c r="I433" s="8">
        <f t="shared" si="121"/>
        <v>5.1705228453677421E-2</v>
      </c>
      <c r="J433" s="8">
        <f t="shared" si="122"/>
        <v>1.4174510778695162E-2</v>
      </c>
      <c r="K433" s="8">
        <f t="shared" si="123"/>
        <v>4.8565405869579033E-2</v>
      </c>
      <c r="L433" s="8">
        <f t="shared" si="124"/>
        <v>4.3188524848935483E-2</v>
      </c>
      <c r="M433" s="8">
        <f t="shared" si="125"/>
        <v>1.1373290555288709E-2</v>
      </c>
      <c r="N433" s="8">
        <f t="shared" si="126"/>
        <v>6.9348467045016141E-2</v>
      </c>
      <c r="O433" s="8">
        <f t="shared" si="127"/>
        <v>6.9873961522838701E-2</v>
      </c>
      <c r="P433" s="8">
        <f t="shared" si="128"/>
        <v>5.4368622060403229E-7</v>
      </c>
      <c r="Q433" s="8">
        <f t="shared" si="129"/>
        <v>3.8321603186516125E-2</v>
      </c>
      <c r="R433" s="8">
        <f t="shared" si="130"/>
        <v>1</v>
      </c>
      <c r="S433" s="8">
        <f t="shared" si="131"/>
        <v>0.36897954153532259</v>
      </c>
      <c r="T433" s="8">
        <f t="shared" si="132"/>
        <v>0.30799353219838699</v>
      </c>
      <c r="W433" s="7">
        <v>337214</v>
      </c>
      <c r="X433" s="7" t="s">
        <v>526</v>
      </c>
      <c r="Y433" s="8">
        <v>0</v>
      </c>
      <c r="Z433" s="8">
        <v>0</v>
      </c>
      <c r="AA433" s="8">
        <v>0</v>
      </c>
      <c r="AB433" s="8">
        <v>0</v>
      </c>
      <c r="AC433" s="8">
        <v>0</v>
      </c>
      <c r="AD433" s="8">
        <v>0</v>
      </c>
      <c r="AE433" s="8">
        <v>0</v>
      </c>
      <c r="AF433" s="8">
        <v>0</v>
      </c>
      <c r="AG433" s="8">
        <v>0</v>
      </c>
      <c r="AH433" s="8">
        <v>0</v>
      </c>
      <c r="AI433" s="8">
        <v>0</v>
      </c>
      <c r="AJ433" s="8">
        <v>0</v>
      </c>
      <c r="AK433" s="8">
        <v>0</v>
      </c>
      <c r="AL433" s="8">
        <v>0</v>
      </c>
      <c r="AM433" s="8">
        <v>0</v>
      </c>
      <c r="AN433" s="8">
        <v>1</v>
      </c>
      <c r="AO433" s="8">
        <v>0</v>
      </c>
      <c r="AP433" s="8">
        <v>0</v>
      </c>
      <c r="AS433" s="7">
        <v>337214</v>
      </c>
      <c r="AT433" s="7" t="s">
        <v>526</v>
      </c>
      <c r="AU433" s="8">
        <v>3.0389253675709677E-2</v>
      </c>
      <c r="AV433" s="8">
        <v>7.91849397436129E-3</v>
      </c>
      <c r="AW433" s="8">
        <v>3.8175920692354835E-2</v>
      </c>
      <c r="AX433" s="8">
        <v>7.9016036274403234E-2</v>
      </c>
      <c r="AY433" s="8">
        <v>2.305881689914516E-2</v>
      </c>
      <c r="AZ433" s="8">
        <v>7.3356301264951615E-2</v>
      </c>
      <c r="BA433" s="8">
        <v>5.1705228453677421E-2</v>
      </c>
      <c r="BB433" s="8">
        <v>1.4174510778695162E-2</v>
      </c>
      <c r="BC433" s="8">
        <v>4.8565405869579033E-2</v>
      </c>
      <c r="BD433" s="8">
        <v>4.3188524848935483E-2</v>
      </c>
      <c r="BE433" s="8">
        <v>1.1373290555288709E-2</v>
      </c>
      <c r="BF433" s="8">
        <v>6.9348467045016141E-2</v>
      </c>
      <c r="BG433" s="8">
        <v>6.9873961522838701E-2</v>
      </c>
      <c r="BH433" s="8">
        <v>5.4368622060403229E-7</v>
      </c>
      <c r="BI433" s="8">
        <v>3.8321603186516125E-2</v>
      </c>
      <c r="BJ433" s="8">
        <v>1.0764836683422583</v>
      </c>
      <c r="BK433" s="8">
        <v>0.36897954153532259</v>
      </c>
      <c r="BL433" s="8">
        <v>0.30799353219838699</v>
      </c>
    </row>
    <row r="434" spans="1:64" x14ac:dyDescent="0.3">
      <c r="A434" s="7">
        <v>337215</v>
      </c>
      <c r="B434" s="7" t="str">
        <f t="shared" si="114"/>
        <v>Showcase, Partition, Shelving, and Locker Manufacturing</v>
      </c>
      <c r="C434" s="8">
        <f t="shared" si="115"/>
        <v>6.6329892645775781E-2</v>
      </c>
      <c r="D434" s="8">
        <f t="shared" si="116"/>
        <v>1.5613132900138387E-2</v>
      </c>
      <c r="E434" s="8">
        <f t="shared" si="117"/>
        <v>8.8524750826045148E-2</v>
      </c>
      <c r="F434" s="8">
        <f t="shared" si="118"/>
        <v>4.5887996644102903E-2</v>
      </c>
      <c r="G434" s="8">
        <f t="shared" si="119"/>
        <v>1.4255174167907742E-2</v>
      </c>
      <c r="H434" s="8">
        <f t="shared" si="120"/>
        <v>7.6923366607733551E-2</v>
      </c>
      <c r="I434" s="8">
        <f t="shared" si="121"/>
        <v>5.7987908578727411E-2</v>
      </c>
      <c r="J434" s="8">
        <f t="shared" si="122"/>
        <v>1.5709945651878873E-2</v>
      </c>
      <c r="K434" s="8">
        <f t="shared" si="123"/>
        <v>8.3123068098345146E-2</v>
      </c>
      <c r="L434" s="8">
        <f t="shared" si="124"/>
        <v>7.9028358596004836E-2</v>
      </c>
      <c r="M434" s="8">
        <f t="shared" si="125"/>
        <v>2.0304312920541606E-2</v>
      </c>
      <c r="N434" s="8">
        <f t="shared" si="126"/>
        <v>0.13677066521431611</v>
      </c>
      <c r="O434" s="8">
        <f t="shared" si="127"/>
        <v>0.25341815737225781</v>
      </c>
      <c r="P434" s="8">
        <f t="shared" si="128"/>
        <v>8.8751971666246769E-6</v>
      </c>
      <c r="Q434" s="8">
        <f t="shared" si="129"/>
        <v>0.22237335503290312</v>
      </c>
      <c r="R434" s="8">
        <f t="shared" si="130"/>
        <v>1</v>
      </c>
      <c r="S434" s="8">
        <f t="shared" si="131"/>
        <v>0.78222782774209665</v>
      </c>
      <c r="T434" s="8">
        <f t="shared" si="132"/>
        <v>0.80198221265193548</v>
      </c>
      <c r="W434" s="7">
        <v>337215</v>
      </c>
      <c r="X434" s="7" t="s">
        <v>527</v>
      </c>
      <c r="Y434" s="8">
        <v>0</v>
      </c>
      <c r="Z434" s="8">
        <v>0</v>
      </c>
      <c r="AA434" s="8">
        <v>0</v>
      </c>
      <c r="AB434" s="8">
        <v>0</v>
      </c>
      <c r="AC434" s="8">
        <v>0</v>
      </c>
      <c r="AD434" s="8">
        <v>0</v>
      </c>
      <c r="AE434" s="8">
        <v>0</v>
      </c>
      <c r="AF434" s="8">
        <v>0</v>
      </c>
      <c r="AG434" s="8">
        <v>0</v>
      </c>
      <c r="AH434" s="8">
        <v>0</v>
      </c>
      <c r="AI434" s="8">
        <v>0</v>
      </c>
      <c r="AJ434" s="8">
        <v>0</v>
      </c>
      <c r="AK434" s="8">
        <v>0</v>
      </c>
      <c r="AL434" s="8">
        <v>0</v>
      </c>
      <c r="AM434" s="8">
        <v>0</v>
      </c>
      <c r="AN434" s="8">
        <v>1</v>
      </c>
      <c r="AO434" s="8">
        <v>0</v>
      </c>
      <c r="AP434" s="8">
        <v>0</v>
      </c>
      <c r="AS434" s="7">
        <v>337215</v>
      </c>
      <c r="AT434" s="7" t="s">
        <v>527</v>
      </c>
      <c r="AU434" s="8">
        <v>6.6329892645775781E-2</v>
      </c>
      <c r="AV434" s="8">
        <v>1.5613132900138387E-2</v>
      </c>
      <c r="AW434" s="8">
        <v>8.8524750826045148E-2</v>
      </c>
      <c r="AX434" s="8">
        <v>4.5887996644102903E-2</v>
      </c>
      <c r="AY434" s="8">
        <v>1.4255174167907742E-2</v>
      </c>
      <c r="AZ434" s="8">
        <v>7.6923366607733551E-2</v>
      </c>
      <c r="BA434" s="8">
        <v>5.7987908578727411E-2</v>
      </c>
      <c r="BB434" s="8">
        <v>1.5709945651878873E-2</v>
      </c>
      <c r="BC434" s="8">
        <v>8.3123068098345146E-2</v>
      </c>
      <c r="BD434" s="8">
        <v>7.9028358596004836E-2</v>
      </c>
      <c r="BE434" s="8">
        <v>2.0304312920541606E-2</v>
      </c>
      <c r="BF434" s="8">
        <v>0.13677066521431611</v>
      </c>
      <c r="BG434" s="8">
        <v>0.25341815737225781</v>
      </c>
      <c r="BH434" s="8">
        <v>8.8751971666246769E-6</v>
      </c>
      <c r="BI434" s="8">
        <v>0.22237335503290312</v>
      </c>
      <c r="BJ434" s="8">
        <v>1.1704677763719356</v>
      </c>
      <c r="BK434" s="8">
        <v>0.78222782774209665</v>
      </c>
      <c r="BL434" s="8">
        <v>0.80198221265193548</v>
      </c>
    </row>
    <row r="435" spans="1:64" x14ac:dyDescent="0.3">
      <c r="A435" s="7">
        <v>337910</v>
      </c>
      <c r="B435" s="7" t="str">
        <f t="shared" si="114"/>
        <v>Mattress Manufacturing</v>
      </c>
      <c r="C435" s="8">
        <f t="shared" si="115"/>
        <v>2.6267239284632257E-2</v>
      </c>
      <c r="D435" s="8">
        <f t="shared" si="116"/>
        <v>7.4752960366870963E-3</v>
      </c>
      <c r="E435" s="8">
        <f t="shared" si="117"/>
        <v>2.8244230257838707E-2</v>
      </c>
      <c r="F435" s="8">
        <f t="shared" si="118"/>
        <v>4.7439725113258058E-2</v>
      </c>
      <c r="G435" s="8">
        <f t="shared" si="119"/>
        <v>1.7005847471080648E-2</v>
      </c>
      <c r="H435" s="8">
        <f t="shared" si="120"/>
        <v>4.5155509272225808E-2</v>
      </c>
      <c r="I435" s="8">
        <f t="shared" si="121"/>
        <v>4.9356367287999997E-2</v>
      </c>
      <c r="J435" s="8">
        <f t="shared" si="122"/>
        <v>1.5995159427312906E-2</v>
      </c>
      <c r="K435" s="8">
        <f t="shared" si="123"/>
        <v>4.2406215200232258E-2</v>
      </c>
      <c r="L435" s="8">
        <f t="shared" si="124"/>
        <v>4.1189279256919356E-2</v>
      </c>
      <c r="M435" s="8">
        <f t="shared" si="125"/>
        <v>1.1725222011733871E-2</v>
      </c>
      <c r="N435" s="8">
        <f t="shared" si="126"/>
        <v>5.4841606788306449E-2</v>
      </c>
      <c r="O435" s="8">
        <f t="shared" si="127"/>
        <v>4.9059363701612908E-2</v>
      </c>
      <c r="P435" s="8">
        <f t="shared" si="128"/>
        <v>3.834227743887097E-7</v>
      </c>
      <c r="Q435" s="8">
        <f t="shared" si="129"/>
        <v>2.43875988963871E-2</v>
      </c>
      <c r="R435" s="8">
        <f t="shared" si="130"/>
        <v>1</v>
      </c>
      <c r="S435" s="8">
        <f t="shared" si="131"/>
        <v>0.25476237217919351</v>
      </c>
      <c r="T435" s="8">
        <f t="shared" si="132"/>
        <v>0.25291903223822582</v>
      </c>
      <c r="W435" s="7">
        <v>337910</v>
      </c>
      <c r="X435" s="7" t="s">
        <v>528</v>
      </c>
      <c r="Y435" s="8">
        <v>0</v>
      </c>
      <c r="Z435" s="8">
        <v>0</v>
      </c>
      <c r="AA435" s="8">
        <v>0</v>
      </c>
      <c r="AB435" s="8">
        <v>0</v>
      </c>
      <c r="AC435" s="8">
        <v>0</v>
      </c>
      <c r="AD435" s="8">
        <v>0</v>
      </c>
      <c r="AE435" s="8">
        <v>0</v>
      </c>
      <c r="AF435" s="8">
        <v>0</v>
      </c>
      <c r="AG435" s="8">
        <v>0</v>
      </c>
      <c r="AH435" s="8">
        <v>0</v>
      </c>
      <c r="AI435" s="8">
        <v>0</v>
      </c>
      <c r="AJ435" s="8">
        <v>0</v>
      </c>
      <c r="AK435" s="8">
        <v>0</v>
      </c>
      <c r="AL435" s="8">
        <v>0</v>
      </c>
      <c r="AM435" s="8">
        <v>0</v>
      </c>
      <c r="AN435" s="8">
        <v>1</v>
      </c>
      <c r="AO435" s="8">
        <v>0</v>
      </c>
      <c r="AP435" s="8">
        <v>0</v>
      </c>
      <c r="AS435" s="7">
        <v>337910</v>
      </c>
      <c r="AT435" s="7" t="s">
        <v>528</v>
      </c>
      <c r="AU435" s="8">
        <v>2.6267239284632257E-2</v>
      </c>
      <c r="AV435" s="8">
        <v>7.4752960366870963E-3</v>
      </c>
      <c r="AW435" s="8">
        <v>2.8244230257838707E-2</v>
      </c>
      <c r="AX435" s="8">
        <v>4.7439725113258058E-2</v>
      </c>
      <c r="AY435" s="8">
        <v>1.7005847471080648E-2</v>
      </c>
      <c r="AZ435" s="8">
        <v>4.5155509272225808E-2</v>
      </c>
      <c r="BA435" s="8">
        <v>4.9356367287999997E-2</v>
      </c>
      <c r="BB435" s="8">
        <v>1.5995159427312906E-2</v>
      </c>
      <c r="BC435" s="8">
        <v>4.2406215200232258E-2</v>
      </c>
      <c r="BD435" s="8">
        <v>4.1189279256919356E-2</v>
      </c>
      <c r="BE435" s="8">
        <v>1.1725222011733871E-2</v>
      </c>
      <c r="BF435" s="8">
        <v>5.4841606788306449E-2</v>
      </c>
      <c r="BG435" s="8">
        <v>4.9059363701612908E-2</v>
      </c>
      <c r="BH435" s="8">
        <v>3.834227743887097E-7</v>
      </c>
      <c r="BI435" s="8">
        <v>2.43875988963871E-2</v>
      </c>
      <c r="BJ435" s="8">
        <v>1.0619867655793549</v>
      </c>
      <c r="BK435" s="8">
        <v>0.25476237217919351</v>
      </c>
      <c r="BL435" s="8">
        <v>0.25291903223822582</v>
      </c>
    </row>
    <row r="436" spans="1:64" x14ac:dyDescent="0.3">
      <c r="A436" s="7">
        <v>337920</v>
      </c>
      <c r="B436" s="7" t="str">
        <f t="shared" si="114"/>
        <v>Blind and Shade Manufacturing</v>
      </c>
      <c r="C436" s="8">
        <f t="shared" si="115"/>
        <v>6.6529517966570959E-2</v>
      </c>
      <c r="D436" s="8">
        <f t="shared" si="116"/>
        <v>1.7512477887266127E-2</v>
      </c>
      <c r="E436" s="8">
        <f t="shared" si="117"/>
        <v>7.927574729156453E-2</v>
      </c>
      <c r="F436" s="8">
        <f t="shared" si="118"/>
        <v>8.2476187525285488E-2</v>
      </c>
      <c r="G436" s="8">
        <f t="shared" si="119"/>
        <v>2.685304455414516E-2</v>
      </c>
      <c r="H436" s="8">
        <f t="shared" si="120"/>
        <v>7.509246801593869E-2</v>
      </c>
      <c r="I436" s="8">
        <f t="shared" si="121"/>
        <v>0.12529236203816133</v>
      </c>
      <c r="J436" s="8">
        <f t="shared" si="122"/>
        <v>3.6907209273472581E-2</v>
      </c>
      <c r="K436" s="8">
        <f t="shared" si="123"/>
        <v>0.11397720982211451</v>
      </c>
      <c r="L436" s="8">
        <f t="shared" si="124"/>
        <v>0.1039004163879516</v>
      </c>
      <c r="M436" s="8">
        <f t="shared" si="125"/>
        <v>2.7008634444996776E-2</v>
      </c>
      <c r="N436" s="8">
        <f t="shared" si="126"/>
        <v>0.15606200735114512</v>
      </c>
      <c r="O436" s="8">
        <f t="shared" si="127"/>
        <v>0.14172009760874191</v>
      </c>
      <c r="P436" s="8">
        <f t="shared" si="128"/>
        <v>3.653809396352903E-6</v>
      </c>
      <c r="Q436" s="8">
        <f t="shared" si="129"/>
        <v>7.1372962479838709E-2</v>
      </c>
      <c r="R436" s="8">
        <f t="shared" si="130"/>
        <v>1</v>
      </c>
      <c r="S436" s="8">
        <f t="shared" si="131"/>
        <v>0.60377653880483895</v>
      </c>
      <c r="T436" s="8">
        <f t="shared" si="132"/>
        <v>0.69553161984370948</v>
      </c>
      <c r="W436" s="7">
        <v>337920</v>
      </c>
      <c r="X436" s="7" t="s">
        <v>529</v>
      </c>
      <c r="Y436" s="8">
        <v>0</v>
      </c>
      <c r="Z436" s="8">
        <v>0</v>
      </c>
      <c r="AA436" s="8">
        <v>0</v>
      </c>
      <c r="AB436" s="8">
        <v>0</v>
      </c>
      <c r="AC436" s="8">
        <v>0</v>
      </c>
      <c r="AD436" s="8">
        <v>0</v>
      </c>
      <c r="AE436" s="8">
        <v>0</v>
      </c>
      <c r="AF436" s="8">
        <v>0</v>
      </c>
      <c r="AG436" s="8">
        <v>0</v>
      </c>
      <c r="AH436" s="8">
        <v>0</v>
      </c>
      <c r="AI436" s="8">
        <v>0</v>
      </c>
      <c r="AJ436" s="8">
        <v>0</v>
      </c>
      <c r="AK436" s="8">
        <v>0</v>
      </c>
      <c r="AL436" s="8">
        <v>0</v>
      </c>
      <c r="AM436" s="8">
        <v>0</v>
      </c>
      <c r="AN436" s="8">
        <v>1</v>
      </c>
      <c r="AO436" s="8">
        <v>0</v>
      </c>
      <c r="AP436" s="8">
        <v>0</v>
      </c>
      <c r="AS436" s="7">
        <v>337920</v>
      </c>
      <c r="AT436" s="7" t="s">
        <v>529</v>
      </c>
      <c r="AU436" s="8">
        <v>6.6529517966570959E-2</v>
      </c>
      <c r="AV436" s="8">
        <v>1.7512477887266127E-2</v>
      </c>
      <c r="AW436" s="8">
        <v>7.927574729156453E-2</v>
      </c>
      <c r="AX436" s="8">
        <v>8.2476187525285488E-2</v>
      </c>
      <c r="AY436" s="8">
        <v>2.685304455414516E-2</v>
      </c>
      <c r="AZ436" s="8">
        <v>7.509246801593869E-2</v>
      </c>
      <c r="BA436" s="8">
        <v>0.12529236203816133</v>
      </c>
      <c r="BB436" s="8">
        <v>3.6907209273472581E-2</v>
      </c>
      <c r="BC436" s="8">
        <v>0.11397720982211451</v>
      </c>
      <c r="BD436" s="8">
        <v>0.1039004163879516</v>
      </c>
      <c r="BE436" s="8">
        <v>2.7008634444996776E-2</v>
      </c>
      <c r="BF436" s="8">
        <v>0.15606200735114512</v>
      </c>
      <c r="BG436" s="8">
        <v>0.14172009760874191</v>
      </c>
      <c r="BH436" s="8">
        <v>3.653809396352903E-6</v>
      </c>
      <c r="BI436" s="8">
        <v>7.1372962479838709E-2</v>
      </c>
      <c r="BJ436" s="8">
        <v>1.1633177431456454</v>
      </c>
      <c r="BK436" s="8">
        <v>0.60377653880483895</v>
      </c>
      <c r="BL436" s="8">
        <v>0.69553161984370948</v>
      </c>
    </row>
    <row r="437" spans="1:64" x14ac:dyDescent="0.3">
      <c r="A437" s="7">
        <v>339112</v>
      </c>
      <c r="B437" s="7" t="str">
        <f t="shared" si="114"/>
        <v>Surgical and Medical Instrument Manufacturing</v>
      </c>
      <c r="C437" s="8">
        <f t="shared" si="115"/>
        <v>3.3356025956425804E-2</v>
      </c>
      <c r="D437" s="8">
        <f t="shared" si="116"/>
        <v>7.7996915535114512E-3</v>
      </c>
      <c r="E437" s="8">
        <f t="shared" si="117"/>
        <v>0.11090039594483872</v>
      </c>
      <c r="F437" s="8">
        <f t="shared" si="118"/>
        <v>5.3528503029583868E-2</v>
      </c>
      <c r="G437" s="8">
        <f t="shared" si="119"/>
        <v>1.3944155037438712E-2</v>
      </c>
      <c r="H437" s="8">
        <f t="shared" si="120"/>
        <v>0.13341121004709675</v>
      </c>
      <c r="I437" s="8">
        <f t="shared" si="121"/>
        <v>3.5687915656222584E-2</v>
      </c>
      <c r="J437" s="8">
        <f t="shared" si="122"/>
        <v>8.2731892251496804E-3</v>
      </c>
      <c r="K437" s="8">
        <f t="shared" si="123"/>
        <v>7.9849142280574187E-2</v>
      </c>
      <c r="L437" s="8">
        <f t="shared" si="124"/>
        <v>3.0171002856958059E-2</v>
      </c>
      <c r="M437" s="8">
        <f t="shared" si="125"/>
        <v>6.5171648489680632E-3</v>
      </c>
      <c r="N437" s="8">
        <f t="shared" si="126"/>
        <v>0.11480463021069355</v>
      </c>
      <c r="O437" s="8">
        <f t="shared" si="127"/>
        <v>0.24805409555806462</v>
      </c>
      <c r="P437" s="8">
        <f t="shared" si="128"/>
        <v>1.5124589606696777E-6</v>
      </c>
      <c r="Q437" s="8">
        <f t="shared" si="129"/>
        <v>0.13389130950580649</v>
      </c>
      <c r="R437" s="8">
        <f t="shared" si="130"/>
        <v>1</v>
      </c>
      <c r="S437" s="8">
        <f t="shared" si="131"/>
        <v>0.58798064230758074</v>
      </c>
      <c r="T437" s="8">
        <f t="shared" si="132"/>
        <v>0.51090702135548383</v>
      </c>
      <c r="W437" s="7">
        <v>339112</v>
      </c>
      <c r="X437" s="7" t="s">
        <v>530</v>
      </c>
      <c r="Y437" s="8">
        <v>0</v>
      </c>
      <c r="Z437" s="8">
        <v>0</v>
      </c>
      <c r="AA437" s="8">
        <v>0</v>
      </c>
      <c r="AB437" s="8">
        <v>0</v>
      </c>
      <c r="AC437" s="8">
        <v>0</v>
      </c>
      <c r="AD437" s="8">
        <v>0</v>
      </c>
      <c r="AE437" s="8">
        <v>0</v>
      </c>
      <c r="AF437" s="8">
        <v>0</v>
      </c>
      <c r="AG437" s="8">
        <v>0</v>
      </c>
      <c r="AH437" s="8">
        <v>0</v>
      </c>
      <c r="AI437" s="8">
        <v>0</v>
      </c>
      <c r="AJ437" s="8">
        <v>0</v>
      </c>
      <c r="AK437" s="8">
        <v>0</v>
      </c>
      <c r="AL437" s="8">
        <v>0</v>
      </c>
      <c r="AM437" s="8">
        <v>0</v>
      </c>
      <c r="AN437" s="8">
        <v>1</v>
      </c>
      <c r="AO437" s="8">
        <v>0</v>
      </c>
      <c r="AP437" s="8">
        <v>0</v>
      </c>
      <c r="AS437" s="7">
        <v>339112</v>
      </c>
      <c r="AT437" s="7" t="s">
        <v>530</v>
      </c>
      <c r="AU437" s="8">
        <v>3.3356025956425804E-2</v>
      </c>
      <c r="AV437" s="8">
        <v>7.7996915535114512E-3</v>
      </c>
      <c r="AW437" s="8">
        <v>0.11090039594483872</v>
      </c>
      <c r="AX437" s="8">
        <v>5.3528503029583868E-2</v>
      </c>
      <c r="AY437" s="8">
        <v>1.3944155037438712E-2</v>
      </c>
      <c r="AZ437" s="8">
        <v>0.13341121004709675</v>
      </c>
      <c r="BA437" s="8">
        <v>3.5687915656222584E-2</v>
      </c>
      <c r="BB437" s="8">
        <v>8.2731892251496804E-3</v>
      </c>
      <c r="BC437" s="8">
        <v>7.9849142280574187E-2</v>
      </c>
      <c r="BD437" s="8">
        <v>3.0171002856958059E-2</v>
      </c>
      <c r="BE437" s="8">
        <v>6.5171648489680632E-3</v>
      </c>
      <c r="BF437" s="8">
        <v>0.11480463021069355</v>
      </c>
      <c r="BG437" s="8">
        <v>0.24805409555806462</v>
      </c>
      <c r="BH437" s="8">
        <v>1.5124589606696777E-6</v>
      </c>
      <c r="BI437" s="8">
        <v>0.13389130950580649</v>
      </c>
      <c r="BJ437" s="8">
        <v>1.1520561134546772</v>
      </c>
      <c r="BK437" s="8">
        <v>0.58798064230758074</v>
      </c>
      <c r="BL437" s="8">
        <v>0.51090702135548383</v>
      </c>
    </row>
    <row r="438" spans="1:64" x14ac:dyDescent="0.3">
      <c r="A438" s="7">
        <v>339113</v>
      </c>
      <c r="B438" s="7" t="str">
        <f t="shared" si="114"/>
        <v>Surgical Appliance and Supplies Manufacturing</v>
      </c>
      <c r="C438" s="8">
        <f t="shared" si="115"/>
        <v>4.8841231013701608E-2</v>
      </c>
      <c r="D438" s="8">
        <f t="shared" si="116"/>
        <v>1.0554693892999839E-2</v>
      </c>
      <c r="E438" s="8">
        <f t="shared" si="117"/>
        <v>0.14962701558911295</v>
      </c>
      <c r="F438" s="8">
        <f t="shared" si="118"/>
        <v>9.9437392287124185E-2</v>
      </c>
      <c r="G438" s="8">
        <f t="shared" si="119"/>
        <v>2.3083895026185484E-2</v>
      </c>
      <c r="H438" s="8">
        <f t="shared" si="120"/>
        <v>0.20009985808806455</v>
      </c>
      <c r="I438" s="8">
        <f t="shared" si="121"/>
        <v>7.1826944118245153E-2</v>
      </c>
      <c r="J438" s="8">
        <f t="shared" si="122"/>
        <v>1.4807003051380163E-2</v>
      </c>
      <c r="K438" s="8">
        <f t="shared" si="123"/>
        <v>0.13066071822153549</v>
      </c>
      <c r="L438" s="8">
        <f t="shared" si="124"/>
        <v>4.7526252960482261E-2</v>
      </c>
      <c r="M438" s="8">
        <f t="shared" si="125"/>
        <v>9.2186193383966119E-3</v>
      </c>
      <c r="N438" s="8">
        <f t="shared" si="126"/>
        <v>0.1673173053765484</v>
      </c>
      <c r="O438" s="8">
        <f t="shared" si="127"/>
        <v>0.32429026673148387</v>
      </c>
      <c r="P438" s="8">
        <f t="shared" si="128"/>
        <v>1.6629367610145159E-6</v>
      </c>
      <c r="Q438" s="8">
        <f t="shared" si="129"/>
        <v>0.13837228458580647</v>
      </c>
      <c r="R438" s="8">
        <f t="shared" si="130"/>
        <v>1</v>
      </c>
      <c r="S438" s="8">
        <f t="shared" si="131"/>
        <v>0.85487920991774191</v>
      </c>
      <c r="T438" s="8">
        <f t="shared" si="132"/>
        <v>0.74955272990741928</v>
      </c>
      <c r="W438" s="7">
        <v>339113</v>
      </c>
      <c r="X438" s="7" t="s">
        <v>531</v>
      </c>
      <c r="Y438" s="8">
        <v>0</v>
      </c>
      <c r="Z438" s="8">
        <v>0</v>
      </c>
      <c r="AA438" s="8">
        <v>0</v>
      </c>
      <c r="AB438" s="8">
        <v>0</v>
      </c>
      <c r="AC438" s="8">
        <v>0</v>
      </c>
      <c r="AD438" s="8">
        <v>0</v>
      </c>
      <c r="AE438" s="8">
        <v>0</v>
      </c>
      <c r="AF438" s="8">
        <v>0</v>
      </c>
      <c r="AG438" s="8">
        <v>0</v>
      </c>
      <c r="AH438" s="8">
        <v>0</v>
      </c>
      <c r="AI438" s="8">
        <v>0</v>
      </c>
      <c r="AJ438" s="8">
        <v>0</v>
      </c>
      <c r="AK438" s="8">
        <v>0</v>
      </c>
      <c r="AL438" s="8">
        <v>0</v>
      </c>
      <c r="AM438" s="8">
        <v>0</v>
      </c>
      <c r="AN438" s="8">
        <v>1</v>
      </c>
      <c r="AO438" s="8">
        <v>0</v>
      </c>
      <c r="AP438" s="8">
        <v>0</v>
      </c>
      <c r="AS438" s="7">
        <v>339113</v>
      </c>
      <c r="AT438" s="7" t="s">
        <v>531</v>
      </c>
      <c r="AU438" s="8">
        <v>4.8841231013701608E-2</v>
      </c>
      <c r="AV438" s="8">
        <v>1.0554693892999839E-2</v>
      </c>
      <c r="AW438" s="8">
        <v>0.14962701558911295</v>
      </c>
      <c r="AX438" s="8">
        <v>9.9437392287124185E-2</v>
      </c>
      <c r="AY438" s="8">
        <v>2.3083895026185484E-2</v>
      </c>
      <c r="AZ438" s="8">
        <v>0.20009985808806455</v>
      </c>
      <c r="BA438" s="8">
        <v>7.1826944118245153E-2</v>
      </c>
      <c r="BB438" s="8">
        <v>1.4807003051380163E-2</v>
      </c>
      <c r="BC438" s="8">
        <v>0.13066071822153549</v>
      </c>
      <c r="BD438" s="8">
        <v>4.7526252960482261E-2</v>
      </c>
      <c r="BE438" s="8">
        <v>9.2186193383966119E-3</v>
      </c>
      <c r="BF438" s="8">
        <v>0.1673173053765484</v>
      </c>
      <c r="BG438" s="8">
        <v>0.32429026673148387</v>
      </c>
      <c r="BH438" s="8">
        <v>1.6629367610145159E-6</v>
      </c>
      <c r="BI438" s="8">
        <v>0.13837228458580647</v>
      </c>
      <c r="BJ438" s="8">
        <v>1.2090229404961292</v>
      </c>
      <c r="BK438" s="8">
        <v>0.85487920991774191</v>
      </c>
      <c r="BL438" s="8">
        <v>0.74955272990741928</v>
      </c>
    </row>
    <row r="439" spans="1:64" x14ac:dyDescent="0.3">
      <c r="A439" s="7">
        <v>339114</v>
      </c>
      <c r="B439" s="7" t="str">
        <f t="shared" si="114"/>
        <v>Dental Equipment and Supplies Manufacturing</v>
      </c>
      <c r="C439" s="8">
        <f t="shared" si="115"/>
        <v>3.2700441866699993E-2</v>
      </c>
      <c r="D439" s="8">
        <f t="shared" si="116"/>
        <v>8.7486797369717758E-3</v>
      </c>
      <c r="E439" s="8">
        <f t="shared" si="117"/>
        <v>7.4213454786887095E-2</v>
      </c>
      <c r="F439" s="8">
        <f t="shared" si="118"/>
        <v>4.2699891896432265E-2</v>
      </c>
      <c r="G439" s="8">
        <f t="shared" si="119"/>
        <v>1.3986048449819355E-2</v>
      </c>
      <c r="H439" s="8">
        <f t="shared" si="120"/>
        <v>8.5958803303241946E-2</v>
      </c>
      <c r="I439" s="8">
        <f t="shared" si="121"/>
        <v>3.5276623802762905E-2</v>
      </c>
      <c r="J439" s="8">
        <f t="shared" si="122"/>
        <v>1.0328040257109676E-2</v>
      </c>
      <c r="K439" s="8">
        <f t="shared" si="123"/>
        <v>6.3761498731725805E-2</v>
      </c>
      <c r="L439" s="8">
        <f t="shared" si="124"/>
        <v>3.0860618984575809E-2</v>
      </c>
      <c r="M439" s="8">
        <f t="shared" si="125"/>
        <v>8.191263025950966E-3</v>
      </c>
      <c r="N439" s="8">
        <f t="shared" si="126"/>
        <v>8.7114419584500016E-2</v>
      </c>
      <c r="O439" s="8">
        <f t="shared" si="127"/>
        <v>0.1444938134510968</v>
      </c>
      <c r="P439" s="8">
        <f t="shared" si="128"/>
        <v>1.0074771072417741E-6</v>
      </c>
      <c r="Q439" s="8">
        <f t="shared" si="129"/>
        <v>7.6602775637935466E-2</v>
      </c>
      <c r="R439" s="8">
        <f t="shared" si="130"/>
        <v>1</v>
      </c>
      <c r="S439" s="8">
        <f t="shared" si="131"/>
        <v>0.40070925977854838</v>
      </c>
      <c r="T439" s="8">
        <f t="shared" si="132"/>
        <v>0.36743067892080644</v>
      </c>
      <c r="W439" s="7">
        <v>339114</v>
      </c>
      <c r="X439" s="7" t="s">
        <v>532</v>
      </c>
      <c r="Y439" s="8">
        <v>0</v>
      </c>
      <c r="Z439" s="8">
        <v>0</v>
      </c>
      <c r="AA439" s="8">
        <v>0</v>
      </c>
      <c r="AB439" s="8">
        <v>0</v>
      </c>
      <c r="AC439" s="8">
        <v>0</v>
      </c>
      <c r="AD439" s="8">
        <v>0</v>
      </c>
      <c r="AE439" s="8">
        <v>0</v>
      </c>
      <c r="AF439" s="8">
        <v>0</v>
      </c>
      <c r="AG439" s="8">
        <v>0</v>
      </c>
      <c r="AH439" s="8">
        <v>0</v>
      </c>
      <c r="AI439" s="8">
        <v>0</v>
      </c>
      <c r="AJ439" s="8">
        <v>0</v>
      </c>
      <c r="AK439" s="8">
        <v>0</v>
      </c>
      <c r="AL439" s="8">
        <v>0</v>
      </c>
      <c r="AM439" s="8">
        <v>0</v>
      </c>
      <c r="AN439" s="8">
        <v>1</v>
      </c>
      <c r="AO439" s="8">
        <v>0</v>
      </c>
      <c r="AP439" s="8">
        <v>0</v>
      </c>
      <c r="AS439" s="7">
        <v>339114</v>
      </c>
      <c r="AT439" s="7" t="s">
        <v>532</v>
      </c>
      <c r="AU439" s="8">
        <v>3.2700441866699993E-2</v>
      </c>
      <c r="AV439" s="8">
        <v>8.7486797369717758E-3</v>
      </c>
      <c r="AW439" s="8">
        <v>7.4213454786887095E-2</v>
      </c>
      <c r="AX439" s="8">
        <v>4.2699891896432265E-2</v>
      </c>
      <c r="AY439" s="8">
        <v>1.3986048449819355E-2</v>
      </c>
      <c r="AZ439" s="8">
        <v>8.5958803303241946E-2</v>
      </c>
      <c r="BA439" s="8">
        <v>3.5276623802762905E-2</v>
      </c>
      <c r="BB439" s="8">
        <v>1.0328040257109676E-2</v>
      </c>
      <c r="BC439" s="8">
        <v>6.3761498731725805E-2</v>
      </c>
      <c r="BD439" s="8">
        <v>3.0860618984575809E-2</v>
      </c>
      <c r="BE439" s="8">
        <v>8.191263025950966E-3</v>
      </c>
      <c r="BF439" s="8">
        <v>8.7114419584500016E-2</v>
      </c>
      <c r="BG439" s="8">
        <v>0.1444938134510968</v>
      </c>
      <c r="BH439" s="8">
        <v>1.0074771072417741E-6</v>
      </c>
      <c r="BI439" s="8">
        <v>7.6602775637935466E-2</v>
      </c>
      <c r="BJ439" s="8">
        <v>1.1156625763908063</v>
      </c>
      <c r="BK439" s="8">
        <v>0.40070925977854838</v>
      </c>
      <c r="BL439" s="8">
        <v>0.36743067892080644</v>
      </c>
    </row>
    <row r="440" spans="1:64" x14ac:dyDescent="0.3">
      <c r="A440" s="7">
        <v>339115</v>
      </c>
      <c r="B440" s="7" t="str">
        <f t="shared" si="114"/>
        <v>Ophthalmic Goods Manufacturing</v>
      </c>
      <c r="C440" s="8">
        <f t="shared" si="115"/>
        <v>2.6660623378820966E-2</v>
      </c>
      <c r="D440" s="8">
        <f t="shared" si="116"/>
        <v>8.3364234241903225E-3</v>
      </c>
      <c r="E440" s="8">
        <f t="shared" si="117"/>
        <v>8.2036288792338721E-2</v>
      </c>
      <c r="F440" s="8">
        <f t="shared" si="118"/>
        <v>4.4106022403240318E-2</v>
      </c>
      <c r="G440" s="8">
        <f t="shared" si="119"/>
        <v>1.4729215551927417E-2</v>
      </c>
      <c r="H440" s="8">
        <f t="shared" si="120"/>
        <v>0.10245827927964515</v>
      </c>
      <c r="I440" s="8">
        <f t="shared" si="121"/>
        <v>3.2833261309030651E-2</v>
      </c>
      <c r="J440" s="8">
        <f t="shared" si="122"/>
        <v>1.0426968128974196E-2</v>
      </c>
      <c r="K440" s="8">
        <f t="shared" si="123"/>
        <v>7.0638295414645155E-2</v>
      </c>
      <c r="L440" s="8">
        <f t="shared" si="124"/>
        <v>2.3915127626743547E-2</v>
      </c>
      <c r="M440" s="8">
        <f t="shared" si="125"/>
        <v>6.7805640917669345E-3</v>
      </c>
      <c r="N440" s="8">
        <f t="shared" si="126"/>
        <v>8.6222106493145156E-2</v>
      </c>
      <c r="O440" s="8">
        <f t="shared" si="127"/>
        <v>0.15382273497314516</v>
      </c>
      <c r="P440" s="8">
        <f t="shared" si="128"/>
        <v>8.2918307355951624E-7</v>
      </c>
      <c r="Q440" s="8">
        <f t="shared" si="129"/>
        <v>6.751665384846775E-2</v>
      </c>
      <c r="R440" s="8">
        <f t="shared" si="130"/>
        <v>1</v>
      </c>
      <c r="S440" s="8">
        <f t="shared" si="131"/>
        <v>0.40322900110564514</v>
      </c>
      <c r="T440" s="8">
        <f t="shared" si="132"/>
        <v>0.35583400872387094</v>
      </c>
      <c r="W440" s="7">
        <v>339115</v>
      </c>
      <c r="X440" s="7" t="s">
        <v>533</v>
      </c>
      <c r="Y440" s="8">
        <v>0</v>
      </c>
      <c r="Z440" s="8">
        <v>0</v>
      </c>
      <c r="AA440" s="8">
        <v>0</v>
      </c>
      <c r="AB440" s="8">
        <v>0</v>
      </c>
      <c r="AC440" s="8">
        <v>0</v>
      </c>
      <c r="AD440" s="8">
        <v>0</v>
      </c>
      <c r="AE440" s="8">
        <v>0</v>
      </c>
      <c r="AF440" s="8">
        <v>0</v>
      </c>
      <c r="AG440" s="8">
        <v>0</v>
      </c>
      <c r="AH440" s="8">
        <v>0</v>
      </c>
      <c r="AI440" s="8">
        <v>0</v>
      </c>
      <c r="AJ440" s="8">
        <v>0</v>
      </c>
      <c r="AK440" s="8">
        <v>0</v>
      </c>
      <c r="AL440" s="8">
        <v>0</v>
      </c>
      <c r="AM440" s="8">
        <v>0</v>
      </c>
      <c r="AN440" s="8">
        <v>1</v>
      </c>
      <c r="AO440" s="8">
        <v>0</v>
      </c>
      <c r="AP440" s="8">
        <v>0</v>
      </c>
      <c r="AS440" s="7">
        <v>339115</v>
      </c>
      <c r="AT440" s="7" t="s">
        <v>533</v>
      </c>
      <c r="AU440" s="8">
        <v>2.6660623378820966E-2</v>
      </c>
      <c r="AV440" s="8">
        <v>8.3364234241903225E-3</v>
      </c>
      <c r="AW440" s="8">
        <v>8.2036288792338721E-2</v>
      </c>
      <c r="AX440" s="8">
        <v>4.4106022403240318E-2</v>
      </c>
      <c r="AY440" s="8">
        <v>1.4729215551927417E-2</v>
      </c>
      <c r="AZ440" s="8">
        <v>0.10245827927964515</v>
      </c>
      <c r="BA440" s="8">
        <v>3.2833261309030651E-2</v>
      </c>
      <c r="BB440" s="8">
        <v>1.0426968128974196E-2</v>
      </c>
      <c r="BC440" s="8">
        <v>7.0638295414645155E-2</v>
      </c>
      <c r="BD440" s="8">
        <v>2.3915127626743547E-2</v>
      </c>
      <c r="BE440" s="8">
        <v>6.7805640917669345E-3</v>
      </c>
      <c r="BF440" s="8">
        <v>8.6222106493145156E-2</v>
      </c>
      <c r="BG440" s="8">
        <v>0.15382273497314516</v>
      </c>
      <c r="BH440" s="8">
        <v>8.2918307355951624E-7</v>
      </c>
      <c r="BI440" s="8">
        <v>6.751665384846775E-2</v>
      </c>
      <c r="BJ440" s="8">
        <v>1.117033335595484</v>
      </c>
      <c r="BK440" s="8">
        <v>0.40322900110564514</v>
      </c>
      <c r="BL440" s="8">
        <v>0.35583400872387094</v>
      </c>
    </row>
    <row r="441" spans="1:64" x14ac:dyDescent="0.3">
      <c r="A441" s="7">
        <v>339116</v>
      </c>
      <c r="B441" s="7" t="str">
        <f t="shared" si="114"/>
        <v>Dental Laboratories</v>
      </c>
      <c r="C441" s="8">
        <f t="shared" si="115"/>
        <v>7.0227786934046785E-2</v>
      </c>
      <c r="D441" s="8">
        <f t="shared" si="116"/>
        <v>1.6800393379585318E-2</v>
      </c>
      <c r="E441" s="8">
        <f t="shared" si="117"/>
        <v>0.13257303232559678</v>
      </c>
      <c r="F441" s="8">
        <f t="shared" si="118"/>
        <v>5.4293810493293064E-2</v>
      </c>
      <c r="G441" s="8">
        <f t="shared" si="119"/>
        <v>1.3231648643196417E-2</v>
      </c>
      <c r="H441" s="8">
        <f t="shared" si="120"/>
        <v>0.10879178950959641</v>
      </c>
      <c r="I441" s="8">
        <f t="shared" si="121"/>
        <v>4.6126167386499987E-2</v>
      </c>
      <c r="J441" s="8">
        <f t="shared" si="122"/>
        <v>1.0618934688122745E-2</v>
      </c>
      <c r="K441" s="8">
        <f t="shared" si="123"/>
        <v>8.0485578448564535E-2</v>
      </c>
      <c r="L441" s="8">
        <f t="shared" si="124"/>
        <v>6.4454058290983871E-2</v>
      </c>
      <c r="M441" s="8">
        <f t="shared" si="125"/>
        <v>1.4467039097085644E-2</v>
      </c>
      <c r="N441" s="8">
        <f t="shared" si="126"/>
        <v>0.12890905254849838</v>
      </c>
      <c r="O441" s="8">
        <f t="shared" si="127"/>
        <v>0.39507539747032266</v>
      </c>
      <c r="P441" s="8">
        <f t="shared" si="128"/>
        <v>8.7449127298391926E-6</v>
      </c>
      <c r="Q441" s="8">
        <f t="shared" si="129"/>
        <v>0.36280248824129008</v>
      </c>
      <c r="R441" s="8">
        <f t="shared" si="130"/>
        <v>1</v>
      </c>
      <c r="S441" s="8">
        <f t="shared" si="131"/>
        <v>0.82147853896822598</v>
      </c>
      <c r="T441" s="8">
        <f t="shared" si="132"/>
        <v>0.78239197084564516</v>
      </c>
      <c r="W441" s="7">
        <v>339116</v>
      </c>
      <c r="X441" s="7" t="s">
        <v>534</v>
      </c>
      <c r="Y441" s="8">
        <v>0</v>
      </c>
      <c r="Z441" s="8">
        <v>0</v>
      </c>
      <c r="AA441" s="8">
        <v>0</v>
      </c>
      <c r="AB441" s="8">
        <v>0</v>
      </c>
      <c r="AC441" s="8">
        <v>0</v>
      </c>
      <c r="AD441" s="8">
        <v>0</v>
      </c>
      <c r="AE441" s="8">
        <v>0</v>
      </c>
      <c r="AF441" s="8">
        <v>0</v>
      </c>
      <c r="AG441" s="8">
        <v>0</v>
      </c>
      <c r="AH441" s="8">
        <v>0</v>
      </c>
      <c r="AI441" s="8">
        <v>0</v>
      </c>
      <c r="AJ441" s="8">
        <v>0</v>
      </c>
      <c r="AK441" s="8">
        <v>0</v>
      </c>
      <c r="AL441" s="8">
        <v>0</v>
      </c>
      <c r="AM441" s="8">
        <v>0</v>
      </c>
      <c r="AN441" s="8">
        <v>1</v>
      </c>
      <c r="AO441" s="8">
        <v>0</v>
      </c>
      <c r="AP441" s="8">
        <v>0</v>
      </c>
      <c r="AS441" s="7">
        <v>339116</v>
      </c>
      <c r="AT441" s="7" t="s">
        <v>534</v>
      </c>
      <c r="AU441" s="8">
        <v>7.0227786934046785E-2</v>
      </c>
      <c r="AV441" s="8">
        <v>1.6800393379585318E-2</v>
      </c>
      <c r="AW441" s="8">
        <v>0.13257303232559678</v>
      </c>
      <c r="AX441" s="8">
        <v>5.4293810493293064E-2</v>
      </c>
      <c r="AY441" s="8">
        <v>1.3231648643196417E-2</v>
      </c>
      <c r="AZ441" s="8">
        <v>0.10879178950959641</v>
      </c>
      <c r="BA441" s="8">
        <v>4.6126167386499987E-2</v>
      </c>
      <c r="BB441" s="8">
        <v>1.0618934688122745E-2</v>
      </c>
      <c r="BC441" s="8">
        <v>8.0485578448564535E-2</v>
      </c>
      <c r="BD441" s="8">
        <v>6.4454058290983871E-2</v>
      </c>
      <c r="BE441" s="8">
        <v>1.4467039097085644E-2</v>
      </c>
      <c r="BF441" s="8">
        <v>0.12890905254849838</v>
      </c>
      <c r="BG441" s="8">
        <v>0.39507539747032266</v>
      </c>
      <c r="BH441" s="8">
        <v>8.7449127298391926E-6</v>
      </c>
      <c r="BI441" s="8">
        <v>0.36280248824129008</v>
      </c>
      <c r="BJ441" s="8">
        <v>1.2196012126390321</v>
      </c>
      <c r="BK441" s="8">
        <v>0.82147853896822598</v>
      </c>
      <c r="BL441" s="8">
        <v>0.78239197084564516</v>
      </c>
    </row>
    <row r="442" spans="1:64" x14ac:dyDescent="0.3">
      <c r="A442" s="7">
        <v>339910</v>
      </c>
      <c r="B442" s="7" t="str">
        <f t="shared" si="114"/>
        <v>Jewelry and Silverware Manufacturing</v>
      </c>
      <c r="C442" s="8">
        <f t="shared" si="115"/>
        <v>8.3972494366900005E-2</v>
      </c>
      <c r="D442" s="8">
        <f t="shared" si="116"/>
        <v>1.05268601456E-2</v>
      </c>
      <c r="E442" s="8">
        <f t="shared" si="117"/>
        <v>9.7961336322899994E-2</v>
      </c>
      <c r="F442" s="8">
        <f t="shared" si="118"/>
        <v>4.1975635394200003E-2</v>
      </c>
      <c r="G442" s="8">
        <f t="shared" si="119"/>
        <v>8.2804359165000001E-3</v>
      </c>
      <c r="H442" s="8">
        <f t="shared" si="120"/>
        <v>4.71789001747E-2</v>
      </c>
      <c r="I442" s="8">
        <f t="shared" si="121"/>
        <v>6.12538122349E-2</v>
      </c>
      <c r="J442" s="8">
        <f t="shared" si="122"/>
        <v>1.13921305344E-2</v>
      </c>
      <c r="K442" s="8">
        <f t="shared" si="123"/>
        <v>5.5951072138199998E-2</v>
      </c>
      <c r="L442" s="8">
        <f t="shared" si="124"/>
        <v>8.9151032092300006E-2</v>
      </c>
      <c r="M442" s="8">
        <f t="shared" si="125"/>
        <v>1.21328523477E-2</v>
      </c>
      <c r="N442" s="8">
        <f t="shared" si="126"/>
        <v>0.17010764580099999</v>
      </c>
      <c r="O442" s="8">
        <f t="shared" si="127"/>
        <v>0.422716221093</v>
      </c>
      <c r="P442" s="8">
        <f t="shared" si="128"/>
        <v>8.3331948416300006E-6</v>
      </c>
      <c r="Q442" s="8">
        <f t="shared" si="129"/>
        <v>0.26145530311100001</v>
      </c>
      <c r="R442" s="8">
        <f t="shared" si="130"/>
        <v>1.1924606908399999</v>
      </c>
      <c r="S442" s="8">
        <f t="shared" si="131"/>
        <v>1.09743497149</v>
      </c>
      <c r="T442" s="8">
        <f t="shared" si="132"/>
        <v>1.12859701491</v>
      </c>
      <c r="W442" s="7">
        <v>339910</v>
      </c>
      <c r="X442" s="7" t="s">
        <v>535</v>
      </c>
      <c r="Y442" s="8">
        <v>8.3972494366900005E-2</v>
      </c>
      <c r="Z442" s="8">
        <v>1.05268601456E-2</v>
      </c>
      <c r="AA442" s="8">
        <v>9.7961336322899994E-2</v>
      </c>
      <c r="AB442" s="8">
        <v>4.1975635394200003E-2</v>
      </c>
      <c r="AC442" s="8">
        <v>8.2804359165000001E-3</v>
      </c>
      <c r="AD442" s="8">
        <v>4.71789001747E-2</v>
      </c>
      <c r="AE442" s="8">
        <v>6.12538122349E-2</v>
      </c>
      <c r="AF442" s="8">
        <v>1.13921305344E-2</v>
      </c>
      <c r="AG442" s="8">
        <v>5.5951072138199998E-2</v>
      </c>
      <c r="AH442" s="8">
        <v>8.9151032092300006E-2</v>
      </c>
      <c r="AI442" s="8">
        <v>1.21328523477E-2</v>
      </c>
      <c r="AJ442" s="8">
        <v>0.17010764580099999</v>
      </c>
      <c r="AK442" s="8">
        <v>0.422716221093</v>
      </c>
      <c r="AL442" s="8">
        <v>8.3331948416300006E-6</v>
      </c>
      <c r="AM442" s="8">
        <v>0.26145530311100001</v>
      </c>
      <c r="AN442" s="8">
        <v>1.1924606908399999</v>
      </c>
      <c r="AO442" s="8">
        <v>1.09743497149</v>
      </c>
      <c r="AP442" s="8">
        <v>1.12859701491</v>
      </c>
      <c r="AS442" s="7">
        <v>339910</v>
      </c>
      <c r="AT442" s="7" t="s">
        <v>535</v>
      </c>
      <c r="AU442" s="8">
        <v>0.10753789659228064</v>
      </c>
      <c r="AV442" s="8">
        <v>2.2503139334714036E-2</v>
      </c>
      <c r="AW442" s="8">
        <v>0.1679778623995532</v>
      </c>
      <c r="AX442" s="8">
        <v>8.820638897886611E-2</v>
      </c>
      <c r="AY442" s="8">
        <v>2.6320615335859991E-2</v>
      </c>
      <c r="AZ442" s="8">
        <v>0.13262218154117261</v>
      </c>
      <c r="BA442" s="8">
        <v>0.10971727179187098</v>
      </c>
      <c r="BB442" s="8">
        <v>2.9254787920408389E-2</v>
      </c>
      <c r="BC442" s="8">
        <v>0.15766293227956615</v>
      </c>
      <c r="BD442" s="8">
        <v>0.12314894450814841</v>
      </c>
      <c r="BE442" s="8">
        <v>2.6292687749392259E-2</v>
      </c>
      <c r="BF442" s="8">
        <v>0.2588450087981613</v>
      </c>
      <c r="BG442" s="8">
        <v>0.43156441853099997</v>
      </c>
      <c r="BH442" s="8">
        <v>7.2109525549777417E-6</v>
      </c>
      <c r="BI442" s="8">
        <v>0.26146973322500028</v>
      </c>
      <c r="BJ442" s="8">
        <v>1.2980188983261294</v>
      </c>
      <c r="BK442" s="8">
        <v>1.2471491858564516</v>
      </c>
      <c r="BL442" s="8">
        <v>1.2966349919917741</v>
      </c>
    </row>
    <row r="443" spans="1:64" x14ac:dyDescent="0.3">
      <c r="A443" s="7">
        <v>339920</v>
      </c>
      <c r="B443" s="7" t="str">
        <f t="shared" si="114"/>
        <v>Sporting and Athletic Goods Manufacturing</v>
      </c>
      <c r="C443" s="8">
        <f t="shared" si="115"/>
        <v>0.10128255137577258</v>
      </c>
      <c r="D443" s="8">
        <f t="shared" si="116"/>
        <v>2.2409854527661616E-2</v>
      </c>
      <c r="E443" s="8">
        <f t="shared" si="117"/>
        <v>0.14991599241994835</v>
      </c>
      <c r="F443" s="8">
        <f t="shared" si="118"/>
        <v>0.1121718884814258</v>
      </c>
      <c r="G443" s="8">
        <f t="shared" si="119"/>
        <v>2.7820555168408874E-2</v>
      </c>
      <c r="H443" s="8">
        <f t="shared" si="120"/>
        <v>0.13580360827413707</v>
      </c>
      <c r="I443" s="8">
        <f t="shared" si="121"/>
        <v>0.11448816134417744</v>
      </c>
      <c r="J443" s="8">
        <f t="shared" si="122"/>
        <v>2.605331768289839E-2</v>
      </c>
      <c r="K443" s="8">
        <f t="shared" si="123"/>
        <v>0.13528655469263709</v>
      </c>
      <c r="L443" s="8">
        <f t="shared" si="124"/>
        <v>0.12136205456215486</v>
      </c>
      <c r="M443" s="8">
        <f t="shared" si="125"/>
        <v>2.5815581381790326E-2</v>
      </c>
      <c r="N443" s="8">
        <f t="shared" si="126"/>
        <v>0.212916639340129</v>
      </c>
      <c r="O443" s="8">
        <f t="shared" si="127"/>
        <v>0.37113604534272548</v>
      </c>
      <c r="P443" s="8">
        <f t="shared" si="128"/>
        <v>5.1612688592190307E-6</v>
      </c>
      <c r="Q443" s="8">
        <f t="shared" si="129"/>
        <v>0.25261161998791953</v>
      </c>
      <c r="R443" s="8">
        <f t="shared" si="130"/>
        <v>1</v>
      </c>
      <c r="S443" s="8">
        <f t="shared" si="131"/>
        <v>1.098376697085484</v>
      </c>
      <c r="T443" s="8">
        <f t="shared" si="132"/>
        <v>1.0984086788809675</v>
      </c>
      <c r="W443" s="7">
        <v>339920</v>
      </c>
      <c r="X443" s="7" t="s">
        <v>536</v>
      </c>
      <c r="Y443" s="8">
        <v>0</v>
      </c>
      <c r="Z443" s="8">
        <v>0</v>
      </c>
      <c r="AA443" s="8">
        <v>0</v>
      </c>
      <c r="AB443" s="8">
        <v>0</v>
      </c>
      <c r="AC443" s="8">
        <v>0</v>
      </c>
      <c r="AD443" s="8">
        <v>0</v>
      </c>
      <c r="AE443" s="8">
        <v>0</v>
      </c>
      <c r="AF443" s="8">
        <v>0</v>
      </c>
      <c r="AG443" s="8">
        <v>0</v>
      </c>
      <c r="AH443" s="8">
        <v>0</v>
      </c>
      <c r="AI443" s="8">
        <v>0</v>
      </c>
      <c r="AJ443" s="8">
        <v>0</v>
      </c>
      <c r="AK443" s="8">
        <v>0</v>
      </c>
      <c r="AL443" s="8">
        <v>0</v>
      </c>
      <c r="AM443" s="8">
        <v>0</v>
      </c>
      <c r="AN443" s="8">
        <v>1</v>
      </c>
      <c r="AO443" s="8">
        <v>0</v>
      </c>
      <c r="AP443" s="8">
        <v>0</v>
      </c>
      <c r="AS443" s="7">
        <v>339920</v>
      </c>
      <c r="AT443" s="7" t="s">
        <v>536</v>
      </c>
      <c r="AU443" s="8">
        <v>0.10128255137577258</v>
      </c>
      <c r="AV443" s="8">
        <v>2.2409854527661616E-2</v>
      </c>
      <c r="AW443" s="8">
        <v>0.14991599241994835</v>
      </c>
      <c r="AX443" s="8">
        <v>0.1121718884814258</v>
      </c>
      <c r="AY443" s="8">
        <v>2.7820555168408874E-2</v>
      </c>
      <c r="AZ443" s="8">
        <v>0.13580360827413707</v>
      </c>
      <c r="BA443" s="8">
        <v>0.11448816134417744</v>
      </c>
      <c r="BB443" s="8">
        <v>2.605331768289839E-2</v>
      </c>
      <c r="BC443" s="8">
        <v>0.13528655469263709</v>
      </c>
      <c r="BD443" s="8">
        <v>0.12136205456215486</v>
      </c>
      <c r="BE443" s="8">
        <v>2.5815581381790326E-2</v>
      </c>
      <c r="BF443" s="8">
        <v>0.212916639340129</v>
      </c>
      <c r="BG443" s="8">
        <v>0.37113604534272548</v>
      </c>
      <c r="BH443" s="8">
        <v>5.1612688592190307E-6</v>
      </c>
      <c r="BI443" s="8">
        <v>0.25261161998791953</v>
      </c>
      <c r="BJ443" s="8">
        <v>1.2736083983229036</v>
      </c>
      <c r="BK443" s="8">
        <v>1.098376697085484</v>
      </c>
      <c r="BL443" s="8">
        <v>1.0984086788809675</v>
      </c>
    </row>
    <row r="444" spans="1:64" x14ac:dyDescent="0.3">
      <c r="A444" s="7">
        <v>339930</v>
      </c>
      <c r="B444" s="7" t="str">
        <f t="shared" si="114"/>
        <v>Doll, Toy, and Game Manufacturing</v>
      </c>
      <c r="C444" s="8">
        <f t="shared" si="115"/>
        <v>4.9039237943364504E-2</v>
      </c>
      <c r="D444" s="8">
        <f t="shared" si="116"/>
        <v>1.2093955353691451E-2</v>
      </c>
      <c r="E444" s="8">
        <f t="shared" si="117"/>
        <v>0.12073872262685324</v>
      </c>
      <c r="F444" s="8">
        <f t="shared" si="118"/>
        <v>2.3895382270814523E-2</v>
      </c>
      <c r="G444" s="8">
        <f t="shared" si="119"/>
        <v>6.8943529837987086E-3</v>
      </c>
      <c r="H444" s="8">
        <f t="shared" si="120"/>
        <v>7.1965982724662925E-2</v>
      </c>
      <c r="I444" s="8">
        <f t="shared" si="121"/>
        <v>2.9378510619080637E-2</v>
      </c>
      <c r="J444" s="8">
        <f t="shared" si="122"/>
        <v>6.9218132791364516E-3</v>
      </c>
      <c r="K444" s="8">
        <f t="shared" si="123"/>
        <v>6.684018896397903E-2</v>
      </c>
      <c r="L444" s="8">
        <f t="shared" si="124"/>
        <v>3.980237557491452E-2</v>
      </c>
      <c r="M444" s="8">
        <f t="shared" si="125"/>
        <v>9.4018487480520968E-3</v>
      </c>
      <c r="N444" s="8">
        <f t="shared" si="126"/>
        <v>0.10600463609844031</v>
      </c>
      <c r="O444" s="8">
        <f t="shared" si="127"/>
        <v>0.37008367855712926</v>
      </c>
      <c r="P444" s="8">
        <f t="shared" si="128"/>
        <v>6.8689729092109676E-6</v>
      </c>
      <c r="Q444" s="8">
        <f t="shared" si="129"/>
        <v>0.34312374465870993</v>
      </c>
      <c r="R444" s="8">
        <f t="shared" si="130"/>
        <v>1</v>
      </c>
      <c r="S444" s="8">
        <f t="shared" si="131"/>
        <v>0.6511428147535484</v>
      </c>
      <c r="T444" s="8">
        <f t="shared" si="132"/>
        <v>0.65152760963661283</v>
      </c>
      <c r="W444" s="7">
        <v>339930</v>
      </c>
      <c r="X444" s="7" t="s">
        <v>537</v>
      </c>
      <c r="Y444" s="8">
        <v>0</v>
      </c>
      <c r="Z444" s="8">
        <v>0</v>
      </c>
      <c r="AA444" s="8">
        <v>0</v>
      </c>
      <c r="AB444" s="8">
        <v>0</v>
      </c>
      <c r="AC444" s="8">
        <v>0</v>
      </c>
      <c r="AD444" s="8">
        <v>0</v>
      </c>
      <c r="AE444" s="8">
        <v>0</v>
      </c>
      <c r="AF444" s="8">
        <v>0</v>
      </c>
      <c r="AG444" s="8">
        <v>0</v>
      </c>
      <c r="AH444" s="8">
        <v>0</v>
      </c>
      <c r="AI444" s="8">
        <v>0</v>
      </c>
      <c r="AJ444" s="8">
        <v>0</v>
      </c>
      <c r="AK444" s="8">
        <v>0</v>
      </c>
      <c r="AL444" s="8">
        <v>0</v>
      </c>
      <c r="AM444" s="8">
        <v>0</v>
      </c>
      <c r="AN444" s="8">
        <v>1</v>
      </c>
      <c r="AO444" s="8">
        <v>0</v>
      </c>
      <c r="AP444" s="8">
        <v>0</v>
      </c>
      <c r="AS444" s="7">
        <v>339930</v>
      </c>
      <c r="AT444" s="7" t="s">
        <v>537</v>
      </c>
      <c r="AU444" s="8">
        <v>4.9039237943364504E-2</v>
      </c>
      <c r="AV444" s="8">
        <v>1.2093955353691451E-2</v>
      </c>
      <c r="AW444" s="8">
        <v>0.12073872262685324</v>
      </c>
      <c r="AX444" s="8">
        <v>2.3895382270814523E-2</v>
      </c>
      <c r="AY444" s="8">
        <v>6.8943529837987086E-3</v>
      </c>
      <c r="AZ444" s="8">
        <v>7.1965982724662925E-2</v>
      </c>
      <c r="BA444" s="8">
        <v>2.9378510619080637E-2</v>
      </c>
      <c r="BB444" s="8">
        <v>6.9218132791364516E-3</v>
      </c>
      <c r="BC444" s="8">
        <v>6.684018896397903E-2</v>
      </c>
      <c r="BD444" s="8">
        <v>3.980237557491452E-2</v>
      </c>
      <c r="BE444" s="8">
        <v>9.4018487480520968E-3</v>
      </c>
      <c r="BF444" s="8">
        <v>0.10600463609844031</v>
      </c>
      <c r="BG444" s="8">
        <v>0.37008367855712926</v>
      </c>
      <c r="BH444" s="8">
        <v>6.8689729092109676E-6</v>
      </c>
      <c r="BI444" s="8">
        <v>0.34312374465870993</v>
      </c>
      <c r="BJ444" s="8">
        <v>1.1818719159238709</v>
      </c>
      <c r="BK444" s="8">
        <v>0.6511428147535484</v>
      </c>
      <c r="BL444" s="8">
        <v>0.65152760963661283</v>
      </c>
    </row>
    <row r="445" spans="1:64" x14ac:dyDescent="0.3">
      <c r="A445" s="7">
        <v>339940</v>
      </c>
      <c r="B445" s="7" t="str">
        <f t="shared" si="114"/>
        <v>Office Supplies (except Paper) Manufacturing</v>
      </c>
      <c r="C445" s="8">
        <f t="shared" si="115"/>
        <v>6.092146867373871E-2</v>
      </c>
      <c r="D445" s="8">
        <f t="shared" si="116"/>
        <v>1.6060024107061286E-2</v>
      </c>
      <c r="E445" s="8">
        <f t="shared" si="117"/>
        <v>9.037576496423709E-2</v>
      </c>
      <c r="F445" s="8">
        <f t="shared" si="118"/>
        <v>4.8826198322808059E-2</v>
      </c>
      <c r="G445" s="8">
        <f t="shared" si="119"/>
        <v>1.6951723316771777E-2</v>
      </c>
      <c r="H445" s="8">
        <f t="shared" si="120"/>
        <v>7.9436609794753255E-2</v>
      </c>
      <c r="I445" s="8">
        <f t="shared" si="121"/>
        <v>5.7693955515203212E-2</v>
      </c>
      <c r="J445" s="8">
        <f t="shared" si="122"/>
        <v>1.6334406061404835E-2</v>
      </c>
      <c r="K445" s="8">
        <f t="shared" si="123"/>
        <v>7.7949394370630656E-2</v>
      </c>
      <c r="L445" s="8">
        <f t="shared" si="124"/>
        <v>6.835723356090323E-2</v>
      </c>
      <c r="M445" s="8">
        <f t="shared" si="125"/>
        <v>1.8024207915066127E-2</v>
      </c>
      <c r="N445" s="8">
        <f t="shared" si="126"/>
        <v>0.12282703546045159</v>
      </c>
      <c r="O445" s="8">
        <f t="shared" si="127"/>
        <v>0.20878573958787092</v>
      </c>
      <c r="P445" s="8">
        <f t="shared" si="128"/>
        <v>4.3605659318840326E-6</v>
      </c>
      <c r="Q445" s="8">
        <f t="shared" si="129"/>
        <v>0.15359081771374192</v>
      </c>
      <c r="R445" s="8">
        <f t="shared" si="130"/>
        <v>1</v>
      </c>
      <c r="S445" s="8">
        <f t="shared" si="131"/>
        <v>0.59682743466032262</v>
      </c>
      <c r="T445" s="8">
        <f t="shared" si="132"/>
        <v>0.60359065917290355</v>
      </c>
      <c r="W445" s="7">
        <v>339940</v>
      </c>
      <c r="X445" s="7" t="s">
        <v>538</v>
      </c>
      <c r="Y445" s="8">
        <v>0</v>
      </c>
      <c r="Z445" s="8">
        <v>0</v>
      </c>
      <c r="AA445" s="8">
        <v>0</v>
      </c>
      <c r="AB445" s="8">
        <v>0</v>
      </c>
      <c r="AC445" s="8">
        <v>0</v>
      </c>
      <c r="AD445" s="8">
        <v>0</v>
      </c>
      <c r="AE445" s="8">
        <v>0</v>
      </c>
      <c r="AF445" s="8">
        <v>0</v>
      </c>
      <c r="AG445" s="8">
        <v>0</v>
      </c>
      <c r="AH445" s="8">
        <v>0</v>
      </c>
      <c r="AI445" s="8">
        <v>0</v>
      </c>
      <c r="AJ445" s="8">
        <v>0</v>
      </c>
      <c r="AK445" s="8">
        <v>0</v>
      </c>
      <c r="AL445" s="8">
        <v>0</v>
      </c>
      <c r="AM445" s="8">
        <v>0</v>
      </c>
      <c r="AN445" s="8">
        <v>1</v>
      </c>
      <c r="AO445" s="8">
        <v>0</v>
      </c>
      <c r="AP445" s="8">
        <v>0</v>
      </c>
      <c r="AS445" s="7">
        <v>339940</v>
      </c>
      <c r="AT445" s="7" t="s">
        <v>538</v>
      </c>
      <c r="AU445" s="8">
        <v>6.092146867373871E-2</v>
      </c>
      <c r="AV445" s="8">
        <v>1.6060024107061286E-2</v>
      </c>
      <c r="AW445" s="8">
        <v>9.037576496423709E-2</v>
      </c>
      <c r="AX445" s="8">
        <v>4.8826198322808059E-2</v>
      </c>
      <c r="AY445" s="8">
        <v>1.6951723316771777E-2</v>
      </c>
      <c r="AZ445" s="8">
        <v>7.9436609794753255E-2</v>
      </c>
      <c r="BA445" s="8">
        <v>5.7693955515203212E-2</v>
      </c>
      <c r="BB445" s="8">
        <v>1.6334406061404835E-2</v>
      </c>
      <c r="BC445" s="8">
        <v>7.7949394370630656E-2</v>
      </c>
      <c r="BD445" s="8">
        <v>6.835723356090323E-2</v>
      </c>
      <c r="BE445" s="8">
        <v>1.8024207915066127E-2</v>
      </c>
      <c r="BF445" s="8">
        <v>0.12282703546045159</v>
      </c>
      <c r="BG445" s="8">
        <v>0.20878573958787092</v>
      </c>
      <c r="BH445" s="8">
        <v>4.3605659318840326E-6</v>
      </c>
      <c r="BI445" s="8">
        <v>0.15359081771374192</v>
      </c>
      <c r="BJ445" s="8">
        <v>1.1673572577445159</v>
      </c>
      <c r="BK445" s="8">
        <v>0.59682743466032262</v>
      </c>
      <c r="BL445" s="8">
        <v>0.60359065917290355</v>
      </c>
    </row>
    <row r="446" spans="1:64" x14ac:dyDescent="0.3">
      <c r="A446" s="7">
        <v>339950</v>
      </c>
      <c r="B446" s="7" t="str">
        <f t="shared" si="114"/>
        <v>Sign Manufacturing</v>
      </c>
      <c r="C446" s="8">
        <f t="shared" si="115"/>
        <v>4.9424044164699997E-2</v>
      </c>
      <c r="D446" s="8">
        <f t="shared" si="116"/>
        <v>6.997743929E-3</v>
      </c>
      <c r="E446" s="8">
        <f t="shared" si="117"/>
        <v>6.24215360956E-2</v>
      </c>
      <c r="F446" s="8">
        <f t="shared" si="118"/>
        <v>1.88362752201E-2</v>
      </c>
      <c r="G446" s="8">
        <f t="shared" si="119"/>
        <v>3.1881434860899999E-3</v>
      </c>
      <c r="H446" s="8">
        <f t="shared" si="120"/>
        <v>2.6899860259599999E-2</v>
      </c>
      <c r="I446" s="8">
        <f t="shared" si="121"/>
        <v>3.72277997459E-2</v>
      </c>
      <c r="J446" s="8">
        <f t="shared" si="122"/>
        <v>5.1043161874500002E-3</v>
      </c>
      <c r="K446" s="8">
        <f t="shared" si="123"/>
        <v>4.0181528567699999E-2</v>
      </c>
      <c r="L446" s="8">
        <f t="shared" si="124"/>
        <v>4.8108107371900001E-2</v>
      </c>
      <c r="M446" s="8">
        <f t="shared" si="125"/>
        <v>7.1956943308000001E-3</v>
      </c>
      <c r="N446" s="8">
        <f t="shared" si="126"/>
        <v>8.1546989555499994E-2</v>
      </c>
      <c r="O446" s="8">
        <f t="shared" si="127"/>
        <v>0.48169612121299998</v>
      </c>
      <c r="P446" s="8">
        <f t="shared" si="128"/>
        <v>1.8411457509000001E-5</v>
      </c>
      <c r="Q446" s="8">
        <f t="shared" si="129"/>
        <v>0.43737490993200001</v>
      </c>
      <c r="R446" s="8">
        <f t="shared" si="130"/>
        <v>1.11884332419</v>
      </c>
      <c r="S446" s="8">
        <f t="shared" si="131"/>
        <v>1.04892427897</v>
      </c>
      <c r="T446" s="8">
        <f t="shared" si="132"/>
        <v>1.0825136445000001</v>
      </c>
      <c r="W446" s="7">
        <v>339950</v>
      </c>
      <c r="X446" s="7" t="s">
        <v>539</v>
      </c>
      <c r="Y446" s="8">
        <v>4.9424044164699997E-2</v>
      </c>
      <c r="Z446" s="8">
        <v>6.997743929E-3</v>
      </c>
      <c r="AA446" s="8">
        <v>6.24215360956E-2</v>
      </c>
      <c r="AB446" s="8">
        <v>1.88362752201E-2</v>
      </c>
      <c r="AC446" s="8">
        <v>3.1881434860899999E-3</v>
      </c>
      <c r="AD446" s="8">
        <v>2.6899860259599999E-2</v>
      </c>
      <c r="AE446" s="8">
        <v>3.72277997459E-2</v>
      </c>
      <c r="AF446" s="8">
        <v>5.1043161874500002E-3</v>
      </c>
      <c r="AG446" s="8">
        <v>4.0181528567699999E-2</v>
      </c>
      <c r="AH446" s="8">
        <v>4.8108107371900001E-2</v>
      </c>
      <c r="AI446" s="8">
        <v>7.1956943308000001E-3</v>
      </c>
      <c r="AJ446" s="8">
        <v>8.1546989555499994E-2</v>
      </c>
      <c r="AK446" s="8">
        <v>0.48169612121299998</v>
      </c>
      <c r="AL446" s="8">
        <v>1.8411457509000001E-5</v>
      </c>
      <c r="AM446" s="8">
        <v>0.43737490993200001</v>
      </c>
      <c r="AN446" s="8">
        <v>1.11884332419</v>
      </c>
      <c r="AO446" s="8">
        <v>1.04892427897</v>
      </c>
      <c r="AP446" s="8">
        <v>1.0825136445000001</v>
      </c>
      <c r="AS446" s="7">
        <v>339950</v>
      </c>
      <c r="AT446" s="7" t="s">
        <v>539</v>
      </c>
      <c r="AU446" s="8">
        <v>8.5835302624296797E-2</v>
      </c>
      <c r="AV446" s="8">
        <v>1.8828799135036291E-2</v>
      </c>
      <c r="AW446" s="8">
        <v>0.13851009381556453</v>
      </c>
      <c r="AX446" s="8">
        <v>5.4465807485811292E-2</v>
      </c>
      <c r="AY446" s="8">
        <v>1.5591390474294194E-2</v>
      </c>
      <c r="AZ446" s="8">
        <v>0.10796333435916933</v>
      </c>
      <c r="BA446" s="8">
        <v>6.489586308540482E-2</v>
      </c>
      <c r="BB446" s="8">
        <v>1.5118564416947413E-2</v>
      </c>
      <c r="BC446" s="8">
        <v>0.10689144069505166</v>
      </c>
      <c r="BD446" s="8">
        <v>8.7540977775191944E-2</v>
      </c>
      <c r="BE446" s="8">
        <v>2.0212873027801451E-2</v>
      </c>
      <c r="BF446" s="8">
        <v>0.17183412818537264</v>
      </c>
      <c r="BG446" s="8">
        <v>0.4809863305740007</v>
      </c>
      <c r="BH446" s="8">
        <v>1.0864185103527901E-5</v>
      </c>
      <c r="BI446" s="8">
        <v>0.43572142364400052</v>
      </c>
      <c r="BJ446" s="8">
        <v>1.2431741955754836</v>
      </c>
      <c r="BK446" s="8">
        <v>1.178020532319032</v>
      </c>
      <c r="BL446" s="8">
        <v>1.1869058681977416</v>
      </c>
    </row>
    <row r="447" spans="1:64" x14ac:dyDescent="0.3">
      <c r="A447" s="7">
        <v>339991</v>
      </c>
      <c r="B447" s="7" t="str">
        <f t="shared" si="114"/>
        <v>Gasket, Packing, and Sealing Device Manufacturing</v>
      </c>
      <c r="C447" s="8">
        <f t="shared" si="115"/>
        <v>4.1604866185662899E-2</v>
      </c>
      <c r="D447" s="8">
        <f t="shared" si="116"/>
        <v>1.0986761117788705E-2</v>
      </c>
      <c r="E447" s="8">
        <f t="shared" si="117"/>
        <v>6.2409312566661289E-2</v>
      </c>
      <c r="F447" s="8">
        <f t="shared" si="118"/>
        <v>4.5168689843151616E-2</v>
      </c>
      <c r="G447" s="8">
        <f t="shared" si="119"/>
        <v>1.3534601129633868E-2</v>
      </c>
      <c r="H447" s="8">
        <f t="shared" si="120"/>
        <v>6.4793988811916128E-2</v>
      </c>
      <c r="I447" s="8">
        <f t="shared" si="121"/>
        <v>4.291431504640323E-2</v>
      </c>
      <c r="J447" s="8">
        <f t="shared" si="122"/>
        <v>1.1564947165440324E-2</v>
      </c>
      <c r="K447" s="8">
        <f t="shared" si="123"/>
        <v>5.3195798347706442E-2</v>
      </c>
      <c r="L447" s="8">
        <f t="shared" si="124"/>
        <v>4.514022744857097E-2</v>
      </c>
      <c r="M447" s="8">
        <f t="shared" si="125"/>
        <v>1.1826006171588712E-2</v>
      </c>
      <c r="N447" s="8">
        <f t="shared" si="126"/>
        <v>8.0362138444048395E-2</v>
      </c>
      <c r="O447" s="8">
        <f t="shared" si="127"/>
        <v>0.13415779931525804</v>
      </c>
      <c r="P447" s="8">
        <f t="shared" si="128"/>
        <v>1.4000158201614516E-6</v>
      </c>
      <c r="Q447" s="8">
        <f t="shared" si="129"/>
        <v>9.2565801460887109E-2</v>
      </c>
      <c r="R447" s="8">
        <f t="shared" si="130"/>
        <v>1</v>
      </c>
      <c r="S447" s="8">
        <f t="shared" si="131"/>
        <v>0.39769082817193557</v>
      </c>
      <c r="T447" s="8">
        <f t="shared" si="132"/>
        <v>0.3818686089466129</v>
      </c>
      <c r="W447" s="7">
        <v>339991</v>
      </c>
      <c r="X447" s="7" t="s">
        <v>540</v>
      </c>
      <c r="Y447" s="8">
        <v>0</v>
      </c>
      <c r="Z447" s="8">
        <v>0</v>
      </c>
      <c r="AA447" s="8">
        <v>0</v>
      </c>
      <c r="AB447" s="8">
        <v>0</v>
      </c>
      <c r="AC447" s="8">
        <v>0</v>
      </c>
      <c r="AD447" s="8">
        <v>0</v>
      </c>
      <c r="AE447" s="8">
        <v>0</v>
      </c>
      <c r="AF447" s="8">
        <v>0</v>
      </c>
      <c r="AG447" s="8">
        <v>0</v>
      </c>
      <c r="AH447" s="8">
        <v>0</v>
      </c>
      <c r="AI447" s="8">
        <v>0</v>
      </c>
      <c r="AJ447" s="8">
        <v>0</v>
      </c>
      <c r="AK447" s="8">
        <v>0</v>
      </c>
      <c r="AL447" s="8">
        <v>0</v>
      </c>
      <c r="AM447" s="8">
        <v>0</v>
      </c>
      <c r="AN447" s="8">
        <v>1</v>
      </c>
      <c r="AO447" s="8">
        <v>0</v>
      </c>
      <c r="AP447" s="8">
        <v>0</v>
      </c>
      <c r="AS447" s="7">
        <v>339991</v>
      </c>
      <c r="AT447" s="7" t="s">
        <v>540</v>
      </c>
      <c r="AU447" s="8">
        <v>4.1604866185662899E-2</v>
      </c>
      <c r="AV447" s="8">
        <v>1.0986761117788705E-2</v>
      </c>
      <c r="AW447" s="8">
        <v>6.2409312566661289E-2</v>
      </c>
      <c r="AX447" s="8">
        <v>4.5168689843151616E-2</v>
      </c>
      <c r="AY447" s="8">
        <v>1.3534601129633868E-2</v>
      </c>
      <c r="AZ447" s="8">
        <v>6.4793988811916128E-2</v>
      </c>
      <c r="BA447" s="8">
        <v>4.291431504640323E-2</v>
      </c>
      <c r="BB447" s="8">
        <v>1.1564947165440324E-2</v>
      </c>
      <c r="BC447" s="8">
        <v>5.3195798347706442E-2</v>
      </c>
      <c r="BD447" s="8">
        <v>4.514022744857097E-2</v>
      </c>
      <c r="BE447" s="8">
        <v>1.1826006171588712E-2</v>
      </c>
      <c r="BF447" s="8">
        <v>8.0362138444048395E-2</v>
      </c>
      <c r="BG447" s="8">
        <v>0.13415779931525804</v>
      </c>
      <c r="BH447" s="8">
        <v>1.4000158201614516E-6</v>
      </c>
      <c r="BI447" s="8">
        <v>9.2565801460887109E-2</v>
      </c>
      <c r="BJ447" s="8">
        <v>1.1150009398701612</v>
      </c>
      <c r="BK447" s="8">
        <v>0.39769082817193557</v>
      </c>
      <c r="BL447" s="8">
        <v>0.3818686089466129</v>
      </c>
    </row>
    <row r="448" spans="1:64" x14ac:dyDescent="0.3">
      <c r="A448" s="7">
        <v>339992</v>
      </c>
      <c r="B448" s="7" t="str">
        <f t="shared" si="114"/>
        <v>Musical Instrument Manufacturing</v>
      </c>
      <c r="C448" s="8">
        <f t="shared" si="115"/>
        <v>8.1580393366469356E-2</v>
      </c>
      <c r="D448" s="8">
        <f t="shared" si="116"/>
        <v>1.9392639874355806E-2</v>
      </c>
      <c r="E448" s="8">
        <f t="shared" si="117"/>
        <v>0.12549498758669034</v>
      </c>
      <c r="F448" s="8">
        <f t="shared" si="118"/>
        <v>5.8626112877159686E-2</v>
      </c>
      <c r="G448" s="8">
        <f t="shared" si="119"/>
        <v>1.6548229275902424E-2</v>
      </c>
      <c r="H448" s="8">
        <f t="shared" si="120"/>
        <v>8.1438793713477411E-2</v>
      </c>
      <c r="I448" s="8">
        <f t="shared" si="121"/>
        <v>8.1978720440635477E-2</v>
      </c>
      <c r="J448" s="8">
        <f t="shared" si="122"/>
        <v>1.9847118854088873E-2</v>
      </c>
      <c r="K448" s="8">
        <f t="shared" si="123"/>
        <v>0.10195037684117421</v>
      </c>
      <c r="L448" s="8">
        <f t="shared" si="124"/>
        <v>8.8590073165712935E-2</v>
      </c>
      <c r="M448" s="8">
        <f t="shared" si="125"/>
        <v>2.0681701555550009E-2</v>
      </c>
      <c r="N448" s="8">
        <f t="shared" si="126"/>
        <v>0.16374310542945164</v>
      </c>
      <c r="O448" s="8">
        <f t="shared" si="127"/>
        <v>0.31564408979548381</v>
      </c>
      <c r="P448" s="8">
        <f t="shared" si="128"/>
        <v>7.1723607115980616E-6</v>
      </c>
      <c r="Q448" s="8">
        <f t="shared" si="129"/>
        <v>0.22350454070387107</v>
      </c>
      <c r="R448" s="8">
        <f t="shared" si="130"/>
        <v>1</v>
      </c>
      <c r="S448" s="8">
        <f t="shared" si="131"/>
        <v>0.8017744261891937</v>
      </c>
      <c r="T448" s="8">
        <f t="shared" si="132"/>
        <v>0.84893750645870969</v>
      </c>
      <c r="W448" s="7">
        <v>339992</v>
      </c>
      <c r="X448" s="7" t="s">
        <v>541</v>
      </c>
      <c r="Y448" s="8">
        <v>0</v>
      </c>
      <c r="Z448" s="8">
        <v>0</v>
      </c>
      <c r="AA448" s="8">
        <v>0</v>
      </c>
      <c r="AB448" s="8">
        <v>0</v>
      </c>
      <c r="AC448" s="8">
        <v>0</v>
      </c>
      <c r="AD448" s="8">
        <v>0</v>
      </c>
      <c r="AE448" s="8">
        <v>0</v>
      </c>
      <c r="AF448" s="8">
        <v>0</v>
      </c>
      <c r="AG448" s="8">
        <v>0</v>
      </c>
      <c r="AH448" s="8">
        <v>0</v>
      </c>
      <c r="AI448" s="8">
        <v>0</v>
      </c>
      <c r="AJ448" s="8">
        <v>0</v>
      </c>
      <c r="AK448" s="8">
        <v>0</v>
      </c>
      <c r="AL448" s="8">
        <v>0</v>
      </c>
      <c r="AM448" s="8">
        <v>0</v>
      </c>
      <c r="AN448" s="8">
        <v>1</v>
      </c>
      <c r="AO448" s="8">
        <v>0</v>
      </c>
      <c r="AP448" s="8">
        <v>0</v>
      </c>
      <c r="AS448" s="7">
        <v>339992</v>
      </c>
      <c r="AT448" s="7" t="s">
        <v>541</v>
      </c>
      <c r="AU448" s="8">
        <v>8.1580393366469356E-2</v>
      </c>
      <c r="AV448" s="8">
        <v>1.9392639874355806E-2</v>
      </c>
      <c r="AW448" s="8">
        <v>0.12549498758669034</v>
      </c>
      <c r="AX448" s="8">
        <v>5.8626112877159686E-2</v>
      </c>
      <c r="AY448" s="8">
        <v>1.6548229275902424E-2</v>
      </c>
      <c r="AZ448" s="8">
        <v>8.1438793713477411E-2</v>
      </c>
      <c r="BA448" s="8">
        <v>8.1978720440635477E-2</v>
      </c>
      <c r="BB448" s="8">
        <v>1.9847118854088873E-2</v>
      </c>
      <c r="BC448" s="8">
        <v>0.10195037684117421</v>
      </c>
      <c r="BD448" s="8">
        <v>8.8590073165712935E-2</v>
      </c>
      <c r="BE448" s="8">
        <v>2.0681701555550009E-2</v>
      </c>
      <c r="BF448" s="8">
        <v>0.16374310542945164</v>
      </c>
      <c r="BG448" s="8">
        <v>0.31564408979548381</v>
      </c>
      <c r="BH448" s="8">
        <v>7.1723607115980616E-6</v>
      </c>
      <c r="BI448" s="8">
        <v>0.22350454070387107</v>
      </c>
      <c r="BJ448" s="8">
        <v>1.2264680208279033</v>
      </c>
      <c r="BK448" s="8">
        <v>0.8017744261891937</v>
      </c>
      <c r="BL448" s="8">
        <v>0.84893750645870969</v>
      </c>
    </row>
    <row r="449" spans="1:64" x14ac:dyDescent="0.3">
      <c r="A449" s="7">
        <v>339993</v>
      </c>
      <c r="B449" s="7" t="str">
        <f t="shared" si="114"/>
        <v>Fastener, Button, Needle, and Pin Manufacturing</v>
      </c>
      <c r="C449" s="8">
        <f t="shared" si="115"/>
        <v>3.5599166536333861E-2</v>
      </c>
      <c r="D449" s="8">
        <f t="shared" si="116"/>
        <v>9.9129578335499999E-3</v>
      </c>
      <c r="E449" s="8">
        <f t="shared" si="117"/>
        <v>5.411472928576129E-2</v>
      </c>
      <c r="F449" s="8">
        <f t="shared" si="118"/>
        <v>2.7005488519987093E-2</v>
      </c>
      <c r="G449" s="8">
        <f t="shared" si="119"/>
        <v>8.5715226736261287E-3</v>
      </c>
      <c r="H449" s="8">
        <f t="shared" si="120"/>
        <v>3.7216780706522588E-2</v>
      </c>
      <c r="I449" s="8">
        <f t="shared" si="121"/>
        <v>3.7093809376506456E-2</v>
      </c>
      <c r="J449" s="8">
        <f t="shared" si="122"/>
        <v>1.0566043782537903E-2</v>
      </c>
      <c r="K449" s="8">
        <f t="shared" si="123"/>
        <v>4.6518468128716135E-2</v>
      </c>
      <c r="L449" s="8">
        <f t="shared" si="124"/>
        <v>3.9079936359729027E-2</v>
      </c>
      <c r="M449" s="8">
        <f t="shared" si="125"/>
        <v>1.0704381201889837E-2</v>
      </c>
      <c r="N449" s="8">
        <f t="shared" si="126"/>
        <v>6.9410973650774185E-2</v>
      </c>
      <c r="O449" s="8">
        <f t="shared" si="127"/>
        <v>0.11045017134651613</v>
      </c>
      <c r="P449" s="8">
        <f t="shared" si="128"/>
        <v>2.1114280723575809E-6</v>
      </c>
      <c r="Q449" s="8">
        <f t="shared" si="129"/>
        <v>7.6201896673677411E-2</v>
      </c>
      <c r="R449" s="8">
        <f t="shared" si="130"/>
        <v>1</v>
      </c>
      <c r="S449" s="8">
        <f t="shared" si="131"/>
        <v>0.29860024351290321</v>
      </c>
      <c r="T449" s="8">
        <f t="shared" si="132"/>
        <v>0.31998477290080646</v>
      </c>
      <c r="W449" s="7">
        <v>339993</v>
      </c>
      <c r="X449" s="7" t="s">
        <v>542</v>
      </c>
      <c r="Y449" s="8">
        <v>0</v>
      </c>
      <c r="Z449" s="8">
        <v>0</v>
      </c>
      <c r="AA449" s="8">
        <v>0</v>
      </c>
      <c r="AB449" s="8">
        <v>0</v>
      </c>
      <c r="AC449" s="8">
        <v>0</v>
      </c>
      <c r="AD449" s="8">
        <v>0</v>
      </c>
      <c r="AE449" s="8">
        <v>0</v>
      </c>
      <c r="AF449" s="8">
        <v>0</v>
      </c>
      <c r="AG449" s="8">
        <v>0</v>
      </c>
      <c r="AH449" s="8">
        <v>0</v>
      </c>
      <c r="AI449" s="8">
        <v>0</v>
      </c>
      <c r="AJ449" s="8">
        <v>0</v>
      </c>
      <c r="AK449" s="8">
        <v>0</v>
      </c>
      <c r="AL449" s="8">
        <v>0</v>
      </c>
      <c r="AM449" s="8">
        <v>0</v>
      </c>
      <c r="AN449" s="8">
        <v>1</v>
      </c>
      <c r="AO449" s="8">
        <v>0</v>
      </c>
      <c r="AP449" s="8">
        <v>0</v>
      </c>
      <c r="AS449" s="7">
        <v>339993</v>
      </c>
      <c r="AT449" s="7" t="s">
        <v>542</v>
      </c>
      <c r="AU449" s="8">
        <v>3.5599166536333861E-2</v>
      </c>
      <c r="AV449" s="8">
        <v>9.9129578335499999E-3</v>
      </c>
      <c r="AW449" s="8">
        <v>5.411472928576129E-2</v>
      </c>
      <c r="AX449" s="8">
        <v>2.7005488519987093E-2</v>
      </c>
      <c r="AY449" s="8">
        <v>8.5715226736261287E-3</v>
      </c>
      <c r="AZ449" s="8">
        <v>3.7216780706522588E-2</v>
      </c>
      <c r="BA449" s="8">
        <v>3.7093809376506456E-2</v>
      </c>
      <c r="BB449" s="8">
        <v>1.0566043782537903E-2</v>
      </c>
      <c r="BC449" s="8">
        <v>4.6518468128716135E-2</v>
      </c>
      <c r="BD449" s="8">
        <v>3.9079936359729027E-2</v>
      </c>
      <c r="BE449" s="8">
        <v>1.0704381201889837E-2</v>
      </c>
      <c r="BF449" s="8">
        <v>6.9410973650774185E-2</v>
      </c>
      <c r="BG449" s="8">
        <v>0.11045017134651613</v>
      </c>
      <c r="BH449" s="8">
        <v>2.1114280723575809E-6</v>
      </c>
      <c r="BI449" s="8">
        <v>7.6201896673677411E-2</v>
      </c>
      <c r="BJ449" s="8">
        <v>1.0996268536554841</v>
      </c>
      <c r="BK449" s="8">
        <v>0.29860024351290321</v>
      </c>
      <c r="BL449" s="8">
        <v>0.31998477290080646</v>
      </c>
    </row>
    <row r="450" spans="1:64" x14ac:dyDescent="0.3">
      <c r="A450" s="7">
        <v>339994</v>
      </c>
      <c r="B450" s="7" t="str">
        <f t="shared" si="114"/>
        <v>Broom, Brush, and Mop Manufacturing</v>
      </c>
      <c r="C450" s="8">
        <f t="shared" si="115"/>
        <v>3.9180764499472588E-2</v>
      </c>
      <c r="D450" s="8">
        <f t="shared" si="116"/>
        <v>1.0356491728524193E-2</v>
      </c>
      <c r="E450" s="8">
        <f t="shared" si="117"/>
        <v>6.1488456810903237E-2</v>
      </c>
      <c r="F450" s="8">
        <f t="shared" si="118"/>
        <v>3.399733404676774E-2</v>
      </c>
      <c r="G450" s="8">
        <f t="shared" si="119"/>
        <v>9.67328925329629E-3</v>
      </c>
      <c r="H450" s="8">
        <f t="shared" si="120"/>
        <v>4.7561080767745158E-2</v>
      </c>
      <c r="I450" s="8">
        <f t="shared" si="121"/>
        <v>4.011096451577742E-2</v>
      </c>
      <c r="J450" s="8">
        <f t="shared" si="122"/>
        <v>1.0886752720645159E-2</v>
      </c>
      <c r="K450" s="8">
        <f t="shared" si="123"/>
        <v>5.1421875745246773E-2</v>
      </c>
      <c r="L450" s="8">
        <f t="shared" si="124"/>
        <v>4.292536320271452E-2</v>
      </c>
      <c r="M450" s="8">
        <f t="shared" si="125"/>
        <v>1.1182100650595161E-2</v>
      </c>
      <c r="N450" s="8">
        <f t="shared" si="126"/>
        <v>7.9650617749387115E-2</v>
      </c>
      <c r="O450" s="8">
        <f t="shared" si="127"/>
        <v>0.13416226084927424</v>
      </c>
      <c r="P450" s="8">
        <f t="shared" si="128"/>
        <v>2.1770778589269351E-6</v>
      </c>
      <c r="Q450" s="8">
        <f t="shared" si="129"/>
        <v>9.3426875250193539E-2</v>
      </c>
      <c r="R450" s="8">
        <f t="shared" si="130"/>
        <v>1</v>
      </c>
      <c r="S450" s="8">
        <f t="shared" si="131"/>
        <v>0.36542525245483876</v>
      </c>
      <c r="T450" s="8">
        <f t="shared" si="132"/>
        <v>0.37661314136870966</v>
      </c>
      <c r="W450" s="7">
        <v>339994</v>
      </c>
      <c r="X450" s="7" t="s">
        <v>543</v>
      </c>
      <c r="Y450" s="8">
        <v>0</v>
      </c>
      <c r="Z450" s="8">
        <v>0</v>
      </c>
      <c r="AA450" s="8">
        <v>0</v>
      </c>
      <c r="AB450" s="8">
        <v>0</v>
      </c>
      <c r="AC450" s="8">
        <v>0</v>
      </c>
      <c r="AD450" s="8">
        <v>0</v>
      </c>
      <c r="AE450" s="8">
        <v>0</v>
      </c>
      <c r="AF450" s="8">
        <v>0</v>
      </c>
      <c r="AG450" s="8">
        <v>0</v>
      </c>
      <c r="AH450" s="8">
        <v>0</v>
      </c>
      <c r="AI450" s="8">
        <v>0</v>
      </c>
      <c r="AJ450" s="8">
        <v>0</v>
      </c>
      <c r="AK450" s="8">
        <v>0</v>
      </c>
      <c r="AL450" s="8">
        <v>0</v>
      </c>
      <c r="AM450" s="8">
        <v>0</v>
      </c>
      <c r="AN450" s="8">
        <v>1</v>
      </c>
      <c r="AO450" s="8">
        <v>0</v>
      </c>
      <c r="AP450" s="8">
        <v>0</v>
      </c>
      <c r="AS450" s="7">
        <v>339994</v>
      </c>
      <c r="AT450" s="7" t="s">
        <v>543</v>
      </c>
      <c r="AU450" s="8">
        <v>3.9180764499472588E-2</v>
      </c>
      <c r="AV450" s="8">
        <v>1.0356491728524193E-2</v>
      </c>
      <c r="AW450" s="8">
        <v>6.1488456810903237E-2</v>
      </c>
      <c r="AX450" s="8">
        <v>3.399733404676774E-2</v>
      </c>
      <c r="AY450" s="8">
        <v>9.67328925329629E-3</v>
      </c>
      <c r="AZ450" s="8">
        <v>4.7561080767745158E-2</v>
      </c>
      <c r="BA450" s="8">
        <v>4.011096451577742E-2</v>
      </c>
      <c r="BB450" s="8">
        <v>1.0886752720645159E-2</v>
      </c>
      <c r="BC450" s="8">
        <v>5.1421875745246773E-2</v>
      </c>
      <c r="BD450" s="8">
        <v>4.292536320271452E-2</v>
      </c>
      <c r="BE450" s="8">
        <v>1.1182100650595161E-2</v>
      </c>
      <c r="BF450" s="8">
        <v>7.9650617749387115E-2</v>
      </c>
      <c r="BG450" s="8">
        <v>0.13416226084927424</v>
      </c>
      <c r="BH450" s="8">
        <v>2.1770778589269351E-6</v>
      </c>
      <c r="BI450" s="8">
        <v>9.3426875250193539E-2</v>
      </c>
      <c r="BJ450" s="8">
        <v>1.1110257130387093</v>
      </c>
      <c r="BK450" s="8">
        <v>0.36542525245483876</v>
      </c>
      <c r="BL450" s="8">
        <v>0.37661314136870966</v>
      </c>
    </row>
    <row r="451" spans="1:64" x14ac:dyDescent="0.3">
      <c r="A451" s="7">
        <v>339995</v>
      </c>
      <c r="B451" s="7" t="str">
        <f t="shared" si="114"/>
        <v>Burial Casket Manufacturing</v>
      </c>
      <c r="C451" s="8">
        <f t="shared" si="115"/>
        <v>1.0259023042935484E-2</v>
      </c>
      <c r="D451" s="8">
        <f t="shared" si="116"/>
        <v>2.7321254214096773E-3</v>
      </c>
      <c r="E451" s="8">
        <f t="shared" si="117"/>
        <v>1.329261555517742E-2</v>
      </c>
      <c r="F451" s="8">
        <f t="shared" si="118"/>
        <v>6.1415809395387096E-3</v>
      </c>
      <c r="G451" s="8">
        <f t="shared" si="119"/>
        <v>1.8476875080629034E-3</v>
      </c>
      <c r="H451" s="8">
        <f t="shared" si="120"/>
        <v>6.8733275685919359E-3</v>
      </c>
      <c r="I451" s="8">
        <f t="shared" si="121"/>
        <v>1.0374864992322581E-2</v>
      </c>
      <c r="J451" s="8">
        <f t="shared" si="122"/>
        <v>2.8401158290467746E-3</v>
      </c>
      <c r="K451" s="8">
        <f t="shared" si="123"/>
        <v>1.0744328069483873E-2</v>
      </c>
      <c r="L451" s="8">
        <f t="shared" si="124"/>
        <v>1.1409781547790323E-2</v>
      </c>
      <c r="M451" s="8">
        <f t="shared" si="125"/>
        <v>2.9802037659548389E-3</v>
      </c>
      <c r="N451" s="8">
        <f t="shared" si="126"/>
        <v>1.7265749902725808E-2</v>
      </c>
      <c r="O451" s="8">
        <f t="shared" si="127"/>
        <v>3.1571108215290321E-2</v>
      </c>
      <c r="P451" s="8">
        <f t="shared" si="128"/>
        <v>6.5007444663225809E-7</v>
      </c>
      <c r="Q451" s="8">
        <f t="shared" si="129"/>
        <v>2.1866782950774193E-2</v>
      </c>
      <c r="R451" s="8">
        <f t="shared" si="130"/>
        <v>1</v>
      </c>
      <c r="S451" s="8">
        <f t="shared" si="131"/>
        <v>7.9378725048387097E-2</v>
      </c>
      <c r="T451" s="8">
        <f t="shared" si="132"/>
        <v>8.8475437923064518E-2</v>
      </c>
      <c r="W451" s="7">
        <v>339995</v>
      </c>
      <c r="X451" s="7" t="s">
        <v>544</v>
      </c>
      <c r="Y451" s="8">
        <v>0</v>
      </c>
      <c r="Z451" s="8">
        <v>0</v>
      </c>
      <c r="AA451" s="8">
        <v>0</v>
      </c>
      <c r="AB451" s="8">
        <v>0</v>
      </c>
      <c r="AC451" s="8">
        <v>0</v>
      </c>
      <c r="AD451" s="8">
        <v>0</v>
      </c>
      <c r="AE451" s="8">
        <v>0</v>
      </c>
      <c r="AF451" s="8">
        <v>0</v>
      </c>
      <c r="AG451" s="8">
        <v>0</v>
      </c>
      <c r="AH451" s="8">
        <v>0</v>
      </c>
      <c r="AI451" s="8">
        <v>0</v>
      </c>
      <c r="AJ451" s="8">
        <v>0</v>
      </c>
      <c r="AK451" s="8">
        <v>0</v>
      </c>
      <c r="AL451" s="8">
        <v>0</v>
      </c>
      <c r="AM451" s="8">
        <v>0</v>
      </c>
      <c r="AN451" s="8">
        <v>1</v>
      </c>
      <c r="AO451" s="8">
        <v>0</v>
      </c>
      <c r="AP451" s="8">
        <v>0</v>
      </c>
      <c r="AS451" s="7">
        <v>339995</v>
      </c>
      <c r="AT451" s="7" t="s">
        <v>544</v>
      </c>
      <c r="AU451" s="8">
        <v>1.0259023042935484E-2</v>
      </c>
      <c r="AV451" s="8">
        <v>2.7321254214096773E-3</v>
      </c>
      <c r="AW451" s="8">
        <v>1.329261555517742E-2</v>
      </c>
      <c r="AX451" s="8">
        <v>6.1415809395387096E-3</v>
      </c>
      <c r="AY451" s="8">
        <v>1.8476875080629034E-3</v>
      </c>
      <c r="AZ451" s="8">
        <v>6.8733275685919359E-3</v>
      </c>
      <c r="BA451" s="8">
        <v>1.0374864992322581E-2</v>
      </c>
      <c r="BB451" s="8">
        <v>2.8401158290467746E-3</v>
      </c>
      <c r="BC451" s="8">
        <v>1.0744328069483873E-2</v>
      </c>
      <c r="BD451" s="8">
        <v>1.1409781547790323E-2</v>
      </c>
      <c r="BE451" s="8">
        <v>2.9802037659548389E-3</v>
      </c>
      <c r="BF451" s="8">
        <v>1.7265749902725808E-2</v>
      </c>
      <c r="BG451" s="8">
        <v>3.1571108215290321E-2</v>
      </c>
      <c r="BH451" s="8">
        <v>6.5007444663225809E-7</v>
      </c>
      <c r="BI451" s="8">
        <v>2.1866782950774193E-2</v>
      </c>
      <c r="BJ451" s="8">
        <v>1.0262837640193549</v>
      </c>
      <c r="BK451" s="8">
        <v>7.9378725048387097E-2</v>
      </c>
      <c r="BL451" s="8">
        <v>8.8475437923064518E-2</v>
      </c>
    </row>
    <row r="452" spans="1:64" x14ac:dyDescent="0.3">
      <c r="A452" s="7">
        <v>339999</v>
      </c>
      <c r="B452" s="7" t="str">
        <f t="shared" ref="B452:B515" si="133">IF(C452=0,"***SECTOR NOT AVAILABLE",AT452)</f>
        <v>All Other Miscellaneous Manufacturing</v>
      </c>
      <c r="C452" s="8">
        <f t="shared" ref="C452:C515" si="134">IF(Y452=0,VLOOKUP(A452,$AS$2:$BL$994,3,FALSE),Y452)</f>
        <v>8.0402550058399996E-2</v>
      </c>
      <c r="D452" s="8">
        <f t="shared" ref="D452:D515" si="135">IF(Z452=0,VLOOKUP(A452,$AS$2:$BL$994,4,FALSE),Z452)</f>
        <v>1.19250656716E-2</v>
      </c>
      <c r="E452" s="8">
        <f t="shared" ref="E452:E515" si="136">IF(AA452=0,VLOOKUP(A452,$AS$2:$BL$994,5,FALSE),AA452)</f>
        <v>9.6103659607100003E-2</v>
      </c>
      <c r="F452" s="8">
        <f t="shared" ref="F452:F515" si="137">IF(AB452=0,VLOOKUP($A452,$AS$2:$BL$994,6,FALSE),AB452)</f>
        <v>4.8283445050199998E-2</v>
      </c>
      <c r="G452" s="8">
        <f t="shared" ref="G452:G515" si="138">IF(AC452=0,VLOOKUP($A452,$AS$2:$BL$994,7,FALSE),AC452)</f>
        <v>8.2552415033200002E-3</v>
      </c>
      <c r="H452" s="8">
        <f t="shared" ref="H452:H515" si="139">IF(AD452=0,VLOOKUP($A452,$AS$2:$BL$994,8,FALSE),AD452)</f>
        <v>3.90686401234E-2</v>
      </c>
      <c r="I452" s="8">
        <f t="shared" ref="I452:I515" si="140">IF(AE452=0,VLOOKUP($A452,$AS$2:$BL$994,9,FALSE),AE452)</f>
        <v>7.5131837115900005E-2</v>
      </c>
      <c r="J452" s="8">
        <f t="shared" ref="J452:J515" si="141">IF(AF452=0,VLOOKUP($A452,$AS$2:$BL$994,10,FALSE),AF452)</f>
        <v>1.12643579922E-2</v>
      </c>
      <c r="K452" s="8">
        <f t="shared" ref="K452:K515" si="142">IF(AG452=0,VLOOKUP($A452,$AS$2:$BL$994,11,FALSE),AG452)</f>
        <v>4.9306926662800003E-2</v>
      </c>
      <c r="L452" s="8">
        <f t="shared" ref="L452:L515" si="143">IF(AH452=0,VLOOKUP($A452,$AS$2:$BL$994,12,FALSE),AH452)</f>
        <v>8.4669648463699995E-2</v>
      </c>
      <c r="M452" s="8">
        <f t="shared" ref="M452:M515" si="144">IF(AI452=0,VLOOKUP($A452,$AS$2:$BL$994,13,FALSE),AI452)</f>
        <v>1.2429175786900001E-2</v>
      </c>
      <c r="N452" s="8">
        <f t="shared" ref="N452:N515" si="145">IF(AJ452=0,VLOOKUP($A452,$AS$2:$BL$994,14,FALSE),AJ452)</f>
        <v>0.14160515049899999</v>
      </c>
      <c r="O452" s="8">
        <f t="shared" ref="O452:O515" si="146">IF(AK452=0,VLOOKUP($A452,$AS$2:$BL$994,15,FALSE),AK452)</f>
        <v>0.484836301847</v>
      </c>
      <c r="P452" s="8">
        <f t="shared" ref="P452:P515" si="147">IF(AL452=0,VLOOKUP($A452,$AS$2:$BL$994,16,FALSE),AL452)</f>
        <v>1.16142322699E-5</v>
      </c>
      <c r="Q452" s="8">
        <f t="shared" ref="Q452:Q515" si="148">IF(AM452=0,VLOOKUP($A452,$AS$2:$BL$994,17,FALSE),AM452)</f>
        <v>0.339029618335</v>
      </c>
      <c r="R452" s="8">
        <f t="shared" ref="R452:R515" si="149">IF(AN452=0,VLOOKUP($A452,$AS$2:$BL$994,18,FALSE),AN452)</f>
        <v>1.1884312753399999</v>
      </c>
      <c r="S452" s="8">
        <f t="shared" ref="S452:S515" si="150">IF(AO452=0,VLOOKUP($A452,$AS$2:$BL$994,19,FALSE),AO452)</f>
        <v>1.0956073266799999</v>
      </c>
      <c r="T452" s="8">
        <f t="shared" ref="T452:T515" si="151">IF(AP452=0,VLOOKUP($A452,$AS$2:$BL$994,20,FALSE),AP452)</f>
        <v>1.13570312177</v>
      </c>
      <c r="W452" s="7">
        <v>339999</v>
      </c>
      <c r="X452" s="7" t="s">
        <v>545</v>
      </c>
      <c r="Y452" s="8">
        <v>8.0402550058399996E-2</v>
      </c>
      <c r="Z452" s="8">
        <v>1.19250656716E-2</v>
      </c>
      <c r="AA452" s="8">
        <v>9.6103659607100003E-2</v>
      </c>
      <c r="AB452" s="8">
        <v>4.8283445050199998E-2</v>
      </c>
      <c r="AC452" s="8">
        <v>8.2552415033200002E-3</v>
      </c>
      <c r="AD452" s="8">
        <v>3.90686401234E-2</v>
      </c>
      <c r="AE452" s="8">
        <v>7.5131837115900005E-2</v>
      </c>
      <c r="AF452" s="8">
        <v>1.12643579922E-2</v>
      </c>
      <c r="AG452" s="8">
        <v>4.9306926662800003E-2</v>
      </c>
      <c r="AH452" s="8">
        <v>8.4669648463699995E-2</v>
      </c>
      <c r="AI452" s="8">
        <v>1.2429175786900001E-2</v>
      </c>
      <c r="AJ452" s="8">
        <v>0.14160515049899999</v>
      </c>
      <c r="AK452" s="8">
        <v>0.484836301847</v>
      </c>
      <c r="AL452" s="8">
        <v>1.16142322699E-5</v>
      </c>
      <c r="AM452" s="8">
        <v>0.339029618335</v>
      </c>
      <c r="AN452" s="8">
        <v>1.1884312753399999</v>
      </c>
      <c r="AO452" s="8">
        <v>1.0956073266799999</v>
      </c>
      <c r="AP452" s="8">
        <v>1.13570312177</v>
      </c>
      <c r="AS452" s="7">
        <v>339999</v>
      </c>
      <c r="AT452" s="7" t="s">
        <v>545</v>
      </c>
      <c r="AU452" s="8">
        <v>0.11128699305721292</v>
      </c>
      <c r="AV452" s="8">
        <v>2.4285679424082419E-2</v>
      </c>
      <c r="AW452" s="8">
        <v>0.17553799095126774</v>
      </c>
      <c r="AX452" s="8">
        <v>0.10832953132514679</v>
      </c>
      <c r="AY452" s="8">
        <v>2.8021378496403071E-2</v>
      </c>
      <c r="AZ452" s="8">
        <v>0.14574784459426454</v>
      </c>
      <c r="BA452" s="8">
        <v>0.11326802056262902</v>
      </c>
      <c r="BB452" s="8">
        <v>2.5261000457565005E-2</v>
      </c>
      <c r="BC452" s="8">
        <v>0.13890257715282101</v>
      </c>
      <c r="BD452" s="8">
        <v>0.12037198485808712</v>
      </c>
      <c r="BE452" s="8">
        <v>2.5728295526625641E-2</v>
      </c>
      <c r="BF452" s="8">
        <v>0.23267075312037097</v>
      </c>
      <c r="BG452" s="8">
        <v>0.48907614297199964</v>
      </c>
      <c r="BH452" s="8">
        <v>8.292358660880002E-6</v>
      </c>
      <c r="BI452" s="8">
        <v>0.33802380227500001</v>
      </c>
      <c r="BJ452" s="8">
        <v>1.3111106634333876</v>
      </c>
      <c r="BK452" s="8">
        <v>1.2820987544161286</v>
      </c>
      <c r="BL452" s="8">
        <v>1.2774315981732258</v>
      </c>
    </row>
    <row r="453" spans="1:64" x14ac:dyDescent="0.3">
      <c r="A453" s="7">
        <v>423110</v>
      </c>
      <c r="B453" s="7" t="str">
        <f t="shared" si="133"/>
        <v>Automobile and Other Motor Vehicle Merchant Wholesalers</v>
      </c>
      <c r="C453" s="8">
        <f t="shared" si="134"/>
        <v>0.15378642383743546</v>
      </c>
      <c r="D453" s="8">
        <f t="shared" si="135"/>
        <v>3.6446610502548396E-2</v>
      </c>
      <c r="E453" s="8">
        <f t="shared" si="136"/>
        <v>0.21138392791633864</v>
      </c>
      <c r="F453" s="8">
        <f t="shared" si="137"/>
        <v>0.40537372752045642</v>
      </c>
      <c r="G453" s="8">
        <f t="shared" si="138"/>
        <v>0.10174013929775499</v>
      </c>
      <c r="H453" s="8">
        <f t="shared" si="139"/>
        <v>0.32051603075016138</v>
      </c>
      <c r="I453" s="8">
        <f t="shared" si="140"/>
        <v>0.31042492144125805</v>
      </c>
      <c r="J453" s="8">
        <f t="shared" si="141"/>
        <v>7.5522171459983856E-2</v>
      </c>
      <c r="K453" s="8">
        <f t="shared" si="142"/>
        <v>0.2901054884599355</v>
      </c>
      <c r="L453" s="8">
        <f t="shared" si="143"/>
        <v>0.16060880512909673</v>
      </c>
      <c r="M453" s="8">
        <f t="shared" si="144"/>
        <v>3.8575913744483881E-2</v>
      </c>
      <c r="N453" s="8">
        <f t="shared" si="145"/>
        <v>0.28147866646693548</v>
      </c>
      <c r="O453" s="8">
        <f t="shared" si="146"/>
        <v>0.41725210784735461</v>
      </c>
      <c r="P453" s="8">
        <f t="shared" si="147"/>
        <v>3.8959795997427419E-6</v>
      </c>
      <c r="Q453" s="8">
        <f t="shared" si="148"/>
        <v>0.14405735332509659</v>
      </c>
      <c r="R453" s="8">
        <f t="shared" si="149"/>
        <v>1</v>
      </c>
      <c r="S453" s="8">
        <f t="shared" si="150"/>
        <v>1.6663395749879033</v>
      </c>
      <c r="T453" s="8">
        <f t="shared" si="151"/>
        <v>1.5147622587809677</v>
      </c>
      <c r="W453" s="7">
        <v>423110</v>
      </c>
      <c r="X453" s="7" t="s">
        <v>546</v>
      </c>
      <c r="Y453" s="8">
        <v>0</v>
      </c>
      <c r="Z453" s="8">
        <v>0</v>
      </c>
      <c r="AA453" s="8">
        <v>0</v>
      </c>
      <c r="AB453" s="8">
        <v>0</v>
      </c>
      <c r="AC453" s="8">
        <v>0</v>
      </c>
      <c r="AD453" s="8">
        <v>0</v>
      </c>
      <c r="AE453" s="8">
        <v>0</v>
      </c>
      <c r="AF453" s="8">
        <v>0</v>
      </c>
      <c r="AG453" s="8">
        <v>0</v>
      </c>
      <c r="AH453" s="8">
        <v>0</v>
      </c>
      <c r="AI453" s="8">
        <v>0</v>
      </c>
      <c r="AJ453" s="8">
        <v>0</v>
      </c>
      <c r="AK453" s="8">
        <v>0</v>
      </c>
      <c r="AL453" s="8">
        <v>0</v>
      </c>
      <c r="AM453" s="8">
        <v>0</v>
      </c>
      <c r="AN453" s="8">
        <v>1</v>
      </c>
      <c r="AO453" s="8">
        <v>0</v>
      </c>
      <c r="AP453" s="8">
        <v>0</v>
      </c>
      <c r="AS453" s="7">
        <v>423110</v>
      </c>
      <c r="AT453" s="7" t="s">
        <v>546</v>
      </c>
      <c r="AU453" s="8">
        <v>0.15378642383743546</v>
      </c>
      <c r="AV453" s="8">
        <v>3.6446610502548396E-2</v>
      </c>
      <c r="AW453" s="8">
        <v>0.21138392791633864</v>
      </c>
      <c r="AX453" s="8">
        <v>0.40537372752045642</v>
      </c>
      <c r="AY453" s="8">
        <v>0.10174013929775499</v>
      </c>
      <c r="AZ453" s="8">
        <v>0.32051603075016138</v>
      </c>
      <c r="BA453" s="8">
        <v>0.31042492144125805</v>
      </c>
      <c r="BB453" s="8">
        <v>7.5522171459983856E-2</v>
      </c>
      <c r="BC453" s="8">
        <v>0.2901054884599355</v>
      </c>
      <c r="BD453" s="8">
        <v>0.16060880512909673</v>
      </c>
      <c r="BE453" s="8">
        <v>3.8575913744483881E-2</v>
      </c>
      <c r="BF453" s="8">
        <v>0.28147866646693548</v>
      </c>
      <c r="BG453" s="8">
        <v>0.41725210784735461</v>
      </c>
      <c r="BH453" s="8">
        <v>3.8959795997427419E-6</v>
      </c>
      <c r="BI453" s="8">
        <v>0.14405735332509659</v>
      </c>
      <c r="BJ453" s="8">
        <v>1.4016169622559675</v>
      </c>
      <c r="BK453" s="8">
        <v>1.6663395749879033</v>
      </c>
      <c r="BL453" s="8">
        <v>1.5147622587809677</v>
      </c>
    </row>
    <row r="454" spans="1:64" x14ac:dyDescent="0.3">
      <c r="A454" s="7">
        <v>423120</v>
      </c>
      <c r="B454" s="7" t="str">
        <f t="shared" si="133"/>
        <v>Motor Vehicle Supplies and New Parts Merchant Wholesalers</v>
      </c>
      <c r="C454" s="8">
        <f t="shared" si="134"/>
        <v>0.111079103751</v>
      </c>
      <c r="D454" s="8">
        <f t="shared" si="135"/>
        <v>1.5065347691900001E-2</v>
      </c>
      <c r="E454" s="8">
        <f t="shared" si="136"/>
        <v>0.13884403332100001</v>
      </c>
      <c r="F454" s="8">
        <f t="shared" si="137"/>
        <v>0.17217605145100001</v>
      </c>
      <c r="G454" s="8">
        <f t="shared" si="138"/>
        <v>2.4907835614699999E-2</v>
      </c>
      <c r="H454" s="8">
        <f t="shared" si="139"/>
        <v>7.5133531632299994E-2</v>
      </c>
      <c r="I454" s="8">
        <f t="shared" si="140"/>
        <v>0.19471902075399999</v>
      </c>
      <c r="J454" s="8">
        <f t="shared" si="141"/>
        <v>2.82713970104E-2</v>
      </c>
      <c r="K454" s="8">
        <f t="shared" si="142"/>
        <v>9.73528748581E-2</v>
      </c>
      <c r="L454" s="8">
        <f t="shared" si="143"/>
        <v>0.114267191936</v>
      </c>
      <c r="M454" s="8">
        <f t="shared" si="144"/>
        <v>1.59849732866E-2</v>
      </c>
      <c r="N454" s="8">
        <f t="shared" si="145"/>
        <v>0.21247424460299999</v>
      </c>
      <c r="O454" s="8">
        <f t="shared" si="146"/>
        <v>0.49215067156800002</v>
      </c>
      <c r="P454" s="8">
        <f t="shared" si="147"/>
        <v>5.1602000540700002E-6</v>
      </c>
      <c r="Q454" s="8">
        <f t="shared" si="148"/>
        <v>0.17041677307399999</v>
      </c>
      <c r="R454" s="8">
        <f t="shared" si="149"/>
        <v>1.2649884847599999</v>
      </c>
      <c r="S454" s="8">
        <f t="shared" si="150"/>
        <v>1.2722174186999999</v>
      </c>
      <c r="T454" s="8">
        <f t="shared" si="151"/>
        <v>1.3203432926200001</v>
      </c>
      <c r="W454" s="7">
        <v>423120</v>
      </c>
      <c r="X454" s="7" t="s">
        <v>547</v>
      </c>
      <c r="Y454" s="8">
        <v>0.111079103751</v>
      </c>
      <c r="Z454" s="8">
        <v>1.5065347691900001E-2</v>
      </c>
      <c r="AA454" s="8">
        <v>0.13884403332100001</v>
      </c>
      <c r="AB454" s="8">
        <v>0.17217605145100001</v>
      </c>
      <c r="AC454" s="8">
        <v>2.4907835614699999E-2</v>
      </c>
      <c r="AD454" s="8">
        <v>7.5133531632299994E-2</v>
      </c>
      <c r="AE454" s="8">
        <v>0.19471902075399999</v>
      </c>
      <c r="AF454" s="8">
        <v>2.82713970104E-2</v>
      </c>
      <c r="AG454" s="8">
        <v>9.73528748581E-2</v>
      </c>
      <c r="AH454" s="8">
        <v>0.114267191936</v>
      </c>
      <c r="AI454" s="8">
        <v>1.59849732866E-2</v>
      </c>
      <c r="AJ454" s="8">
        <v>0.21247424460299999</v>
      </c>
      <c r="AK454" s="8">
        <v>0.49215067156800002</v>
      </c>
      <c r="AL454" s="8">
        <v>5.1602000540700002E-6</v>
      </c>
      <c r="AM454" s="8">
        <v>0.17041677307399999</v>
      </c>
      <c r="AN454" s="8">
        <v>1.2649884847599999</v>
      </c>
      <c r="AO454" s="8">
        <v>1.2722174186999999</v>
      </c>
      <c r="AP454" s="8">
        <v>1.3203432926200001</v>
      </c>
      <c r="AS454" s="7">
        <v>423120</v>
      </c>
      <c r="AT454" s="7" t="s">
        <v>547</v>
      </c>
      <c r="AU454" s="8">
        <v>0.15127898842177415</v>
      </c>
      <c r="AV454" s="8">
        <v>3.6033322868414507E-2</v>
      </c>
      <c r="AW454" s="8">
        <v>0.20884979607285478</v>
      </c>
      <c r="AX454" s="8">
        <v>0.31793014256559682</v>
      </c>
      <c r="AY454" s="8">
        <v>8.0561316647908054E-2</v>
      </c>
      <c r="AZ454" s="8">
        <v>0.25295181568491776</v>
      </c>
      <c r="BA454" s="8">
        <v>0.30563728212290331</v>
      </c>
      <c r="BB454" s="8">
        <v>7.4424953530820945E-2</v>
      </c>
      <c r="BC454" s="8">
        <v>0.28622110166622261</v>
      </c>
      <c r="BD454" s="8">
        <v>0.15862183691980644</v>
      </c>
      <c r="BE454" s="8">
        <v>3.8245253705795172E-2</v>
      </c>
      <c r="BF454" s="8">
        <v>0.27814788898791937</v>
      </c>
      <c r="BG454" s="8">
        <v>0.40920151362948431</v>
      </c>
      <c r="BH454" s="8">
        <v>3.1876438222338714E-6</v>
      </c>
      <c r="BI454" s="8">
        <v>0.14169493486340312</v>
      </c>
      <c r="BJ454" s="8">
        <v>1.3961621073625803</v>
      </c>
      <c r="BK454" s="8">
        <v>1.4740239200596781</v>
      </c>
      <c r="BL454" s="8">
        <v>1.4888639824808063</v>
      </c>
    </row>
    <row r="455" spans="1:64" x14ac:dyDescent="0.3">
      <c r="A455" s="7">
        <v>423130</v>
      </c>
      <c r="B455" s="7" t="str">
        <f t="shared" si="133"/>
        <v>Tire and Tube Merchant Wholesalers</v>
      </c>
      <c r="C455" s="8">
        <f t="shared" si="134"/>
        <v>9.7482831790404845E-2</v>
      </c>
      <c r="D455" s="8">
        <f t="shared" si="135"/>
        <v>2.6354755637412894E-2</v>
      </c>
      <c r="E455" s="8">
        <f t="shared" si="136"/>
        <v>0.1328634218777742</v>
      </c>
      <c r="F455" s="8">
        <f t="shared" si="137"/>
        <v>0.2188374983207097</v>
      </c>
      <c r="G455" s="8">
        <f t="shared" si="138"/>
        <v>6.1207028243140303E-2</v>
      </c>
      <c r="H455" s="8">
        <f t="shared" si="139"/>
        <v>0.18454954516170971</v>
      </c>
      <c r="I455" s="8">
        <f t="shared" si="140"/>
        <v>0.20047226845379032</v>
      </c>
      <c r="J455" s="8">
        <f t="shared" si="141"/>
        <v>5.5253426368830648E-2</v>
      </c>
      <c r="K455" s="8">
        <f t="shared" si="142"/>
        <v>0.19236422575003223</v>
      </c>
      <c r="L455" s="8">
        <f t="shared" si="143"/>
        <v>0.10346574140030644</v>
      </c>
      <c r="M455" s="8">
        <f t="shared" si="144"/>
        <v>2.8191806189298386E-2</v>
      </c>
      <c r="N455" s="8">
        <f t="shared" si="145"/>
        <v>0.17461314225712904</v>
      </c>
      <c r="O455" s="8">
        <f t="shared" si="146"/>
        <v>0.22466876931664526</v>
      </c>
      <c r="P455" s="8">
        <f t="shared" si="147"/>
        <v>1.4814802489214516E-6</v>
      </c>
      <c r="Q455" s="8">
        <f t="shared" si="148"/>
        <v>7.7530027592838682E-2</v>
      </c>
      <c r="R455" s="8">
        <f t="shared" si="149"/>
        <v>1</v>
      </c>
      <c r="S455" s="8">
        <f t="shared" si="150"/>
        <v>0.91620697495161296</v>
      </c>
      <c r="T455" s="8">
        <f t="shared" si="151"/>
        <v>0.89970282379870947</v>
      </c>
      <c r="W455" s="7">
        <v>423130</v>
      </c>
      <c r="X455" s="7" t="s">
        <v>548</v>
      </c>
      <c r="Y455" s="8">
        <v>0</v>
      </c>
      <c r="Z455" s="8">
        <v>0</v>
      </c>
      <c r="AA455" s="8">
        <v>0</v>
      </c>
      <c r="AB455" s="8">
        <v>0</v>
      </c>
      <c r="AC455" s="8">
        <v>0</v>
      </c>
      <c r="AD455" s="8">
        <v>0</v>
      </c>
      <c r="AE455" s="8">
        <v>0</v>
      </c>
      <c r="AF455" s="8">
        <v>0</v>
      </c>
      <c r="AG455" s="8">
        <v>0</v>
      </c>
      <c r="AH455" s="8">
        <v>0</v>
      </c>
      <c r="AI455" s="8">
        <v>0</v>
      </c>
      <c r="AJ455" s="8">
        <v>0</v>
      </c>
      <c r="AK455" s="8">
        <v>0</v>
      </c>
      <c r="AL455" s="8">
        <v>0</v>
      </c>
      <c r="AM455" s="8">
        <v>0</v>
      </c>
      <c r="AN455" s="8">
        <v>1</v>
      </c>
      <c r="AO455" s="8">
        <v>0</v>
      </c>
      <c r="AP455" s="8">
        <v>0</v>
      </c>
      <c r="AS455" s="7">
        <v>423130</v>
      </c>
      <c r="AT455" s="7" t="s">
        <v>548</v>
      </c>
      <c r="AU455" s="8">
        <v>9.7482831790404845E-2</v>
      </c>
      <c r="AV455" s="8">
        <v>2.6354755637412894E-2</v>
      </c>
      <c r="AW455" s="8">
        <v>0.1328634218777742</v>
      </c>
      <c r="AX455" s="8">
        <v>0.2188374983207097</v>
      </c>
      <c r="AY455" s="8">
        <v>6.1207028243140303E-2</v>
      </c>
      <c r="AZ455" s="8">
        <v>0.18454954516170971</v>
      </c>
      <c r="BA455" s="8">
        <v>0.20047226845379032</v>
      </c>
      <c r="BB455" s="8">
        <v>5.5253426368830648E-2</v>
      </c>
      <c r="BC455" s="8">
        <v>0.19236422575003223</v>
      </c>
      <c r="BD455" s="8">
        <v>0.10346574140030644</v>
      </c>
      <c r="BE455" s="8">
        <v>2.8191806189298386E-2</v>
      </c>
      <c r="BF455" s="8">
        <v>0.17461314225712904</v>
      </c>
      <c r="BG455" s="8">
        <v>0.22466876931664526</v>
      </c>
      <c r="BH455" s="8">
        <v>1.4814802489214516E-6</v>
      </c>
      <c r="BI455" s="8">
        <v>7.7530027592838682E-2</v>
      </c>
      <c r="BJ455" s="8">
        <v>1.2567010093058066</v>
      </c>
      <c r="BK455" s="8">
        <v>0.91620697495161296</v>
      </c>
      <c r="BL455" s="8">
        <v>0.89970282379870947</v>
      </c>
    </row>
    <row r="456" spans="1:64" x14ac:dyDescent="0.3">
      <c r="A456" s="7">
        <v>423140</v>
      </c>
      <c r="B456" s="7" t="str">
        <f t="shared" si="133"/>
        <v>Motor Vehicle Parts (Used) Merchant Wholesalers</v>
      </c>
      <c r="C456" s="8">
        <f t="shared" si="134"/>
        <v>0.12010781798751612</v>
      </c>
      <c r="D456" s="8">
        <f t="shared" si="135"/>
        <v>3.040889286292258E-2</v>
      </c>
      <c r="E456" s="8">
        <f t="shared" si="136"/>
        <v>0.16498115842077421</v>
      </c>
      <c r="F456" s="8">
        <f t="shared" si="137"/>
        <v>0.24725345944074195</v>
      </c>
      <c r="G456" s="8">
        <f t="shared" si="138"/>
        <v>6.5252435753322569E-2</v>
      </c>
      <c r="H456" s="8">
        <f t="shared" si="139"/>
        <v>0.1962260273391597</v>
      </c>
      <c r="I456" s="8">
        <f t="shared" si="140"/>
        <v>0.24303655511866123</v>
      </c>
      <c r="J456" s="8">
        <f t="shared" si="141"/>
        <v>6.3139097150361284E-2</v>
      </c>
      <c r="K456" s="8">
        <f t="shared" si="142"/>
        <v>0.22963421971053227</v>
      </c>
      <c r="L456" s="8">
        <f t="shared" si="143"/>
        <v>0.12563188737562908</v>
      </c>
      <c r="M456" s="8">
        <f t="shared" si="144"/>
        <v>3.224583593735645E-2</v>
      </c>
      <c r="N456" s="8">
        <f t="shared" si="145"/>
        <v>0.21839669540501624</v>
      </c>
      <c r="O456" s="8">
        <f t="shared" si="146"/>
        <v>0.30487910290109654</v>
      </c>
      <c r="P456" s="8">
        <f t="shared" si="147"/>
        <v>2.3774054820988713E-6</v>
      </c>
      <c r="Q456" s="8">
        <f t="shared" si="148"/>
        <v>0.10572458388251603</v>
      </c>
      <c r="R456" s="8">
        <f t="shared" si="149"/>
        <v>1</v>
      </c>
      <c r="S456" s="8">
        <f t="shared" si="150"/>
        <v>1.1216351483398386</v>
      </c>
      <c r="T456" s="8">
        <f t="shared" si="151"/>
        <v>1.1487130977858064</v>
      </c>
      <c r="W456" s="7">
        <v>423140</v>
      </c>
      <c r="X456" s="7" t="s">
        <v>549</v>
      </c>
      <c r="Y456" s="8">
        <v>0</v>
      </c>
      <c r="Z456" s="8">
        <v>0</v>
      </c>
      <c r="AA456" s="8">
        <v>0</v>
      </c>
      <c r="AB456" s="8">
        <v>0</v>
      </c>
      <c r="AC456" s="8">
        <v>0</v>
      </c>
      <c r="AD456" s="8">
        <v>0</v>
      </c>
      <c r="AE456" s="8">
        <v>0</v>
      </c>
      <c r="AF456" s="8">
        <v>0</v>
      </c>
      <c r="AG456" s="8">
        <v>0</v>
      </c>
      <c r="AH456" s="8">
        <v>0</v>
      </c>
      <c r="AI456" s="8">
        <v>0</v>
      </c>
      <c r="AJ456" s="8">
        <v>0</v>
      </c>
      <c r="AK456" s="8">
        <v>0</v>
      </c>
      <c r="AL456" s="8">
        <v>0</v>
      </c>
      <c r="AM456" s="8">
        <v>0</v>
      </c>
      <c r="AN456" s="8">
        <v>1</v>
      </c>
      <c r="AO456" s="8">
        <v>0</v>
      </c>
      <c r="AP456" s="8">
        <v>0</v>
      </c>
      <c r="AS456" s="7">
        <v>423140</v>
      </c>
      <c r="AT456" s="7" t="s">
        <v>549</v>
      </c>
      <c r="AU456" s="8">
        <v>0.12010781798751612</v>
      </c>
      <c r="AV456" s="8">
        <v>3.040889286292258E-2</v>
      </c>
      <c r="AW456" s="8">
        <v>0.16498115842077421</v>
      </c>
      <c r="AX456" s="8">
        <v>0.24725345944074195</v>
      </c>
      <c r="AY456" s="8">
        <v>6.5252435753322569E-2</v>
      </c>
      <c r="AZ456" s="8">
        <v>0.1962260273391597</v>
      </c>
      <c r="BA456" s="8">
        <v>0.24303655511866123</v>
      </c>
      <c r="BB456" s="8">
        <v>6.3139097150361284E-2</v>
      </c>
      <c r="BC456" s="8">
        <v>0.22963421971053227</v>
      </c>
      <c r="BD456" s="8">
        <v>0.12563188737562908</v>
      </c>
      <c r="BE456" s="8">
        <v>3.224583593735645E-2</v>
      </c>
      <c r="BF456" s="8">
        <v>0.21839669540501624</v>
      </c>
      <c r="BG456" s="8">
        <v>0.30487910290109654</v>
      </c>
      <c r="BH456" s="8">
        <v>2.3774054820988713E-6</v>
      </c>
      <c r="BI456" s="8">
        <v>0.10572458388251603</v>
      </c>
      <c r="BJ456" s="8">
        <v>1.3154978692708066</v>
      </c>
      <c r="BK456" s="8">
        <v>1.1216351483398386</v>
      </c>
      <c r="BL456" s="8">
        <v>1.1487130977858064</v>
      </c>
    </row>
    <row r="457" spans="1:64" x14ac:dyDescent="0.3">
      <c r="A457" s="7">
        <v>423210</v>
      </c>
      <c r="B457" s="7" t="str">
        <f t="shared" si="133"/>
        <v>Furniture Merchant Wholesalers</v>
      </c>
      <c r="C457" s="8">
        <f t="shared" si="134"/>
        <v>0.11931412238290318</v>
      </c>
      <c r="D457" s="8">
        <f t="shared" si="135"/>
        <v>3.0985453932803227E-2</v>
      </c>
      <c r="E457" s="8">
        <f t="shared" si="136"/>
        <v>0.16548641296327418</v>
      </c>
      <c r="F457" s="8">
        <f t="shared" si="137"/>
        <v>0.19054617819321193</v>
      </c>
      <c r="G457" s="8">
        <f t="shared" si="138"/>
        <v>4.8062795788126278E-2</v>
      </c>
      <c r="H457" s="8">
        <f t="shared" si="139"/>
        <v>0.16569658716081642</v>
      </c>
      <c r="I457" s="8">
        <f t="shared" si="140"/>
        <v>0.15962575567822579</v>
      </c>
      <c r="J457" s="8">
        <f t="shared" si="141"/>
        <v>3.8820212912027419E-2</v>
      </c>
      <c r="K457" s="8">
        <f t="shared" si="142"/>
        <v>0.1600020309745161</v>
      </c>
      <c r="L457" s="8">
        <f t="shared" si="143"/>
        <v>0.10420456792109836</v>
      </c>
      <c r="M457" s="8">
        <f t="shared" si="144"/>
        <v>2.9291165173635485E-2</v>
      </c>
      <c r="N457" s="8">
        <f t="shared" si="145"/>
        <v>0.18727149431241943</v>
      </c>
      <c r="O457" s="8">
        <f t="shared" si="146"/>
        <v>0.35016304632609685</v>
      </c>
      <c r="P457" s="8">
        <f t="shared" si="147"/>
        <v>6.3226260276996771E-6</v>
      </c>
      <c r="Q457" s="8">
        <f t="shared" si="148"/>
        <v>0.17967912477953224</v>
      </c>
      <c r="R457" s="8">
        <f t="shared" si="149"/>
        <v>1</v>
      </c>
      <c r="S457" s="8">
        <f t="shared" si="150"/>
        <v>1.0333378192070968</v>
      </c>
      <c r="T457" s="8">
        <f t="shared" si="151"/>
        <v>0.98748025762919356</v>
      </c>
      <c r="W457" s="7">
        <v>423210</v>
      </c>
      <c r="X457" s="7" t="s">
        <v>550</v>
      </c>
      <c r="Y457" s="8">
        <v>0</v>
      </c>
      <c r="Z457" s="8">
        <v>0</v>
      </c>
      <c r="AA457" s="8">
        <v>0</v>
      </c>
      <c r="AB457" s="8">
        <v>0</v>
      </c>
      <c r="AC457" s="8">
        <v>0</v>
      </c>
      <c r="AD457" s="8">
        <v>0</v>
      </c>
      <c r="AE457" s="8">
        <v>0</v>
      </c>
      <c r="AF457" s="8">
        <v>0</v>
      </c>
      <c r="AG457" s="8">
        <v>0</v>
      </c>
      <c r="AH457" s="8">
        <v>0</v>
      </c>
      <c r="AI457" s="8">
        <v>0</v>
      </c>
      <c r="AJ457" s="8">
        <v>0</v>
      </c>
      <c r="AK457" s="8">
        <v>0</v>
      </c>
      <c r="AL457" s="8">
        <v>0</v>
      </c>
      <c r="AM457" s="8">
        <v>0</v>
      </c>
      <c r="AN457" s="8">
        <v>1</v>
      </c>
      <c r="AO457" s="8">
        <v>0</v>
      </c>
      <c r="AP457" s="8">
        <v>0</v>
      </c>
      <c r="AS457" s="7">
        <v>423210</v>
      </c>
      <c r="AT457" s="7" t="s">
        <v>550</v>
      </c>
      <c r="AU457" s="8">
        <v>0.11931412238290318</v>
      </c>
      <c r="AV457" s="8">
        <v>3.0985453932803227E-2</v>
      </c>
      <c r="AW457" s="8">
        <v>0.16548641296327418</v>
      </c>
      <c r="AX457" s="8">
        <v>0.19054617819321193</v>
      </c>
      <c r="AY457" s="8">
        <v>4.8062795788126278E-2</v>
      </c>
      <c r="AZ457" s="8">
        <v>0.16569658716081642</v>
      </c>
      <c r="BA457" s="8">
        <v>0.15962575567822579</v>
      </c>
      <c r="BB457" s="8">
        <v>3.8820212912027419E-2</v>
      </c>
      <c r="BC457" s="8">
        <v>0.1600020309745161</v>
      </c>
      <c r="BD457" s="8">
        <v>0.10420456792109836</v>
      </c>
      <c r="BE457" s="8">
        <v>2.9291165173635485E-2</v>
      </c>
      <c r="BF457" s="8">
        <v>0.18727149431241943</v>
      </c>
      <c r="BG457" s="8">
        <v>0.35016304632609685</v>
      </c>
      <c r="BH457" s="8">
        <v>6.3226260276996771E-6</v>
      </c>
      <c r="BI457" s="8">
        <v>0.17967912477953224</v>
      </c>
      <c r="BJ457" s="8">
        <v>1.3157859892787094</v>
      </c>
      <c r="BK457" s="8">
        <v>1.0333378192070968</v>
      </c>
      <c r="BL457" s="8">
        <v>0.98748025762919356</v>
      </c>
    </row>
    <row r="458" spans="1:64" x14ac:dyDescent="0.3">
      <c r="A458" s="7">
        <v>423220</v>
      </c>
      <c r="B458" s="7" t="str">
        <f t="shared" si="133"/>
        <v>Home Furnishing Merchant Wholesalers</v>
      </c>
      <c r="C458" s="8">
        <f t="shared" si="134"/>
        <v>0.11485816203235481</v>
      </c>
      <c r="D458" s="8">
        <f t="shared" si="135"/>
        <v>3.0351562103387103E-2</v>
      </c>
      <c r="E458" s="8">
        <f t="shared" si="136"/>
        <v>0.15993126076487096</v>
      </c>
      <c r="F458" s="8">
        <f t="shared" si="137"/>
        <v>0.1949161757511661</v>
      </c>
      <c r="G458" s="8">
        <f t="shared" si="138"/>
        <v>4.8418869738960646E-2</v>
      </c>
      <c r="H458" s="8">
        <f t="shared" si="139"/>
        <v>0.16623739740052421</v>
      </c>
      <c r="I458" s="8">
        <f t="shared" si="140"/>
        <v>0.15212189851819352</v>
      </c>
      <c r="J458" s="8">
        <f t="shared" si="141"/>
        <v>3.775229497325322E-2</v>
      </c>
      <c r="K458" s="8">
        <f t="shared" si="142"/>
        <v>0.15392453946552581</v>
      </c>
      <c r="L458" s="8">
        <f t="shared" si="143"/>
        <v>0.10008486629883223</v>
      </c>
      <c r="M458" s="8">
        <f t="shared" si="144"/>
        <v>2.8649281622029035E-2</v>
      </c>
      <c r="N458" s="8">
        <f t="shared" si="145"/>
        <v>0.18089428921806447</v>
      </c>
      <c r="O458" s="8">
        <f t="shared" si="146"/>
        <v>0.3322246807637903</v>
      </c>
      <c r="P458" s="8">
        <f t="shared" si="147"/>
        <v>3.8535586627054844E-6</v>
      </c>
      <c r="Q458" s="8">
        <f t="shared" si="148"/>
        <v>0.17175628028553219</v>
      </c>
      <c r="R458" s="8">
        <f t="shared" si="149"/>
        <v>1</v>
      </c>
      <c r="S458" s="8">
        <f t="shared" si="150"/>
        <v>1.0063466364388709</v>
      </c>
      <c r="T458" s="8">
        <f t="shared" si="151"/>
        <v>0.94057292650548396</v>
      </c>
      <c r="W458" s="7">
        <v>423220</v>
      </c>
      <c r="X458" s="7" t="s">
        <v>551</v>
      </c>
      <c r="Y458" s="8">
        <v>0</v>
      </c>
      <c r="Z458" s="8">
        <v>0</v>
      </c>
      <c r="AA458" s="8">
        <v>0</v>
      </c>
      <c r="AB458" s="8">
        <v>0</v>
      </c>
      <c r="AC458" s="8">
        <v>0</v>
      </c>
      <c r="AD458" s="8">
        <v>0</v>
      </c>
      <c r="AE458" s="8">
        <v>0</v>
      </c>
      <c r="AF458" s="8">
        <v>0</v>
      </c>
      <c r="AG458" s="8">
        <v>0</v>
      </c>
      <c r="AH458" s="8">
        <v>0</v>
      </c>
      <c r="AI458" s="8">
        <v>0</v>
      </c>
      <c r="AJ458" s="8">
        <v>0</v>
      </c>
      <c r="AK458" s="8">
        <v>0</v>
      </c>
      <c r="AL458" s="8">
        <v>0</v>
      </c>
      <c r="AM458" s="8">
        <v>0</v>
      </c>
      <c r="AN458" s="8">
        <v>1</v>
      </c>
      <c r="AO458" s="8">
        <v>0</v>
      </c>
      <c r="AP458" s="8">
        <v>0</v>
      </c>
      <c r="AS458" s="7">
        <v>423220</v>
      </c>
      <c r="AT458" s="7" t="s">
        <v>551</v>
      </c>
      <c r="AU458" s="8">
        <v>0.11485816203235481</v>
      </c>
      <c r="AV458" s="8">
        <v>3.0351562103387103E-2</v>
      </c>
      <c r="AW458" s="8">
        <v>0.15993126076487096</v>
      </c>
      <c r="AX458" s="8">
        <v>0.1949161757511661</v>
      </c>
      <c r="AY458" s="8">
        <v>4.8418869738960646E-2</v>
      </c>
      <c r="AZ458" s="8">
        <v>0.16623739740052421</v>
      </c>
      <c r="BA458" s="8">
        <v>0.15212189851819352</v>
      </c>
      <c r="BB458" s="8">
        <v>3.775229497325322E-2</v>
      </c>
      <c r="BC458" s="8">
        <v>0.15392453946552581</v>
      </c>
      <c r="BD458" s="8">
        <v>0.10008486629883223</v>
      </c>
      <c r="BE458" s="8">
        <v>2.8649281622029035E-2</v>
      </c>
      <c r="BF458" s="8">
        <v>0.18089428921806447</v>
      </c>
      <c r="BG458" s="8">
        <v>0.3322246807637903</v>
      </c>
      <c r="BH458" s="8">
        <v>3.8535586627054844E-6</v>
      </c>
      <c r="BI458" s="8">
        <v>0.17175628028553219</v>
      </c>
      <c r="BJ458" s="8">
        <v>1.3051409849001609</v>
      </c>
      <c r="BK458" s="8">
        <v>1.0063466364388709</v>
      </c>
      <c r="BL458" s="8">
        <v>0.94057292650548396</v>
      </c>
    </row>
    <row r="459" spans="1:64" x14ac:dyDescent="0.3">
      <c r="A459" s="7">
        <v>423310</v>
      </c>
      <c r="B459" s="7" t="str">
        <f t="shared" si="133"/>
        <v>Lumber, Plywood, Millwork, and Wood Panel Merchant Wholesalers</v>
      </c>
      <c r="C459" s="8">
        <f t="shared" si="134"/>
        <v>0.10310317728600001</v>
      </c>
      <c r="D459" s="8">
        <f t="shared" si="135"/>
        <v>1.61322956074E-2</v>
      </c>
      <c r="E459" s="8">
        <f t="shared" si="136"/>
        <v>0.120512783106</v>
      </c>
      <c r="F459" s="8">
        <f t="shared" si="137"/>
        <v>0.16982296735499999</v>
      </c>
      <c r="G459" s="8">
        <f t="shared" si="138"/>
        <v>2.4088624375900002E-2</v>
      </c>
      <c r="H459" s="8">
        <f t="shared" si="139"/>
        <v>7.9655398508199998E-2</v>
      </c>
      <c r="I459" s="8">
        <f t="shared" si="140"/>
        <v>0.12740211720700001</v>
      </c>
      <c r="J459" s="8">
        <f t="shared" si="141"/>
        <v>1.84577387537E-2</v>
      </c>
      <c r="K459" s="8">
        <f t="shared" si="142"/>
        <v>6.7637216126699998E-2</v>
      </c>
      <c r="L459" s="8">
        <f t="shared" si="143"/>
        <v>8.4487997546099994E-2</v>
      </c>
      <c r="M459" s="8">
        <f t="shared" si="144"/>
        <v>1.48114749862E-2</v>
      </c>
      <c r="N459" s="8">
        <f t="shared" si="145"/>
        <v>0.15705489442199999</v>
      </c>
      <c r="O459" s="8">
        <f t="shared" si="146"/>
        <v>0.55363687129799999</v>
      </c>
      <c r="P459" s="8">
        <f t="shared" si="147"/>
        <v>5.6439593924899998E-6</v>
      </c>
      <c r="Q459" s="8">
        <f t="shared" si="148"/>
        <v>0.27905112147099997</v>
      </c>
      <c r="R459" s="8">
        <f t="shared" si="149"/>
        <v>1.2397482559999999</v>
      </c>
      <c r="S459" s="8">
        <f t="shared" si="150"/>
        <v>1.27356699024</v>
      </c>
      <c r="T459" s="8">
        <f t="shared" si="151"/>
        <v>1.21349707209</v>
      </c>
      <c r="W459" s="7">
        <v>423310</v>
      </c>
      <c r="X459" s="7" t="s">
        <v>552</v>
      </c>
      <c r="Y459" s="8">
        <v>0.10310317728600001</v>
      </c>
      <c r="Z459" s="8">
        <v>1.61322956074E-2</v>
      </c>
      <c r="AA459" s="8">
        <v>0.120512783106</v>
      </c>
      <c r="AB459" s="8">
        <v>0.16982296735499999</v>
      </c>
      <c r="AC459" s="8">
        <v>2.4088624375900002E-2</v>
      </c>
      <c r="AD459" s="8">
        <v>7.9655398508199998E-2</v>
      </c>
      <c r="AE459" s="8">
        <v>0.12740211720700001</v>
      </c>
      <c r="AF459" s="8">
        <v>1.84577387537E-2</v>
      </c>
      <c r="AG459" s="8">
        <v>6.7637216126699998E-2</v>
      </c>
      <c r="AH459" s="8">
        <v>8.4487997546099994E-2</v>
      </c>
      <c r="AI459" s="8">
        <v>1.48114749862E-2</v>
      </c>
      <c r="AJ459" s="8">
        <v>0.15705489442199999</v>
      </c>
      <c r="AK459" s="8">
        <v>0.55363687129799999</v>
      </c>
      <c r="AL459" s="8">
        <v>5.6439593924899998E-6</v>
      </c>
      <c r="AM459" s="8">
        <v>0.27905112147099997</v>
      </c>
      <c r="AN459" s="8">
        <v>1.2397482559999999</v>
      </c>
      <c r="AO459" s="8">
        <v>1.27356699024</v>
      </c>
      <c r="AP459" s="8">
        <v>1.21349707209</v>
      </c>
      <c r="AS459" s="7">
        <v>423310</v>
      </c>
      <c r="AT459" s="7" t="s">
        <v>552</v>
      </c>
      <c r="AU459" s="8">
        <v>0.14464226969008059</v>
      </c>
      <c r="AV459" s="8">
        <v>3.5699977148796767E-2</v>
      </c>
      <c r="AW459" s="8">
        <v>0.20441963598888707</v>
      </c>
      <c r="AX459" s="8">
        <v>0.27745973893661779</v>
      </c>
      <c r="AY459" s="8">
        <v>6.2743977286898386E-2</v>
      </c>
      <c r="AZ459" s="8">
        <v>0.23340255405343707</v>
      </c>
      <c r="BA459" s="8">
        <v>0.19447192387667739</v>
      </c>
      <c r="BB459" s="8">
        <v>4.5050297178625798E-2</v>
      </c>
      <c r="BC459" s="8">
        <v>0.19586833538126291</v>
      </c>
      <c r="BD459" s="8">
        <v>0.12484819616275805</v>
      </c>
      <c r="BE459" s="8">
        <v>3.3600776088595165E-2</v>
      </c>
      <c r="BF459" s="8">
        <v>0.23282730796183868</v>
      </c>
      <c r="BG459" s="8">
        <v>0.45795485499866112</v>
      </c>
      <c r="BH459" s="8">
        <v>4.0100438918879029E-6</v>
      </c>
      <c r="BI459" s="8">
        <v>0.23187045617641946</v>
      </c>
      <c r="BJ459" s="8">
        <v>1.384761882828387</v>
      </c>
      <c r="BK459" s="8">
        <v>1.3961869154377422</v>
      </c>
      <c r="BL459" s="8">
        <v>1.2579712015980646</v>
      </c>
    </row>
    <row r="460" spans="1:64" x14ac:dyDescent="0.3">
      <c r="A460" s="7">
        <v>423320</v>
      </c>
      <c r="B460" s="7" t="str">
        <f t="shared" si="133"/>
        <v>Brick, Stone, and Related Construction Material Merchant Wholesalers</v>
      </c>
      <c r="C460" s="8">
        <f t="shared" si="134"/>
        <v>0.13134232535108067</v>
      </c>
      <c r="D460" s="8">
        <f t="shared" si="135"/>
        <v>3.3233273685246777E-2</v>
      </c>
      <c r="E460" s="8">
        <f t="shared" si="136"/>
        <v>0.18591638492083876</v>
      </c>
      <c r="F460" s="8">
        <f t="shared" si="137"/>
        <v>0.25066323098560966</v>
      </c>
      <c r="G460" s="8">
        <f t="shared" si="138"/>
        <v>5.9051616627288875E-2</v>
      </c>
      <c r="H460" s="8">
        <f t="shared" si="139"/>
        <v>0.21468075601843012</v>
      </c>
      <c r="I460" s="8">
        <f t="shared" si="140"/>
        <v>0.17630516998477425</v>
      </c>
      <c r="J460" s="8">
        <f t="shared" si="141"/>
        <v>4.1981371569556461E-2</v>
      </c>
      <c r="K460" s="8">
        <f t="shared" si="142"/>
        <v>0.17990874111050806</v>
      </c>
      <c r="L460" s="8">
        <f t="shared" si="143"/>
        <v>0.11357703654574355</v>
      </c>
      <c r="M460" s="8">
        <f t="shared" si="144"/>
        <v>3.1322196605140323E-2</v>
      </c>
      <c r="N460" s="8">
        <f t="shared" si="145"/>
        <v>0.21119581455553219</v>
      </c>
      <c r="O460" s="8">
        <f t="shared" si="146"/>
        <v>0.40403987599572533</v>
      </c>
      <c r="P460" s="8">
        <f t="shared" si="147"/>
        <v>4.418361670871613E-6</v>
      </c>
      <c r="Q460" s="8">
        <f t="shared" si="148"/>
        <v>0.20443364855346788</v>
      </c>
      <c r="R460" s="8">
        <f t="shared" si="149"/>
        <v>1</v>
      </c>
      <c r="S460" s="8">
        <f t="shared" si="150"/>
        <v>1.2502020552440325</v>
      </c>
      <c r="T460" s="8">
        <f t="shared" si="151"/>
        <v>1.1240017342775805</v>
      </c>
      <c r="W460" s="7">
        <v>423320</v>
      </c>
      <c r="X460" s="7" t="s">
        <v>553</v>
      </c>
      <c r="Y460" s="8">
        <v>0</v>
      </c>
      <c r="Z460" s="8">
        <v>0</v>
      </c>
      <c r="AA460" s="8">
        <v>0</v>
      </c>
      <c r="AB460" s="8">
        <v>0</v>
      </c>
      <c r="AC460" s="8">
        <v>0</v>
      </c>
      <c r="AD460" s="8">
        <v>0</v>
      </c>
      <c r="AE460" s="8">
        <v>0</v>
      </c>
      <c r="AF460" s="8">
        <v>0</v>
      </c>
      <c r="AG460" s="8">
        <v>0</v>
      </c>
      <c r="AH460" s="8">
        <v>0</v>
      </c>
      <c r="AI460" s="8">
        <v>0</v>
      </c>
      <c r="AJ460" s="8">
        <v>0</v>
      </c>
      <c r="AK460" s="8">
        <v>0</v>
      </c>
      <c r="AL460" s="8">
        <v>0</v>
      </c>
      <c r="AM460" s="8">
        <v>0</v>
      </c>
      <c r="AN460" s="8">
        <v>1</v>
      </c>
      <c r="AO460" s="8">
        <v>0</v>
      </c>
      <c r="AP460" s="8">
        <v>0</v>
      </c>
      <c r="AS460" s="7">
        <v>423320</v>
      </c>
      <c r="AT460" s="7" t="s">
        <v>553</v>
      </c>
      <c r="AU460" s="8">
        <v>0.13134232535108067</v>
      </c>
      <c r="AV460" s="8">
        <v>3.3233273685246777E-2</v>
      </c>
      <c r="AW460" s="8">
        <v>0.18591638492083876</v>
      </c>
      <c r="AX460" s="8">
        <v>0.25066323098560966</v>
      </c>
      <c r="AY460" s="8">
        <v>5.9051616627288875E-2</v>
      </c>
      <c r="AZ460" s="8">
        <v>0.21468075601843012</v>
      </c>
      <c r="BA460" s="8">
        <v>0.17630516998477425</v>
      </c>
      <c r="BB460" s="8">
        <v>4.1981371569556461E-2</v>
      </c>
      <c r="BC460" s="8">
        <v>0.17990874111050806</v>
      </c>
      <c r="BD460" s="8">
        <v>0.11357703654574355</v>
      </c>
      <c r="BE460" s="8">
        <v>3.1322196605140323E-2</v>
      </c>
      <c r="BF460" s="8">
        <v>0.21119581455553219</v>
      </c>
      <c r="BG460" s="8">
        <v>0.40403987599572533</v>
      </c>
      <c r="BH460" s="8">
        <v>4.418361670871613E-6</v>
      </c>
      <c r="BI460" s="8">
        <v>0.20443364855346788</v>
      </c>
      <c r="BJ460" s="8">
        <v>1.3504919839570966</v>
      </c>
      <c r="BK460" s="8">
        <v>1.2502020552440325</v>
      </c>
      <c r="BL460" s="8">
        <v>1.1240017342775805</v>
      </c>
    </row>
    <row r="461" spans="1:64" x14ac:dyDescent="0.3">
      <c r="A461" s="7">
        <v>423330</v>
      </c>
      <c r="B461" s="7" t="str">
        <f t="shared" si="133"/>
        <v>Roofing, Siding, and Insulation Material Merchant Wholesalers</v>
      </c>
      <c r="C461" s="8">
        <f t="shared" si="134"/>
        <v>0.1056324826710968</v>
      </c>
      <c r="D461" s="8">
        <f t="shared" si="135"/>
        <v>2.7999617294329041E-2</v>
      </c>
      <c r="E461" s="8">
        <f t="shared" si="136"/>
        <v>0.15149699533570971</v>
      </c>
      <c r="F461" s="8">
        <f t="shared" si="137"/>
        <v>0.22116671610268065</v>
      </c>
      <c r="G461" s="8">
        <f t="shared" si="138"/>
        <v>5.5274577148626616E-2</v>
      </c>
      <c r="H461" s="8">
        <f t="shared" si="139"/>
        <v>0.20045242329221127</v>
      </c>
      <c r="I461" s="8">
        <f t="shared" si="140"/>
        <v>0.14302564812527419</v>
      </c>
      <c r="J461" s="8">
        <f t="shared" si="141"/>
        <v>3.5544649377220967E-2</v>
      </c>
      <c r="K461" s="8">
        <f t="shared" si="142"/>
        <v>0.14987946508345165</v>
      </c>
      <c r="L461" s="8">
        <f t="shared" si="143"/>
        <v>9.2942016753716106E-2</v>
      </c>
      <c r="M461" s="8">
        <f t="shared" si="144"/>
        <v>2.6592829937348385E-2</v>
      </c>
      <c r="N461" s="8">
        <f t="shared" si="145"/>
        <v>0.17072866375661286</v>
      </c>
      <c r="O461" s="8">
        <f t="shared" si="146"/>
        <v>0.30524738929674206</v>
      </c>
      <c r="P461" s="8">
        <f t="shared" si="147"/>
        <v>3.0072549118700003E-6</v>
      </c>
      <c r="Q461" s="8">
        <f t="shared" si="148"/>
        <v>0.15460744934854845</v>
      </c>
      <c r="R461" s="8">
        <f t="shared" si="149"/>
        <v>1</v>
      </c>
      <c r="S461" s="8">
        <f t="shared" si="150"/>
        <v>1.0252808133177416</v>
      </c>
      <c r="T461" s="8">
        <f t="shared" si="151"/>
        <v>0.87683685936016109</v>
      </c>
      <c r="W461" s="7">
        <v>423330</v>
      </c>
      <c r="X461" s="7" t="s">
        <v>554</v>
      </c>
      <c r="Y461" s="8">
        <v>0</v>
      </c>
      <c r="Z461" s="8">
        <v>0</v>
      </c>
      <c r="AA461" s="8">
        <v>0</v>
      </c>
      <c r="AB461" s="8">
        <v>0</v>
      </c>
      <c r="AC461" s="8">
        <v>0</v>
      </c>
      <c r="AD461" s="8">
        <v>0</v>
      </c>
      <c r="AE461" s="8">
        <v>0</v>
      </c>
      <c r="AF461" s="8">
        <v>0</v>
      </c>
      <c r="AG461" s="8">
        <v>0</v>
      </c>
      <c r="AH461" s="8">
        <v>0</v>
      </c>
      <c r="AI461" s="8">
        <v>0</v>
      </c>
      <c r="AJ461" s="8">
        <v>0</v>
      </c>
      <c r="AK461" s="8">
        <v>0</v>
      </c>
      <c r="AL461" s="8">
        <v>0</v>
      </c>
      <c r="AM461" s="8">
        <v>0</v>
      </c>
      <c r="AN461" s="8">
        <v>1</v>
      </c>
      <c r="AO461" s="8">
        <v>0</v>
      </c>
      <c r="AP461" s="8">
        <v>0</v>
      </c>
      <c r="AS461" s="7">
        <v>423330</v>
      </c>
      <c r="AT461" s="7" t="s">
        <v>554</v>
      </c>
      <c r="AU461" s="8">
        <v>0.1056324826710968</v>
      </c>
      <c r="AV461" s="8">
        <v>2.7999617294329041E-2</v>
      </c>
      <c r="AW461" s="8">
        <v>0.15149699533570971</v>
      </c>
      <c r="AX461" s="8">
        <v>0.22116671610268065</v>
      </c>
      <c r="AY461" s="8">
        <v>5.5274577148626616E-2</v>
      </c>
      <c r="AZ461" s="8">
        <v>0.20045242329221127</v>
      </c>
      <c r="BA461" s="8">
        <v>0.14302564812527419</v>
      </c>
      <c r="BB461" s="8">
        <v>3.5544649377220967E-2</v>
      </c>
      <c r="BC461" s="8">
        <v>0.14987946508345165</v>
      </c>
      <c r="BD461" s="8">
        <v>9.2942016753716106E-2</v>
      </c>
      <c r="BE461" s="8">
        <v>2.6592829937348385E-2</v>
      </c>
      <c r="BF461" s="8">
        <v>0.17072866375661286</v>
      </c>
      <c r="BG461" s="8">
        <v>0.30524738929674206</v>
      </c>
      <c r="BH461" s="8">
        <v>3.0072549118700003E-6</v>
      </c>
      <c r="BI461" s="8">
        <v>0.15460744934854845</v>
      </c>
      <c r="BJ461" s="8">
        <v>1.2851290953011292</v>
      </c>
      <c r="BK461" s="8">
        <v>1.0252808133177416</v>
      </c>
      <c r="BL461" s="8">
        <v>0.87683685936016109</v>
      </c>
    </row>
    <row r="462" spans="1:64" x14ac:dyDescent="0.3">
      <c r="A462" s="7">
        <v>423390</v>
      </c>
      <c r="B462" s="7" t="str">
        <f t="shared" si="133"/>
        <v>Other Construction Material Merchant Wholesalers</v>
      </c>
      <c r="C462" s="8">
        <f t="shared" si="134"/>
        <v>0.10946231759061291</v>
      </c>
      <c r="D462" s="8">
        <f t="shared" si="135"/>
        <v>2.874619678637903E-2</v>
      </c>
      <c r="E462" s="8">
        <f t="shared" si="136"/>
        <v>0.15596153979435479</v>
      </c>
      <c r="F462" s="8">
        <f t="shared" si="137"/>
        <v>0.23513113024856772</v>
      </c>
      <c r="G462" s="8">
        <f t="shared" si="138"/>
        <v>5.7042472275224992E-2</v>
      </c>
      <c r="H462" s="8">
        <f t="shared" si="139"/>
        <v>0.20178647228366495</v>
      </c>
      <c r="I462" s="8">
        <f t="shared" si="140"/>
        <v>0.14818426666438711</v>
      </c>
      <c r="J462" s="8">
        <f t="shared" si="141"/>
        <v>3.6649240962738715E-2</v>
      </c>
      <c r="K462" s="8">
        <f t="shared" si="142"/>
        <v>0.15212579965792425</v>
      </c>
      <c r="L462" s="8">
        <f t="shared" si="143"/>
        <v>9.5294867847624171E-2</v>
      </c>
      <c r="M462" s="8">
        <f t="shared" si="144"/>
        <v>2.7145842857482255E-2</v>
      </c>
      <c r="N462" s="8">
        <f t="shared" si="145"/>
        <v>0.17671707261825809</v>
      </c>
      <c r="O462" s="8">
        <f t="shared" si="146"/>
        <v>0.32323048227929024</v>
      </c>
      <c r="P462" s="8">
        <f t="shared" si="147"/>
        <v>3.5856986175088705E-6</v>
      </c>
      <c r="Q462" s="8">
        <f t="shared" si="148"/>
        <v>0.16350412388051608</v>
      </c>
      <c r="R462" s="8">
        <f t="shared" si="149"/>
        <v>1</v>
      </c>
      <c r="S462" s="8">
        <f t="shared" si="150"/>
        <v>1.0746052360977416</v>
      </c>
      <c r="T462" s="8">
        <f t="shared" si="151"/>
        <v>0.91760446857532263</v>
      </c>
      <c r="W462" s="7">
        <v>423390</v>
      </c>
      <c r="X462" s="7" t="s">
        <v>555</v>
      </c>
      <c r="Y462" s="8">
        <v>0</v>
      </c>
      <c r="Z462" s="8">
        <v>0</v>
      </c>
      <c r="AA462" s="8">
        <v>0</v>
      </c>
      <c r="AB462" s="8">
        <v>0</v>
      </c>
      <c r="AC462" s="8">
        <v>0</v>
      </c>
      <c r="AD462" s="8">
        <v>0</v>
      </c>
      <c r="AE462" s="8">
        <v>0</v>
      </c>
      <c r="AF462" s="8">
        <v>0</v>
      </c>
      <c r="AG462" s="8">
        <v>0</v>
      </c>
      <c r="AH462" s="8">
        <v>0</v>
      </c>
      <c r="AI462" s="8">
        <v>0</v>
      </c>
      <c r="AJ462" s="8">
        <v>0</v>
      </c>
      <c r="AK462" s="8">
        <v>0</v>
      </c>
      <c r="AL462" s="8">
        <v>0</v>
      </c>
      <c r="AM462" s="8">
        <v>0</v>
      </c>
      <c r="AN462" s="8">
        <v>1</v>
      </c>
      <c r="AO462" s="8">
        <v>0</v>
      </c>
      <c r="AP462" s="8">
        <v>0</v>
      </c>
      <c r="AS462" s="7">
        <v>423390</v>
      </c>
      <c r="AT462" s="7" t="s">
        <v>555</v>
      </c>
      <c r="AU462" s="8">
        <v>0.10946231759061291</v>
      </c>
      <c r="AV462" s="8">
        <v>2.874619678637903E-2</v>
      </c>
      <c r="AW462" s="8">
        <v>0.15596153979435479</v>
      </c>
      <c r="AX462" s="8">
        <v>0.23513113024856772</v>
      </c>
      <c r="AY462" s="8">
        <v>5.7042472275224992E-2</v>
      </c>
      <c r="AZ462" s="8">
        <v>0.20178647228366495</v>
      </c>
      <c r="BA462" s="8">
        <v>0.14818426666438711</v>
      </c>
      <c r="BB462" s="8">
        <v>3.6649240962738715E-2</v>
      </c>
      <c r="BC462" s="8">
        <v>0.15212579965792425</v>
      </c>
      <c r="BD462" s="8">
        <v>9.5294867847624171E-2</v>
      </c>
      <c r="BE462" s="8">
        <v>2.7145842857482255E-2</v>
      </c>
      <c r="BF462" s="8">
        <v>0.17671707261825809</v>
      </c>
      <c r="BG462" s="8">
        <v>0.32323048227929024</v>
      </c>
      <c r="BH462" s="8">
        <v>3.5856986175088705E-6</v>
      </c>
      <c r="BI462" s="8">
        <v>0.16350412388051608</v>
      </c>
      <c r="BJ462" s="8">
        <v>1.2941700541712899</v>
      </c>
      <c r="BK462" s="8">
        <v>1.0746052360977416</v>
      </c>
      <c r="BL462" s="8">
        <v>0.91760446857532263</v>
      </c>
    </row>
    <row r="463" spans="1:64" x14ac:dyDescent="0.3">
      <c r="A463" s="7">
        <v>423410</v>
      </c>
      <c r="B463" s="7" t="str">
        <f t="shared" si="133"/>
        <v>Photographic Equipment and Supplies Merchant Wholesalers</v>
      </c>
      <c r="C463" s="8">
        <f t="shared" si="134"/>
        <v>6.1210529591516127E-2</v>
      </c>
      <c r="D463" s="8">
        <f t="shared" si="135"/>
        <v>1.7143840198714518E-2</v>
      </c>
      <c r="E463" s="8">
        <f t="shared" si="136"/>
        <v>9.7594960420032267E-2</v>
      </c>
      <c r="F463" s="8">
        <f t="shared" si="137"/>
        <v>0.12320114846977417</v>
      </c>
      <c r="G463" s="8">
        <f t="shared" si="138"/>
        <v>3.1203600647953227E-2</v>
      </c>
      <c r="H463" s="8">
        <f t="shared" si="139"/>
        <v>0.14239779139672581</v>
      </c>
      <c r="I463" s="8">
        <f t="shared" si="140"/>
        <v>6.9436010917548377E-2</v>
      </c>
      <c r="J463" s="8">
        <f t="shared" si="141"/>
        <v>1.69762203826E-2</v>
      </c>
      <c r="K463" s="8">
        <f t="shared" si="142"/>
        <v>7.9423462425951608E-2</v>
      </c>
      <c r="L463" s="8">
        <f t="shared" si="143"/>
        <v>5.5459874483216133E-2</v>
      </c>
      <c r="M463" s="8">
        <f t="shared" si="144"/>
        <v>1.5243205854593546E-2</v>
      </c>
      <c r="N463" s="8">
        <f t="shared" si="145"/>
        <v>9.9207265802693553E-2</v>
      </c>
      <c r="O463" s="8">
        <f t="shared" si="146"/>
        <v>0.19418173168806444</v>
      </c>
      <c r="P463" s="8">
        <f t="shared" si="147"/>
        <v>1.2763144834587095E-6</v>
      </c>
      <c r="Q463" s="8">
        <f t="shared" si="148"/>
        <v>0.11880336086580649</v>
      </c>
      <c r="R463" s="8">
        <f t="shared" si="149"/>
        <v>1</v>
      </c>
      <c r="S463" s="8">
        <f t="shared" si="150"/>
        <v>0.6193831856756451</v>
      </c>
      <c r="T463" s="8">
        <f t="shared" si="151"/>
        <v>0.48841633888741937</v>
      </c>
      <c r="W463" s="7">
        <v>423410</v>
      </c>
      <c r="X463" s="7" t="s">
        <v>556</v>
      </c>
      <c r="Y463" s="8">
        <v>0</v>
      </c>
      <c r="Z463" s="8">
        <v>0</v>
      </c>
      <c r="AA463" s="8">
        <v>0</v>
      </c>
      <c r="AB463" s="8">
        <v>0</v>
      </c>
      <c r="AC463" s="8">
        <v>0</v>
      </c>
      <c r="AD463" s="8">
        <v>0</v>
      </c>
      <c r="AE463" s="8">
        <v>0</v>
      </c>
      <c r="AF463" s="8">
        <v>0</v>
      </c>
      <c r="AG463" s="8">
        <v>0</v>
      </c>
      <c r="AH463" s="8">
        <v>0</v>
      </c>
      <c r="AI463" s="8">
        <v>0</v>
      </c>
      <c r="AJ463" s="8">
        <v>0</v>
      </c>
      <c r="AK463" s="8">
        <v>0</v>
      </c>
      <c r="AL463" s="8">
        <v>0</v>
      </c>
      <c r="AM463" s="8">
        <v>0</v>
      </c>
      <c r="AN463" s="8">
        <v>1</v>
      </c>
      <c r="AO463" s="8">
        <v>0</v>
      </c>
      <c r="AP463" s="8">
        <v>0</v>
      </c>
      <c r="AS463" s="7">
        <v>423410</v>
      </c>
      <c r="AT463" s="7" t="s">
        <v>556</v>
      </c>
      <c r="AU463" s="8">
        <v>6.1210529591516127E-2</v>
      </c>
      <c r="AV463" s="8">
        <v>1.7143840198714518E-2</v>
      </c>
      <c r="AW463" s="8">
        <v>9.7594960420032267E-2</v>
      </c>
      <c r="AX463" s="8">
        <v>0.12320114846977417</v>
      </c>
      <c r="AY463" s="8">
        <v>3.1203600647953227E-2</v>
      </c>
      <c r="AZ463" s="8">
        <v>0.14239779139672581</v>
      </c>
      <c r="BA463" s="8">
        <v>6.9436010917548377E-2</v>
      </c>
      <c r="BB463" s="8">
        <v>1.69762203826E-2</v>
      </c>
      <c r="BC463" s="8">
        <v>7.9423462425951608E-2</v>
      </c>
      <c r="BD463" s="8">
        <v>5.5459874483216133E-2</v>
      </c>
      <c r="BE463" s="8">
        <v>1.5243205854593546E-2</v>
      </c>
      <c r="BF463" s="8">
        <v>9.9207265802693553E-2</v>
      </c>
      <c r="BG463" s="8">
        <v>0.19418173168806444</v>
      </c>
      <c r="BH463" s="8">
        <v>1.2763144834587095E-6</v>
      </c>
      <c r="BI463" s="8">
        <v>0.11880336086580649</v>
      </c>
      <c r="BJ463" s="8">
        <v>1.175949330210484</v>
      </c>
      <c r="BK463" s="8">
        <v>0.6193831856756451</v>
      </c>
      <c r="BL463" s="8">
        <v>0.48841633888741937</v>
      </c>
    </row>
    <row r="464" spans="1:64" x14ac:dyDescent="0.3">
      <c r="A464" s="7">
        <v>423420</v>
      </c>
      <c r="B464" s="7" t="str">
        <f t="shared" si="133"/>
        <v>Office Equipment Merchant Wholesalers</v>
      </c>
      <c r="C464" s="8">
        <f t="shared" si="134"/>
        <v>0.11015842732287745</v>
      </c>
      <c r="D464" s="8">
        <f t="shared" si="135"/>
        <v>2.6622900637401612E-2</v>
      </c>
      <c r="E464" s="8">
        <f t="shared" si="136"/>
        <v>0.18472189679896775</v>
      </c>
      <c r="F464" s="8">
        <f t="shared" si="137"/>
        <v>0.19006566377720163</v>
      </c>
      <c r="G464" s="8">
        <f t="shared" si="138"/>
        <v>4.1600042105908057E-2</v>
      </c>
      <c r="H464" s="8">
        <f t="shared" si="139"/>
        <v>0.20550070150656452</v>
      </c>
      <c r="I464" s="8">
        <f t="shared" si="140"/>
        <v>0.12595294220041131</v>
      </c>
      <c r="J464" s="8">
        <f t="shared" si="141"/>
        <v>2.6641348674641945E-2</v>
      </c>
      <c r="K464" s="8">
        <f t="shared" si="142"/>
        <v>0.14823771962054519</v>
      </c>
      <c r="L464" s="8">
        <f t="shared" si="143"/>
        <v>9.7999219988022607E-2</v>
      </c>
      <c r="M464" s="8">
        <f t="shared" si="144"/>
        <v>2.3461231008583869E-2</v>
      </c>
      <c r="N464" s="8">
        <f t="shared" si="145"/>
        <v>0.19063087446401611</v>
      </c>
      <c r="O464" s="8">
        <f t="shared" si="146"/>
        <v>0.43689736221967701</v>
      </c>
      <c r="P464" s="8">
        <f t="shared" si="147"/>
        <v>3.7448729435088708E-6</v>
      </c>
      <c r="Q464" s="8">
        <f t="shared" si="148"/>
        <v>0.26202675292911276</v>
      </c>
      <c r="R464" s="8">
        <f t="shared" si="149"/>
        <v>1</v>
      </c>
      <c r="S464" s="8">
        <f t="shared" si="150"/>
        <v>1.1629728590030648</v>
      </c>
      <c r="T464" s="8">
        <f t="shared" si="151"/>
        <v>1.0266384621083871</v>
      </c>
      <c r="W464" s="7">
        <v>423420</v>
      </c>
      <c r="X464" s="7" t="s">
        <v>557</v>
      </c>
      <c r="Y464" s="8">
        <v>0</v>
      </c>
      <c r="Z464" s="8">
        <v>0</v>
      </c>
      <c r="AA464" s="8">
        <v>0</v>
      </c>
      <c r="AB464" s="8">
        <v>0</v>
      </c>
      <c r="AC464" s="8">
        <v>0</v>
      </c>
      <c r="AD464" s="8">
        <v>0</v>
      </c>
      <c r="AE464" s="8">
        <v>0</v>
      </c>
      <c r="AF464" s="8">
        <v>0</v>
      </c>
      <c r="AG464" s="8">
        <v>0</v>
      </c>
      <c r="AH464" s="8">
        <v>0</v>
      </c>
      <c r="AI464" s="8">
        <v>0</v>
      </c>
      <c r="AJ464" s="8">
        <v>0</v>
      </c>
      <c r="AK464" s="8">
        <v>0</v>
      </c>
      <c r="AL464" s="8">
        <v>0</v>
      </c>
      <c r="AM464" s="8">
        <v>0</v>
      </c>
      <c r="AN464" s="8">
        <v>1</v>
      </c>
      <c r="AO464" s="8">
        <v>0</v>
      </c>
      <c r="AP464" s="8">
        <v>0</v>
      </c>
      <c r="AS464" s="7">
        <v>423420</v>
      </c>
      <c r="AT464" s="7" t="s">
        <v>557</v>
      </c>
      <c r="AU464" s="8">
        <v>0.11015842732287745</v>
      </c>
      <c r="AV464" s="8">
        <v>2.6622900637401612E-2</v>
      </c>
      <c r="AW464" s="8">
        <v>0.18472189679896775</v>
      </c>
      <c r="AX464" s="8">
        <v>0.19006566377720163</v>
      </c>
      <c r="AY464" s="8">
        <v>4.1600042105908057E-2</v>
      </c>
      <c r="AZ464" s="8">
        <v>0.20550070150656452</v>
      </c>
      <c r="BA464" s="8">
        <v>0.12595294220041131</v>
      </c>
      <c r="BB464" s="8">
        <v>2.6641348674641945E-2</v>
      </c>
      <c r="BC464" s="8">
        <v>0.14823771962054519</v>
      </c>
      <c r="BD464" s="8">
        <v>9.7999219988022607E-2</v>
      </c>
      <c r="BE464" s="8">
        <v>2.3461231008583869E-2</v>
      </c>
      <c r="BF464" s="8">
        <v>0.19063087446401611</v>
      </c>
      <c r="BG464" s="8">
        <v>0.43689736221967701</v>
      </c>
      <c r="BH464" s="8">
        <v>3.7448729435088708E-6</v>
      </c>
      <c r="BI464" s="8">
        <v>0.26202675292911276</v>
      </c>
      <c r="BJ464" s="8">
        <v>1.3215032247588707</v>
      </c>
      <c r="BK464" s="8">
        <v>1.1629728590030648</v>
      </c>
      <c r="BL464" s="8">
        <v>1.0266384621083871</v>
      </c>
    </row>
    <row r="465" spans="1:64" x14ac:dyDescent="0.3">
      <c r="A465" s="7">
        <v>423430</v>
      </c>
      <c r="B465" s="7" t="str">
        <f t="shared" si="133"/>
        <v>Computer and Computer Peripheral Equipment and Software Merchant Wholesalers</v>
      </c>
      <c r="C465" s="8">
        <f t="shared" si="134"/>
        <v>7.3830850968699999E-2</v>
      </c>
      <c r="D465" s="8">
        <f t="shared" si="135"/>
        <v>1.0661064618199999E-2</v>
      </c>
      <c r="E465" s="8">
        <f t="shared" si="136"/>
        <v>0.11368312982000001</v>
      </c>
      <c r="F465" s="8">
        <f t="shared" si="137"/>
        <v>0.15317752329199999</v>
      </c>
      <c r="G465" s="8">
        <f t="shared" si="138"/>
        <v>1.9269199633799999E-2</v>
      </c>
      <c r="H465" s="8">
        <f t="shared" si="139"/>
        <v>0.10564693258500001</v>
      </c>
      <c r="I465" s="8">
        <f t="shared" si="140"/>
        <v>7.5919841746100003E-2</v>
      </c>
      <c r="J465" s="8">
        <f t="shared" si="141"/>
        <v>9.5310400652099999E-3</v>
      </c>
      <c r="K465" s="8">
        <f t="shared" si="142"/>
        <v>5.6033337791399997E-2</v>
      </c>
      <c r="L465" s="8">
        <f t="shared" si="143"/>
        <v>6.1692468632299997E-2</v>
      </c>
      <c r="M465" s="8">
        <f t="shared" si="144"/>
        <v>9.1495144938800003E-3</v>
      </c>
      <c r="N465" s="8">
        <f t="shared" si="145"/>
        <v>0.133947173511</v>
      </c>
      <c r="O465" s="8">
        <f t="shared" si="146"/>
        <v>0.59980565566599997</v>
      </c>
      <c r="P465" s="8">
        <f t="shared" si="147"/>
        <v>4.6576574204400002E-6</v>
      </c>
      <c r="Q465" s="8">
        <f t="shared" si="148"/>
        <v>0.35640323117</v>
      </c>
      <c r="R465" s="8">
        <f t="shared" si="149"/>
        <v>1.19817504541</v>
      </c>
      <c r="S465" s="8">
        <f t="shared" si="150"/>
        <v>1.27809365551</v>
      </c>
      <c r="T465" s="8">
        <f t="shared" si="151"/>
        <v>1.1414842195999999</v>
      </c>
      <c r="W465" s="7">
        <v>423430</v>
      </c>
      <c r="X465" s="7" t="s">
        <v>558</v>
      </c>
      <c r="Y465" s="8">
        <v>7.3830850968699999E-2</v>
      </c>
      <c r="Z465" s="8">
        <v>1.0661064618199999E-2</v>
      </c>
      <c r="AA465" s="8">
        <v>0.11368312982000001</v>
      </c>
      <c r="AB465" s="8">
        <v>0.15317752329199999</v>
      </c>
      <c r="AC465" s="8">
        <v>1.9269199633799999E-2</v>
      </c>
      <c r="AD465" s="8">
        <v>0.10564693258500001</v>
      </c>
      <c r="AE465" s="8">
        <v>7.5919841746100003E-2</v>
      </c>
      <c r="AF465" s="8">
        <v>9.5310400652099999E-3</v>
      </c>
      <c r="AG465" s="8">
        <v>5.6033337791399997E-2</v>
      </c>
      <c r="AH465" s="8">
        <v>6.1692468632299997E-2</v>
      </c>
      <c r="AI465" s="8">
        <v>9.1495144938800003E-3</v>
      </c>
      <c r="AJ465" s="8">
        <v>0.133947173511</v>
      </c>
      <c r="AK465" s="8">
        <v>0.59980565566599997</v>
      </c>
      <c r="AL465" s="8">
        <v>4.6576574204400002E-6</v>
      </c>
      <c r="AM465" s="8">
        <v>0.35640323117</v>
      </c>
      <c r="AN465" s="8">
        <v>1.19817504541</v>
      </c>
      <c r="AO465" s="8">
        <v>1.27809365551</v>
      </c>
      <c r="AP465" s="8">
        <v>1.1414842195999999</v>
      </c>
      <c r="AS465" s="7">
        <v>423430</v>
      </c>
      <c r="AT465" s="7" t="s">
        <v>558</v>
      </c>
      <c r="AU465" s="8">
        <v>9.558370598626291E-2</v>
      </c>
      <c r="AV465" s="8">
        <v>2.3918491496180642E-2</v>
      </c>
      <c r="AW465" s="8">
        <v>0.15695266343841935</v>
      </c>
      <c r="AX465" s="8">
        <v>0.22477545011759681</v>
      </c>
      <c r="AY465" s="8">
        <v>5.2257592029391932E-2</v>
      </c>
      <c r="AZ465" s="8">
        <v>0.2380900598895484</v>
      </c>
      <c r="BA465" s="8">
        <v>0.11104661053040646</v>
      </c>
      <c r="BB465" s="8">
        <v>2.4161049306662744E-2</v>
      </c>
      <c r="BC465" s="8">
        <v>0.12804383316401294</v>
      </c>
      <c r="BD465" s="8">
        <v>8.5880552061480653E-2</v>
      </c>
      <c r="BE465" s="8">
        <v>2.1158150801961612E-2</v>
      </c>
      <c r="BF465" s="8">
        <v>0.16088455553893546</v>
      </c>
      <c r="BG465" s="8">
        <v>0.35934214995046776</v>
      </c>
      <c r="BH465" s="8">
        <v>2.2135315972143546E-6</v>
      </c>
      <c r="BI465" s="8">
        <v>0.21454949642270954</v>
      </c>
      <c r="BJ465" s="8">
        <v>1.2764548609208068</v>
      </c>
      <c r="BK465" s="8">
        <v>1.1118972955850002</v>
      </c>
      <c r="BL465" s="8">
        <v>0.86002568654983857</v>
      </c>
    </row>
    <row r="466" spans="1:64" x14ac:dyDescent="0.3">
      <c r="A466" s="7">
        <v>423440</v>
      </c>
      <c r="B466" s="7" t="str">
        <f t="shared" si="133"/>
        <v>Other Commercial Equipment Merchant Wholesalers</v>
      </c>
      <c r="C466" s="8">
        <f t="shared" si="134"/>
        <v>9.8424919083190301E-2</v>
      </c>
      <c r="D466" s="8">
        <f t="shared" si="135"/>
        <v>2.467056393886451E-2</v>
      </c>
      <c r="E466" s="8">
        <f t="shared" si="136"/>
        <v>0.1590817350280323</v>
      </c>
      <c r="F466" s="8">
        <f t="shared" si="137"/>
        <v>0.1360959858108903</v>
      </c>
      <c r="G466" s="8">
        <f t="shared" si="138"/>
        <v>3.1294336507254841E-2</v>
      </c>
      <c r="H466" s="8">
        <f t="shared" si="139"/>
        <v>0.14528404338850479</v>
      </c>
      <c r="I466" s="8">
        <f t="shared" si="140"/>
        <v>0.11371535466944999</v>
      </c>
      <c r="J466" s="8">
        <f t="shared" si="141"/>
        <v>2.4839259107629033E-2</v>
      </c>
      <c r="K466" s="8">
        <f t="shared" si="142"/>
        <v>0.12934031727135481</v>
      </c>
      <c r="L466" s="8">
        <f t="shared" si="143"/>
        <v>8.835196039562257E-2</v>
      </c>
      <c r="M466" s="8">
        <f t="shared" si="144"/>
        <v>2.1778358417735479E-2</v>
      </c>
      <c r="N466" s="8">
        <f t="shared" si="145"/>
        <v>0.1632118424295968</v>
      </c>
      <c r="O466" s="8">
        <f t="shared" si="146"/>
        <v>0.35937048103248354</v>
      </c>
      <c r="P466" s="8">
        <f t="shared" si="147"/>
        <v>3.759577095039033E-6</v>
      </c>
      <c r="Q466" s="8">
        <f t="shared" si="148"/>
        <v>0.21524640327166142</v>
      </c>
      <c r="R466" s="8">
        <f t="shared" si="149"/>
        <v>1</v>
      </c>
      <c r="S466" s="8">
        <f t="shared" si="150"/>
        <v>0.90944855925500012</v>
      </c>
      <c r="T466" s="8">
        <f t="shared" si="151"/>
        <v>0.86466912459693557</v>
      </c>
      <c r="W466" s="7">
        <v>423440</v>
      </c>
      <c r="X466" s="7" t="s">
        <v>559</v>
      </c>
      <c r="Y466" s="8">
        <v>0</v>
      </c>
      <c r="Z466" s="8">
        <v>0</v>
      </c>
      <c r="AA466" s="8">
        <v>0</v>
      </c>
      <c r="AB466" s="8">
        <v>0</v>
      </c>
      <c r="AC466" s="8">
        <v>0</v>
      </c>
      <c r="AD466" s="8">
        <v>0</v>
      </c>
      <c r="AE466" s="8">
        <v>0</v>
      </c>
      <c r="AF466" s="8">
        <v>0</v>
      </c>
      <c r="AG466" s="8">
        <v>0</v>
      </c>
      <c r="AH466" s="8">
        <v>0</v>
      </c>
      <c r="AI466" s="8">
        <v>0</v>
      </c>
      <c r="AJ466" s="8">
        <v>0</v>
      </c>
      <c r="AK466" s="8">
        <v>0</v>
      </c>
      <c r="AL466" s="8">
        <v>0</v>
      </c>
      <c r="AM466" s="8">
        <v>0</v>
      </c>
      <c r="AN466" s="8">
        <v>1</v>
      </c>
      <c r="AO466" s="8">
        <v>0</v>
      </c>
      <c r="AP466" s="8">
        <v>0</v>
      </c>
      <c r="AS466" s="7">
        <v>423440</v>
      </c>
      <c r="AT466" s="7" t="s">
        <v>559</v>
      </c>
      <c r="AU466" s="8">
        <v>9.8424919083190301E-2</v>
      </c>
      <c r="AV466" s="8">
        <v>2.467056393886451E-2</v>
      </c>
      <c r="AW466" s="8">
        <v>0.1590817350280323</v>
      </c>
      <c r="AX466" s="8">
        <v>0.1360959858108903</v>
      </c>
      <c r="AY466" s="8">
        <v>3.1294336507254841E-2</v>
      </c>
      <c r="AZ466" s="8">
        <v>0.14528404338850479</v>
      </c>
      <c r="BA466" s="8">
        <v>0.11371535466944999</v>
      </c>
      <c r="BB466" s="8">
        <v>2.4839259107629033E-2</v>
      </c>
      <c r="BC466" s="8">
        <v>0.12934031727135481</v>
      </c>
      <c r="BD466" s="8">
        <v>8.835196039562257E-2</v>
      </c>
      <c r="BE466" s="8">
        <v>2.1778358417735479E-2</v>
      </c>
      <c r="BF466" s="8">
        <v>0.1632118424295968</v>
      </c>
      <c r="BG466" s="8">
        <v>0.35937048103248354</v>
      </c>
      <c r="BH466" s="8">
        <v>3.759577095039033E-6</v>
      </c>
      <c r="BI466" s="8">
        <v>0.21524640327166142</v>
      </c>
      <c r="BJ466" s="8">
        <v>1.2821772180495159</v>
      </c>
      <c r="BK466" s="8">
        <v>0.90944855925500012</v>
      </c>
      <c r="BL466" s="8">
        <v>0.86466912459693557</v>
      </c>
    </row>
    <row r="467" spans="1:64" x14ac:dyDescent="0.3">
      <c r="A467" s="7">
        <v>423450</v>
      </c>
      <c r="B467" s="7" t="str">
        <f t="shared" si="133"/>
        <v>Medical, Dental, and Hospital Equipment and Supplies Merchant Wholesalers</v>
      </c>
      <c r="C467" s="8">
        <f t="shared" si="134"/>
        <v>0.10617538558151936</v>
      </c>
      <c r="D467" s="8">
        <f t="shared" si="135"/>
        <v>2.5898665178669355E-2</v>
      </c>
      <c r="E467" s="8">
        <f t="shared" si="136"/>
        <v>0.1761970461645645</v>
      </c>
      <c r="F467" s="8">
        <f t="shared" si="137"/>
        <v>0.28193513705370971</v>
      </c>
      <c r="G467" s="8">
        <f t="shared" si="138"/>
        <v>6.2418814565772592E-2</v>
      </c>
      <c r="H467" s="8">
        <f t="shared" si="139"/>
        <v>0.29919240630120969</v>
      </c>
      <c r="I467" s="8">
        <f t="shared" si="140"/>
        <v>0.12209540359661289</v>
      </c>
      <c r="J467" s="8">
        <f t="shared" si="141"/>
        <v>2.59870984148E-2</v>
      </c>
      <c r="K467" s="8">
        <f t="shared" si="142"/>
        <v>0.14116673049341288</v>
      </c>
      <c r="L467" s="8">
        <f t="shared" si="143"/>
        <v>9.465486306041615E-2</v>
      </c>
      <c r="M467" s="8">
        <f t="shared" si="144"/>
        <v>2.2798318724136128E-2</v>
      </c>
      <c r="N467" s="8">
        <f t="shared" si="145"/>
        <v>0.18174585807872576</v>
      </c>
      <c r="O467" s="8">
        <f t="shared" si="146"/>
        <v>0.41772580858746794</v>
      </c>
      <c r="P467" s="8">
        <f t="shared" si="147"/>
        <v>2.4245450608377421E-6</v>
      </c>
      <c r="Q467" s="8">
        <f t="shared" si="148"/>
        <v>0.24991240694288719</v>
      </c>
      <c r="R467" s="8">
        <f t="shared" si="149"/>
        <v>1</v>
      </c>
      <c r="S467" s="8">
        <f t="shared" si="150"/>
        <v>1.3370947450172586</v>
      </c>
      <c r="T467" s="8">
        <f t="shared" si="151"/>
        <v>0.9827976196012902</v>
      </c>
      <c r="W467" s="7">
        <v>423450</v>
      </c>
      <c r="X467" s="7" t="s">
        <v>560</v>
      </c>
      <c r="Y467" s="8">
        <v>0</v>
      </c>
      <c r="Z467" s="8">
        <v>0</v>
      </c>
      <c r="AA467" s="8">
        <v>0</v>
      </c>
      <c r="AB467" s="8">
        <v>0</v>
      </c>
      <c r="AC467" s="8">
        <v>0</v>
      </c>
      <c r="AD467" s="8">
        <v>0</v>
      </c>
      <c r="AE467" s="8">
        <v>0</v>
      </c>
      <c r="AF467" s="8">
        <v>0</v>
      </c>
      <c r="AG467" s="8">
        <v>0</v>
      </c>
      <c r="AH467" s="8">
        <v>0</v>
      </c>
      <c r="AI467" s="8">
        <v>0</v>
      </c>
      <c r="AJ467" s="8">
        <v>0</v>
      </c>
      <c r="AK467" s="8">
        <v>0</v>
      </c>
      <c r="AL467" s="8">
        <v>0</v>
      </c>
      <c r="AM467" s="8">
        <v>0</v>
      </c>
      <c r="AN467" s="8">
        <v>1</v>
      </c>
      <c r="AO467" s="8">
        <v>0</v>
      </c>
      <c r="AP467" s="8">
        <v>0</v>
      </c>
      <c r="AS467" s="7">
        <v>423450</v>
      </c>
      <c r="AT467" s="7" t="s">
        <v>560</v>
      </c>
      <c r="AU467" s="8">
        <v>0.10617538558151936</v>
      </c>
      <c r="AV467" s="8">
        <v>2.5898665178669355E-2</v>
      </c>
      <c r="AW467" s="8">
        <v>0.1761970461645645</v>
      </c>
      <c r="AX467" s="8">
        <v>0.28193513705370971</v>
      </c>
      <c r="AY467" s="8">
        <v>6.2418814565772592E-2</v>
      </c>
      <c r="AZ467" s="8">
        <v>0.29919240630120969</v>
      </c>
      <c r="BA467" s="8">
        <v>0.12209540359661289</v>
      </c>
      <c r="BB467" s="8">
        <v>2.59870984148E-2</v>
      </c>
      <c r="BC467" s="8">
        <v>0.14116673049341288</v>
      </c>
      <c r="BD467" s="8">
        <v>9.465486306041615E-2</v>
      </c>
      <c r="BE467" s="8">
        <v>2.2798318724136128E-2</v>
      </c>
      <c r="BF467" s="8">
        <v>0.18174585807872576</v>
      </c>
      <c r="BG467" s="8">
        <v>0.41772580858746794</v>
      </c>
      <c r="BH467" s="8">
        <v>2.4245450608377421E-6</v>
      </c>
      <c r="BI467" s="8">
        <v>0.24991240694288719</v>
      </c>
      <c r="BJ467" s="8">
        <v>1.3082710969248388</v>
      </c>
      <c r="BK467" s="8">
        <v>1.3370947450172586</v>
      </c>
      <c r="BL467" s="8">
        <v>0.9827976196012902</v>
      </c>
    </row>
    <row r="468" spans="1:64" x14ac:dyDescent="0.3">
      <c r="A468" s="7">
        <v>423460</v>
      </c>
      <c r="B468" s="7" t="str">
        <f t="shared" si="133"/>
        <v>Ophthalmic Goods Merchant Wholesalers</v>
      </c>
      <c r="C468" s="8">
        <f t="shared" si="134"/>
        <v>6.3256152666893536E-2</v>
      </c>
      <c r="D468" s="8">
        <f t="shared" si="135"/>
        <v>1.7487981409762904E-2</v>
      </c>
      <c r="E468" s="8">
        <f t="shared" si="136"/>
        <v>0.10034652029532258</v>
      </c>
      <c r="F468" s="8">
        <f t="shared" si="137"/>
        <v>9.5051072912035461E-2</v>
      </c>
      <c r="G468" s="8">
        <f t="shared" si="138"/>
        <v>2.4718577899797256E-2</v>
      </c>
      <c r="H468" s="8">
        <f t="shared" si="139"/>
        <v>0.10860945727801614</v>
      </c>
      <c r="I468" s="8">
        <f t="shared" si="140"/>
        <v>7.2499675857254836E-2</v>
      </c>
      <c r="J468" s="8">
        <f t="shared" si="141"/>
        <v>1.7550853543629032E-2</v>
      </c>
      <c r="K468" s="8">
        <f t="shared" si="142"/>
        <v>8.0978481481796774E-2</v>
      </c>
      <c r="L468" s="8">
        <f t="shared" si="143"/>
        <v>5.7474472647437096E-2</v>
      </c>
      <c r="M468" s="8">
        <f t="shared" si="144"/>
        <v>1.5538087008201614E-2</v>
      </c>
      <c r="N468" s="8">
        <f t="shared" si="145"/>
        <v>0.10301790250804839</v>
      </c>
      <c r="O468" s="8">
        <f t="shared" si="146"/>
        <v>0.20397398758088708</v>
      </c>
      <c r="P468" s="8">
        <f t="shared" si="147"/>
        <v>2.4557988371361294E-6</v>
      </c>
      <c r="Q468" s="8">
        <f t="shared" si="148"/>
        <v>0.12361072080304834</v>
      </c>
      <c r="R468" s="8">
        <f t="shared" si="149"/>
        <v>1</v>
      </c>
      <c r="S468" s="8">
        <f t="shared" si="150"/>
        <v>0.5670887855091935</v>
      </c>
      <c r="T468" s="8">
        <f t="shared" si="151"/>
        <v>0.50973868830177427</v>
      </c>
      <c r="W468" s="7">
        <v>423460</v>
      </c>
      <c r="X468" s="7" t="s">
        <v>561</v>
      </c>
      <c r="Y468" s="8">
        <v>0</v>
      </c>
      <c r="Z468" s="8">
        <v>0</v>
      </c>
      <c r="AA468" s="8">
        <v>0</v>
      </c>
      <c r="AB468" s="8">
        <v>0</v>
      </c>
      <c r="AC468" s="8">
        <v>0</v>
      </c>
      <c r="AD468" s="8">
        <v>0</v>
      </c>
      <c r="AE468" s="8">
        <v>0</v>
      </c>
      <c r="AF468" s="8">
        <v>0</v>
      </c>
      <c r="AG468" s="8">
        <v>0</v>
      </c>
      <c r="AH468" s="8">
        <v>0</v>
      </c>
      <c r="AI468" s="8">
        <v>0</v>
      </c>
      <c r="AJ468" s="8">
        <v>0</v>
      </c>
      <c r="AK468" s="8">
        <v>0</v>
      </c>
      <c r="AL468" s="8">
        <v>0</v>
      </c>
      <c r="AM468" s="8">
        <v>0</v>
      </c>
      <c r="AN468" s="8">
        <v>1</v>
      </c>
      <c r="AO468" s="8">
        <v>0</v>
      </c>
      <c r="AP468" s="8">
        <v>0</v>
      </c>
      <c r="AS468" s="7">
        <v>423460</v>
      </c>
      <c r="AT468" s="7" t="s">
        <v>561</v>
      </c>
      <c r="AU468" s="8">
        <v>6.3256152666893536E-2</v>
      </c>
      <c r="AV468" s="8">
        <v>1.7487981409762904E-2</v>
      </c>
      <c r="AW468" s="8">
        <v>0.10034652029532258</v>
      </c>
      <c r="AX468" s="8">
        <v>9.5051072912035461E-2</v>
      </c>
      <c r="AY468" s="8">
        <v>2.4718577899797256E-2</v>
      </c>
      <c r="AZ468" s="8">
        <v>0.10860945727801614</v>
      </c>
      <c r="BA468" s="8">
        <v>7.2499675857254836E-2</v>
      </c>
      <c r="BB468" s="8">
        <v>1.7550853543629032E-2</v>
      </c>
      <c r="BC468" s="8">
        <v>8.0978481481796774E-2</v>
      </c>
      <c r="BD468" s="8">
        <v>5.7474472647437096E-2</v>
      </c>
      <c r="BE468" s="8">
        <v>1.5538087008201614E-2</v>
      </c>
      <c r="BF468" s="8">
        <v>0.10301790250804839</v>
      </c>
      <c r="BG468" s="8">
        <v>0.20397398758088708</v>
      </c>
      <c r="BH468" s="8">
        <v>2.4557988371361294E-6</v>
      </c>
      <c r="BI468" s="8">
        <v>0.12361072080304834</v>
      </c>
      <c r="BJ468" s="8">
        <v>1.1810906543719357</v>
      </c>
      <c r="BK468" s="8">
        <v>0.5670887855091935</v>
      </c>
      <c r="BL468" s="8">
        <v>0.50973868830177427</v>
      </c>
    </row>
    <row r="469" spans="1:64" x14ac:dyDescent="0.3">
      <c r="A469" s="7">
        <v>423490</v>
      </c>
      <c r="B469" s="7" t="str">
        <f t="shared" si="133"/>
        <v>Other Professional Equipment and Supplies Merchant Wholesalers</v>
      </c>
      <c r="C469" s="8">
        <f t="shared" si="134"/>
        <v>7.3656675264499996E-2</v>
      </c>
      <c r="D469" s="8">
        <f t="shared" si="135"/>
        <v>1.06287457735E-2</v>
      </c>
      <c r="E469" s="8">
        <f t="shared" si="136"/>
        <v>0.113223295421</v>
      </c>
      <c r="F469" s="8">
        <f t="shared" si="137"/>
        <v>0.12956209919799999</v>
      </c>
      <c r="G469" s="8">
        <f t="shared" si="138"/>
        <v>1.6447746538200001E-2</v>
      </c>
      <c r="H469" s="8">
        <f t="shared" si="139"/>
        <v>9.05298595298E-2</v>
      </c>
      <c r="I469" s="8">
        <f t="shared" si="140"/>
        <v>7.5029895807099997E-2</v>
      </c>
      <c r="J469" s="8">
        <f t="shared" si="141"/>
        <v>9.4341079259900006E-3</v>
      </c>
      <c r="K469" s="8">
        <f t="shared" si="142"/>
        <v>5.5548251802499997E-2</v>
      </c>
      <c r="L469" s="8">
        <f t="shared" si="143"/>
        <v>6.1535347938699997E-2</v>
      </c>
      <c r="M469" s="8">
        <f t="shared" si="144"/>
        <v>9.1243839064899992E-3</v>
      </c>
      <c r="N469" s="8">
        <f t="shared" si="145"/>
        <v>0.133341275037</v>
      </c>
      <c r="O469" s="8">
        <f t="shared" si="146"/>
        <v>0.59989928348699995</v>
      </c>
      <c r="P469" s="8">
        <f t="shared" si="147"/>
        <v>5.4369056138300003E-6</v>
      </c>
      <c r="Q469" s="8">
        <f t="shared" si="148"/>
        <v>0.35886766620400001</v>
      </c>
      <c r="R469" s="8">
        <f t="shared" si="149"/>
        <v>1.19750871646</v>
      </c>
      <c r="S469" s="8">
        <f t="shared" si="150"/>
        <v>1.23653970527</v>
      </c>
      <c r="T469" s="8">
        <f t="shared" si="151"/>
        <v>1.1400122555400001</v>
      </c>
      <c r="W469" s="7">
        <v>423490</v>
      </c>
      <c r="X469" s="7" t="s">
        <v>562</v>
      </c>
      <c r="Y469" s="8">
        <v>7.3656675264499996E-2</v>
      </c>
      <c r="Z469" s="8">
        <v>1.06287457735E-2</v>
      </c>
      <c r="AA469" s="8">
        <v>0.113223295421</v>
      </c>
      <c r="AB469" s="8">
        <v>0.12956209919799999</v>
      </c>
      <c r="AC469" s="8">
        <v>1.6447746538200001E-2</v>
      </c>
      <c r="AD469" s="8">
        <v>9.05298595298E-2</v>
      </c>
      <c r="AE469" s="8">
        <v>7.5029895807099997E-2</v>
      </c>
      <c r="AF469" s="8">
        <v>9.4341079259900006E-3</v>
      </c>
      <c r="AG469" s="8">
        <v>5.5548251802499997E-2</v>
      </c>
      <c r="AH469" s="8">
        <v>6.1535347938699997E-2</v>
      </c>
      <c r="AI469" s="8">
        <v>9.1243839064899992E-3</v>
      </c>
      <c r="AJ469" s="8">
        <v>0.133341275037</v>
      </c>
      <c r="AK469" s="8">
        <v>0.59989928348699995</v>
      </c>
      <c r="AL469" s="8">
        <v>5.4369056138300003E-6</v>
      </c>
      <c r="AM469" s="8">
        <v>0.35886766620400001</v>
      </c>
      <c r="AN469" s="8">
        <v>1.19750871646</v>
      </c>
      <c r="AO469" s="8">
        <v>1.23653970527</v>
      </c>
      <c r="AP469" s="8">
        <v>1.1400122555400001</v>
      </c>
      <c r="AS469" s="7">
        <v>423490</v>
      </c>
      <c r="AT469" s="7" t="s">
        <v>562</v>
      </c>
      <c r="AU469" s="8">
        <v>7.2158976115127407E-2</v>
      </c>
      <c r="AV469" s="8">
        <v>1.9354334574053226E-2</v>
      </c>
      <c r="AW469" s="8">
        <v>0.11972553424851612</v>
      </c>
      <c r="AX469" s="8">
        <v>0.14208312038551613</v>
      </c>
      <c r="AY469" s="8">
        <v>3.4651139240322579E-2</v>
      </c>
      <c r="AZ469" s="8">
        <v>0.15828559041603868</v>
      </c>
      <c r="BA469" s="8">
        <v>8.2861320456004833E-2</v>
      </c>
      <c r="BB469" s="8">
        <v>1.9468792045928874E-2</v>
      </c>
      <c r="BC469" s="8">
        <v>9.7185199245053241E-2</v>
      </c>
      <c r="BD469" s="8">
        <v>6.483811435154678E-2</v>
      </c>
      <c r="BE469" s="8">
        <v>1.7135296281858545E-2</v>
      </c>
      <c r="BF469" s="8">
        <v>0.12279238955498387</v>
      </c>
      <c r="BG469" s="8">
        <v>0.25255057482912896</v>
      </c>
      <c r="BH469" s="8">
        <v>1.8774070087858065E-6</v>
      </c>
      <c r="BI469" s="8">
        <v>0.15172173408348391</v>
      </c>
      <c r="BJ469" s="8">
        <v>1.2112388449375804</v>
      </c>
      <c r="BK469" s="8">
        <v>0.75437468875145153</v>
      </c>
      <c r="BL469" s="8">
        <v>0.61887015045661287</v>
      </c>
    </row>
    <row r="470" spans="1:64" x14ac:dyDescent="0.3">
      <c r="A470" s="7">
        <v>423510</v>
      </c>
      <c r="B470" s="7" t="str">
        <f t="shared" si="133"/>
        <v>Metal Service Centers and Other Metal Merchant Wholesalers</v>
      </c>
      <c r="C470" s="8">
        <f t="shared" si="134"/>
        <v>0.11466164412816127</v>
      </c>
      <c r="D470" s="8">
        <f t="shared" si="135"/>
        <v>2.9896143445256453E-2</v>
      </c>
      <c r="E470" s="8">
        <f t="shared" si="136"/>
        <v>0.16462365976879034</v>
      </c>
      <c r="F470" s="8">
        <f t="shared" si="137"/>
        <v>0.2649320260638871</v>
      </c>
      <c r="G470" s="8">
        <f t="shared" si="138"/>
        <v>6.3564365299232248E-2</v>
      </c>
      <c r="H470" s="8">
        <f t="shared" si="139"/>
        <v>0.22867622607022578</v>
      </c>
      <c r="I470" s="8">
        <f t="shared" si="140"/>
        <v>0.15616370327477419</v>
      </c>
      <c r="J470" s="8">
        <f t="shared" si="141"/>
        <v>3.8201595056235486E-2</v>
      </c>
      <c r="K470" s="8">
        <f t="shared" si="142"/>
        <v>0.16404436515414511</v>
      </c>
      <c r="L470" s="8">
        <f t="shared" si="143"/>
        <v>9.9784213915595152E-2</v>
      </c>
      <c r="M470" s="8">
        <f t="shared" si="144"/>
        <v>2.8247520663627412E-2</v>
      </c>
      <c r="N470" s="8">
        <f t="shared" si="145"/>
        <v>0.18536638788774196</v>
      </c>
      <c r="O470" s="8">
        <f t="shared" si="146"/>
        <v>0.34124915354725782</v>
      </c>
      <c r="P470" s="8">
        <f t="shared" si="147"/>
        <v>2.1511834117569356E-6</v>
      </c>
      <c r="Q470" s="8">
        <f t="shared" si="148"/>
        <v>0.17130272156048393</v>
      </c>
      <c r="R470" s="8">
        <f t="shared" si="149"/>
        <v>1</v>
      </c>
      <c r="S470" s="8">
        <f t="shared" si="150"/>
        <v>1.1700758432398384</v>
      </c>
      <c r="T470" s="8">
        <f t="shared" si="151"/>
        <v>0.9713128892919356</v>
      </c>
      <c r="W470" s="7">
        <v>423510</v>
      </c>
      <c r="X470" s="7" t="s">
        <v>563</v>
      </c>
      <c r="Y470" s="8">
        <v>0</v>
      </c>
      <c r="Z470" s="8">
        <v>0</v>
      </c>
      <c r="AA470" s="8">
        <v>0</v>
      </c>
      <c r="AB470" s="8">
        <v>0</v>
      </c>
      <c r="AC470" s="8">
        <v>0</v>
      </c>
      <c r="AD470" s="8">
        <v>0</v>
      </c>
      <c r="AE470" s="8">
        <v>0</v>
      </c>
      <c r="AF470" s="8">
        <v>0</v>
      </c>
      <c r="AG470" s="8">
        <v>0</v>
      </c>
      <c r="AH470" s="8">
        <v>0</v>
      </c>
      <c r="AI470" s="8">
        <v>0</v>
      </c>
      <c r="AJ470" s="8">
        <v>0</v>
      </c>
      <c r="AK470" s="8">
        <v>0</v>
      </c>
      <c r="AL470" s="8">
        <v>0</v>
      </c>
      <c r="AM470" s="8">
        <v>0</v>
      </c>
      <c r="AN470" s="8">
        <v>1</v>
      </c>
      <c r="AO470" s="8">
        <v>0</v>
      </c>
      <c r="AP470" s="8">
        <v>0</v>
      </c>
      <c r="AS470" s="7">
        <v>423510</v>
      </c>
      <c r="AT470" s="7" t="s">
        <v>563</v>
      </c>
      <c r="AU470" s="8">
        <v>0.11466164412816127</v>
      </c>
      <c r="AV470" s="8">
        <v>2.9896143445256453E-2</v>
      </c>
      <c r="AW470" s="8">
        <v>0.16462365976879034</v>
      </c>
      <c r="AX470" s="8">
        <v>0.2649320260638871</v>
      </c>
      <c r="AY470" s="8">
        <v>6.3564365299232248E-2</v>
      </c>
      <c r="AZ470" s="8">
        <v>0.22867622607022578</v>
      </c>
      <c r="BA470" s="8">
        <v>0.15616370327477419</v>
      </c>
      <c r="BB470" s="8">
        <v>3.8201595056235486E-2</v>
      </c>
      <c r="BC470" s="8">
        <v>0.16404436515414511</v>
      </c>
      <c r="BD470" s="8">
        <v>9.9784213915595152E-2</v>
      </c>
      <c r="BE470" s="8">
        <v>2.8247520663627412E-2</v>
      </c>
      <c r="BF470" s="8">
        <v>0.18536638788774196</v>
      </c>
      <c r="BG470" s="8">
        <v>0.34124915354725782</v>
      </c>
      <c r="BH470" s="8">
        <v>2.1511834117569356E-6</v>
      </c>
      <c r="BI470" s="8">
        <v>0.17130272156048393</v>
      </c>
      <c r="BJ470" s="8">
        <v>1.3091814473425802</v>
      </c>
      <c r="BK470" s="8">
        <v>1.1700758432398384</v>
      </c>
      <c r="BL470" s="8">
        <v>0.9713128892919356</v>
      </c>
    </row>
    <row r="471" spans="1:64" x14ac:dyDescent="0.3">
      <c r="A471" s="7">
        <v>423520</v>
      </c>
      <c r="B471" s="7" t="str">
        <f t="shared" si="133"/>
        <v>Coal and Other Mineral and Ore Merchant Wholesalers</v>
      </c>
      <c r="C471" s="8">
        <f t="shared" si="134"/>
        <v>4.179880428417742E-2</v>
      </c>
      <c r="D471" s="8">
        <f t="shared" si="135"/>
        <v>1.2765055776214517E-2</v>
      </c>
      <c r="E471" s="8">
        <f t="shared" si="136"/>
        <v>5.6813058837435489E-2</v>
      </c>
      <c r="F471" s="8">
        <f t="shared" si="137"/>
        <v>0.11756780897793546</v>
      </c>
      <c r="G471" s="8">
        <f t="shared" si="138"/>
        <v>3.4948995784122576E-2</v>
      </c>
      <c r="H471" s="8">
        <f t="shared" si="139"/>
        <v>0.10010475943872582</v>
      </c>
      <c r="I471" s="8">
        <f t="shared" si="140"/>
        <v>5.5940553496274206E-2</v>
      </c>
      <c r="J471" s="8">
        <f t="shared" si="141"/>
        <v>1.5903948384891935E-2</v>
      </c>
      <c r="K471" s="8">
        <f t="shared" si="142"/>
        <v>5.5289216641387091E-2</v>
      </c>
      <c r="L471" s="8">
        <f t="shared" si="143"/>
        <v>3.7890912067532263E-2</v>
      </c>
      <c r="M471" s="8">
        <f t="shared" si="144"/>
        <v>1.2318777810482259E-2</v>
      </c>
      <c r="N471" s="8">
        <f t="shared" si="145"/>
        <v>6.3721448759870972E-2</v>
      </c>
      <c r="O471" s="8">
        <f t="shared" si="146"/>
        <v>9.8758459583548397E-2</v>
      </c>
      <c r="P471" s="8">
        <f t="shared" si="147"/>
        <v>5.3694725930861297E-7</v>
      </c>
      <c r="Q471" s="8">
        <f t="shared" si="148"/>
        <v>5.1527261629516125E-2</v>
      </c>
      <c r="R471" s="8">
        <f t="shared" si="149"/>
        <v>1</v>
      </c>
      <c r="S471" s="8">
        <f t="shared" si="150"/>
        <v>0.43004091903935487</v>
      </c>
      <c r="T471" s="8">
        <f t="shared" si="151"/>
        <v>0.30455307336129034</v>
      </c>
      <c r="W471" s="7">
        <v>423520</v>
      </c>
      <c r="X471" s="7" t="s">
        <v>564</v>
      </c>
      <c r="Y471" s="8">
        <v>0</v>
      </c>
      <c r="Z471" s="8">
        <v>0</v>
      </c>
      <c r="AA471" s="8">
        <v>0</v>
      </c>
      <c r="AB471" s="8">
        <v>0</v>
      </c>
      <c r="AC471" s="8">
        <v>0</v>
      </c>
      <c r="AD471" s="8">
        <v>0</v>
      </c>
      <c r="AE471" s="8">
        <v>0</v>
      </c>
      <c r="AF471" s="8">
        <v>0</v>
      </c>
      <c r="AG471" s="8">
        <v>0</v>
      </c>
      <c r="AH471" s="8">
        <v>0</v>
      </c>
      <c r="AI471" s="8">
        <v>0</v>
      </c>
      <c r="AJ471" s="8">
        <v>0</v>
      </c>
      <c r="AK471" s="8">
        <v>0</v>
      </c>
      <c r="AL471" s="8">
        <v>0</v>
      </c>
      <c r="AM471" s="8">
        <v>0</v>
      </c>
      <c r="AN471" s="8">
        <v>1</v>
      </c>
      <c r="AO471" s="8">
        <v>0</v>
      </c>
      <c r="AP471" s="8">
        <v>0</v>
      </c>
      <c r="AS471" s="7">
        <v>423520</v>
      </c>
      <c r="AT471" s="7" t="s">
        <v>564</v>
      </c>
      <c r="AU471" s="8">
        <v>4.179880428417742E-2</v>
      </c>
      <c r="AV471" s="8">
        <v>1.2765055776214517E-2</v>
      </c>
      <c r="AW471" s="8">
        <v>5.6813058837435489E-2</v>
      </c>
      <c r="AX471" s="8">
        <v>0.11756780897793546</v>
      </c>
      <c r="AY471" s="8">
        <v>3.4948995784122576E-2</v>
      </c>
      <c r="AZ471" s="8">
        <v>0.10010475943872582</v>
      </c>
      <c r="BA471" s="8">
        <v>5.5940553496274206E-2</v>
      </c>
      <c r="BB471" s="8">
        <v>1.5903948384891935E-2</v>
      </c>
      <c r="BC471" s="8">
        <v>5.5289216641387091E-2</v>
      </c>
      <c r="BD471" s="8">
        <v>3.7890912067532263E-2</v>
      </c>
      <c r="BE471" s="8">
        <v>1.2318777810482259E-2</v>
      </c>
      <c r="BF471" s="8">
        <v>6.3721448759870972E-2</v>
      </c>
      <c r="BG471" s="8">
        <v>9.8758459583548397E-2</v>
      </c>
      <c r="BH471" s="8">
        <v>5.3694725930861297E-7</v>
      </c>
      <c r="BI471" s="8">
        <v>5.1527261629516125E-2</v>
      </c>
      <c r="BJ471" s="8">
        <v>1.1113769188980644</v>
      </c>
      <c r="BK471" s="8">
        <v>0.43004091903935487</v>
      </c>
      <c r="BL471" s="8">
        <v>0.30455307336129034</v>
      </c>
    </row>
    <row r="472" spans="1:64" x14ac:dyDescent="0.3">
      <c r="A472" s="7">
        <v>423610</v>
      </c>
      <c r="B472" s="7" t="str">
        <f t="shared" si="133"/>
        <v>Electrical Apparatus and Equipment, Wiring Supplies, and Related Equipment Merchant Wholesalers</v>
      </c>
      <c r="C472" s="8">
        <f t="shared" si="134"/>
        <v>9.2382257158700007E-2</v>
      </c>
      <c r="D472" s="8">
        <f t="shared" si="135"/>
        <v>1.31385675628E-2</v>
      </c>
      <c r="E472" s="8">
        <f t="shared" si="136"/>
        <v>0.14989854552199999</v>
      </c>
      <c r="F472" s="8">
        <f t="shared" si="137"/>
        <v>0.29848788913199997</v>
      </c>
      <c r="G472" s="8">
        <f t="shared" si="138"/>
        <v>3.8713766167099997E-2</v>
      </c>
      <c r="H472" s="8">
        <f t="shared" si="139"/>
        <v>0.143064762353</v>
      </c>
      <c r="I472" s="8">
        <f t="shared" si="140"/>
        <v>0.17723292882200001</v>
      </c>
      <c r="J472" s="8">
        <f t="shared" si="141"/>
        <v>2.28254494074E-2</v>
      </c>
      <c r="K472" s="8">
        <f t="shared" si="142"/>
        <v>9.5763665474000004E-2</v>
      </c>
      <c r="L472" s="8">
        <f t="shared" si="143"/>
        <v>8.1978683281699993E-2</v>
      </c>
      <c r="M472" s="8">
        <f t="shared" si="144"/>
        <v>1.25105073184E-2</v>
      </c>
      <c r="N472" s="8">
        <f t="shared" si="145"/>
        <v>0.20863183317100001</v>
      </c>
      <c r="O472" s="8">
        <f t="shared" si="146"/>
        <v>0.54196846703000001</v>
      </c>
      <c r="P472" s="8">
        <f t="shared" si="147"/>
        <v>2.93372977755E-6</v>
      </c>
      <c r="Q472" s="8">
        <f t="shared" si="148"/>
        <v>0.18555343248200001</v>
      </c>
      <c r="R472" s="8">
        <f t="shared" si="149"/>
        <v>1.2554193702400001</v>
      </c>
      <c r="S472" s="8">
        <f t="shared" si="150"/>
        <v>1.48026641765</v>
      </c>
      <c r="T472" s="8">
        <f t="shared" si="151"/>
        <v>1.2958220437000001</v>
      </c>
      <c r="W472" s="7">
        <v>423610</v>
      </c>
      <c r="X472" s="7" t="s">
        <v>565</v>
      </c>
      <c r="Y472" s="8">
        <v>9.2382257158700007E-2</v>
      </c>
      <c r="Z472" s="8">
        <v>1.31385675628E-2</v>
      </c>
      <c r="AA472" s="8">
        <v>0.14989854552199999</v>
      </c>
      <c r="AB472" s="8">
        <v>0.29848788913199997</v>
      </c>
      <c r="AC472" s="8">
        <v>3.8713766167099997E-2</v>
      </c>
      <c r="AD472" s="8">
        <v>0.143064762353</v>
      </c>
      <c r="AE472" s="8">
        <v>0.17723292882200001</v>
      </c>
      <c r="AF472" s="8">
        <v>2.28254494074E-2</v>
      </c>
      <c r="AG472" s="8">
        <v>9.5763665474000004E-2</v>
      </c>
      <c r="AH472" s="8">
        <v>8.1978683281699993E-2</v>
      </c>
      <c r="AI472" s="8">
        <v>1.25105073184E-2</v>
      </c>
      <c r="AJ472" s="8">
        <v>0.20863183317100001</v>
      </c>
      <c r="AK472" s="8">
        <v>0.54196846703000001</v>
      </c>
      <c r="AL472" s="8">
        <v>2.93372977755E-6</v>
      </c>
      <c r="AM472" s="8">
        <v>0.18555343248200001</v>
      </c>
      <c r="AN472" s="8">
        <v>1.2554193702400001</v>
      </c>
      <c r="AO472" s="8">
        <v>1.48026641765</v>
      </c>
      <c r="AP472" s="8">
        <v>1.2958220437000001</v>
      </c>
      <c r="AS472" s="7">
        <v>423610</v>
      </c>
      <c r="AT472" s="7" t="s">
        <v>565</v>
      </c>
      <c r="AU472" s="8">
        <v>0.1405944171448161</v>
      </c>
      <c r="AV472" s="8">
        <v>3.3363498683930647E-2</v>
      </c>
      <c r="AW472" s="8">
        <v>0.21894082307654833</v>
      </c>
      <c r="AX472" s="8">
        <v>0.49590988989138701</v>
      </c>
      <c r="AY472" s="8">
        <v>0.1083402373971806</v>
      </c>
      <c r="AZ472" s="8">
        <v>0.39454553453962909</v>
      </c>
      <c r="BA472" s="8">
        <v>0.30034007450811279</v>
      </c>
      <c r="BB472" s="8">
        <v>6.4203680174398398E-2</v>
      </c>
      <c r="BC472" s="8">
        <v>0.27369438599224993</v>
      </c>
      <c r="BD472" s="8">
        <v>0.13217309708305325</v>
      </c>
      <c r="BE472" s="8">
        <v>3.2243087751693558E-2</v>
      </c>
      <c r="BF472" s="8">
        <v>0.26591670825888708</v>
      </c>
      <c r="BG472" s="8">
        <v>0.44166196926451601</v>
      </c>
      <c r="BH472" s="8">
        <v>2.0725677573239678E-6</v>
      </c>
      <c r="BI472" s="8">
        <v>0.15141327875322597</v>
      </c>
      <c r="BJ472" s="8">
        <v>1.3928987389050003</v>
      </c>
      <c r="BK472" s="8">
        <v>1.8052472747316128</v>
      </c>
      <c r="BL472" s="8">
        <v>1.4446897535780647</v>
      </c>
    </row>
    <row r="473" spans="1:64" x14ac:dyDescent="0.3">
      <c r="A473" s="7">
        <v>423620</v>
      </c>
      <c r="B473" s="7" t="str">
        <f t="shared" si="133"/>
        <v>Household Appliances, Electric Housewares, and Consumer Electronics Merchant Wholesalers</v>
      </c>
      <c r="C473" s="8">
        <f t="shared" si="134"/>
        <v>9.2385747373700006E-2</v>
      </c>
      <c r="D473" s="8">
        <f t="shared" si="135"/>
        <v>1.31276766393E-2</v>
      </c>
      <c r="E473" s="8">
        <f t="shared" si="136"/>
        <v>0.14939018624299999</v>
      </c>
      <c r="F473" s="8">
        <f t="shared" si="137"/>
        <v>0.32672423813000001</v>
      </c>
      <c r="G473" s="8">
        <f t="shared" si="138"/>
        <v>4.2543642632700003E-2</v>
      </c>
      <c r="H473" s="8">
        <f t="shared" si="139"/>
        <v>0.15460761061600001</v>
      </c>
      <c r="I473" s="8">
        <f t="shared" si="140"/>
        <v>0.17588867437399999</v>
      </c>
      <c r="J473" s="8">
        <f t="shared" si="141"/>
        <v>2.2644453455200001E-2</v>
      </c>
      <c r="K473" s="8">
        <f t="shared" si="142"/>
        <v>9.3428893949999994E-2</v>
      </c>
      <c r="L473" s="8">
        <f t="shared" si="143"/>
        <v>8.1979037925100001E-2</v>
      </c>
      <c r="M473" s="8">
        <f t="shared" si="144"/>
        <v>1.25004106843E-2</v>
      </c>
      <c r="N473" s="8">
        <f t="shared" si="145"/>
        <v>0.208292734551</v>
      </c>
      <c r="O473" s="8">
        <f t="shared" si="146"/>
        <v>0.54205456726599999</v>
      </c>
      <c r="P473" s="8">
        <f t="shared" si="147"/>
        <v>2.6672695874100001E-6</v>
      </c>
      <c r="Q473" s="8">
        <f t="shared" si="148"/>
        <v>0.186868260856</v>
      </c>
      <c r="R473" s="8">
        <f t="shared" si="149"/>
        <v>1.25490361026</v>
      </c>
      <c r="S473" s="8">
        <f t="shared" si="150"/>
        <v>1.5238754913799999</v>
      </c>
      <c r="T473" s="8">
        <f t="shared" si="151"/>
        <v>1.2919620217800001</v>
      </c>
      <c r="W473" s="7">
        <v>423620</v>
      </c>
      <c r="X473" s="7" t="s">
        <v>566</v>
      </c>
      <c r="Y473" s="8">
        <v>9.2385747373700006E-2</v>
      </c>
      <c r="Z473" s="8">
        <v>1.31276766393E-2</v>
      </c>
      <c r="AA473" s="8">
        <v>0.14939018624299999</v>
      </c>
      <c r="AB473" s="8">
        <v>0.32672423813000001</v>
      </c>
      <c r="AC473" s="8">
        <v>4.2543642632700003E-2</v>
      </c>
      <c r="AD473" s="8">
        <v>0.15460761061600001</v>
      </c>
      <c r="AE473" s="8">
        <v>0.17588867437399999</v>
      </c>
      <c r="AF473" s="8">
        <v>2.2644453455200001E-2</v>
      </c>
      <c r="AG473" s="8">
        <v>9.3428893949999994E-2</v>
      </c>
      <c r="AH473" s="8">
        <v>8.1979037925100001E-2</v>
      </c>
      <c r="AI473" s="8">
        <v>1.25004106843E-2</v>
      </c>
      <c r="AJ473" s="8">
        <v>0.208292734551</v>
      </c>
      <c r="AK473" s="8">
        <v>0.54205456726599999</v>
      </c>
      <c r="AL473" s="8">
        <v>2.6672695874100001E-6</v>
      </c>
      <c r="AM473" s="8">
        <v>0.186868260856</v>
      </c>
      <c r="AN473" s="8">
        <v>1.25490361026</v>
      </c>
      <c r="AO473" s="8">
        <v>1.5238754913799999</v>
      </c>
      <c r="AP473" s="8">
        <v>1.2919620217800001</v>
      </c>
      <c r="AS473" s="7">
        <v>423620</v>
      </c>
      <c r="AT473" s="7" t="s">
        <v>566</v>
      </c>
      <c r="AU473" s="8">
        <v>8.5525882176988727E-2</v>
      </c>
      <c r="AV473" s="8">
        <v>2.3082692257190323E-2</v>
      </c>
      <c r="AW473" s="8">
        <v>0.12719116032991939</v>
      </c>
      <c r="AX473" s="8">
        <v>0.27776553740983867</v>
      </c>
      <c r="AY473" s="8">
        <v>7.0039000449872588E-2</v>
      </c>
      <c r="AZ473" s="8">
        <v>0.22956284221445158</v>
      </c>
      <c r="BA473" s="8">
        <v>0.18405534979088711</v>
      </c>
      <c r="BB473" s="8">
        <v>4.4484389605656448E-2</v>
      </c>
      <c r="BC473" s="8">
        <v>0.16482445119672259</v>
      </c>
      <c r="BD473" s="8">
        <v>8.2276058762599996E-2</v>
      </c>
      <c r="BE473" s="8">
        <v>2.2514149671625804E-2</v>
      </c>
      <c r="BF473" s="8">
        <v>0.15265296270551615</v>
      </c>
      <c r="BG473" s="8">
        <v>0.22086002885322586</v>
      </c>
      <c r="BH473" s="8">
        <v>9.4845713740387108E-7</v>
      </c>
      <c r="BI473" s="8">
        <v>7.6476695674193532E-2</v>
      </c>
      <c r="BJ473" s="8">
        <v>1.2357997347640322</v>
      </c>
      <c r="BK473" s="8">
        <v>0.98059318652548411</v>
      </c>
      <c r="BL473" s="8">
        <v>0.79658999704483846</v>
      </c>
    </row>
    <row r="474" spans="1:64" x14ac:dyDescent="0.3">
      <c r="A474" s="7">
        <v>423690</v>
      </c>
      <c r="B474" s="7" t="str">
        <f t="shared" si="133"/>
        <v>Other Electronic Parts and Equipment Merchant Wholesalers</v>
      </c>
      <c r="C474" s="8">
        <f t="shared" si="134"/>
        <v>0.1275110662955968</v>
      </c>
      <c r="D474" s="8">
        <f t="shared" si="135"/>
        <v>3.1236965828808062E-2</v>
      </c>
      <c r="E474" s="8">
        <f t="shared" si="136"/>
        <v>0.1953642428690322</v>
      </c>
      <c r="F474" s="8">
        <f t="shared" si="137"/>
        <v>0.51808634249512908</v>
      </c>
      <c r="G474" s="8">
        <f t="shared" si="138"/>
        <v>0.11602055087003063</v>
      </c>
      <c r="H474" s="8">
        <f t="shared" si="139"/>
        <v>0.41519397069504843</v>
      </c>
      <c r="I474" s="8">
        <f t="shared" si="140"/>
        <v>0.27340151559480647</v>
      </c>
      <c r="J474" s="8">
        <f t="shared" si="141"/>
        <v>6.0044461625830658E-2</v>
      </c>
      <c r="K474" s="8">
        <f t="shared" si="142"/>
        <v>0.2487130692503548</v>
      </c>
      <c r="L474" s="8">
        <f t="shared" si="143"/>
        <v>0.12062806624056455</v>
      </c>
      <c r="M474" s="8">
        <f t="shared" si="144"/>
        <v>3.0261377560133876E-2</v>
      </c>
      <c r="N474" s="8">
        <f t="shared" si="145"/>
        <v>0.23586734500379034</v>
      </c>
      <c r="O474" s="8">
        <f t="shared" si="146"/>
        <v>0.37958539379804862</v>
      </c>
      <c r="P474" s="8">
        <f t="shared" si="147"/>
        <v>1.5404164302185326E-6</v>
      </c>
      <c r="Q474" s="8">
        <f t="shared" si="148"/>
        <v>0.13072272237022572</v>
      </c>
      <c r="R474" s="8">
        <f t="shared" si="149"/>
        <v>1</v>
      </c>
      <c r="S474" s="8">
        <f t="shared" si="150"/>
        <v>1.7428492511570963</v>
      </c>
      <c r="T474" s="8">
        <f t="shared" si="151"/>
        <v>1.275707433567419</v>
      </c>
      <c r="W474" s="7">
        <v>423690</v>
      </c>
      <c r="X474" s="7" t="s">
        <v>567</v>
      </c>
      <c r="Y474" s="8">
        <v>0</v>
      </c>
      <c r="Z474" s="8">
        <v>0</v>
      </c>
      <c r="AA474" s="8">
        <v>0</v>
      </c>
      <c r="AB474" s="8">
        <v>0</v>
      </c>
      <c r="AC474" s="8">
        <v>0</v>
      </c>
      <c r="AD474" s="8">
        <v>0</v>
      </c>
      <c r="AE474" s="8">
        <v>0</v>
      </c>
      <c r="AF474" s="8">
        <v>0</v>
      </c>
      <c r="AG474" s="8">
        <v>0</v>
      </c>
      <c r="AH474" s="8">
        <v>0</v>
      </c>
      <c r="AI474" s="8">
        <v>0</v>
      </c>
      <c r="AJ474" s="8">
        <v>0</v>
      </c>
      <c r="AK474" s="8">
        <v>0</v>
      </c>
      <c r="AL474" s="8">
        <v>0</v>
      </c>
      <c r="AM474" s="8">
        <v>0</v>
      </c>
      <c r="AN474" s="8">
        <v>1</v>
      </c>
      <c r="AO474" s="8">
        <v>0</v>
      </c>
      <c r="AP474" s="8">
        <v>0</v>
      </c>
      <c r="AS474" s="7">
        <v>423690</v>
      </c>
      <c r="AT474" s="7" t="s">
        <v>567</v>
      </c>
      <c r="AU474" s="8">
        <v>0.1275110662955968</v>
      </c>
      <c r="AV474" s="8">
        <v>3.1236965828808062E-2</v>
      </c>
      <c r="AW474" s="8">
        <v>0.1953642428690322</v>
      </c>
      <c r="AX474" s="8">
        <v>0.51808634249512908</v>
      </c>
      <c r="AY474" s="8">
        <v>0.11602055087003063</v>
      </c>
      <c r="AZ474" s="8">
        <v>0.41519397069504843</v>
      </c>
      <c r="BA474" s="8">
        <v>0.27340151559480647</v>
      </c>
      <c r="BB474" s="8">
        <v>6.0044461625830658E-2</v>
      </c>
      <c r="BC474" s="8">
        <v>0.2487130692503548</v>
      </c>
      <c r="BD474" s="8">
        <v>0.12062806624056455</v>
      </c>
      <c r="BE474" s="8">
        <v>3.0261377560133876E-2</v>
      </c>
      <c r="BF474" s="8">
        <v>0.23586734500379034</v>
      </c>
      <c r="BG474" s="8">
        <v>0.37958539379804862</v>
      </c>
      <c r="BH474" s="8">
        <v>1.5404164302185326E-6</v>
      </c>
      <c r="BI474" s="8">
        <v>0.13072272237022572</v>
      </c>
      <c r="BJ474" s="8">
        <v>1.3541122749930643</v>
      </c>
      <c r="BK474" s="8">
        <v>1.7428492511570963</v>
      </c>
      <c r="BL474" s="8">
        <v>1.275707433567419</v>
      </c>
    </row>
    <row r="475" spans="1:64" x14ac:dyDescent="0.3">
      <c r="A475" s="7">
        <v>423710</v>
      </c>
      <c r="B475" s="7" t="str">
        <f t="shared" si="133"/>
        <v>Hardware Merchant Wholesalers</v>
      </c>
      <c r="C475" s="8">
        <f t="shared" si="134"/>
        <v>0.11433822161653226</v>
      </c>
      <c r="D475" s="8">
        <f t="shared" si="135"/>
        <v>2.9643298011869358E-2</v>
      </c>
      <c r="E475" s="8">
        <f t="shared" si="136"/>
        <v>0.16450035430390317</v>
      </c>
      <c r="F475" s="8">
        <f t="shared" si="137"/>
        <v>0.21979786106893553</v>
      </c>
      <c r="G475" s="8">
        <f t="shared" si="138"/>
        <v>5.3715373841104842E-2</v>
      </c>
      <c r="H475" s="8">
        <f t="shared" si="139"/>
        <v>0.19203314752806455</v>
      </c>
      <c r="I475" s="8">
        <f t="shared" si="140"/>
        <v>0.15350021626040325</v>
      </c>
      <c r="J475" s="8">
        <f t="shared" si="141"/>
        <v>3.7360864052170963E-2</v>
      </c>
      <c r="K475" s="8">
        <f t="shared" si="142"/>
        <v>0.16097973118877906</v>
      </c>
      <c r="L475" s="8">
        <f t="shared" si="143"/>
        <v>0.10004710810542256</v>
      </c>
      <c r="M475" s="8">
        <f t="shared" si="144"/>
        <v>2.8090664428856452E-2</v>
      </c>
      <c r="N475" s="8">
        <f t="shared" si="145"/>
        <v>0.18579672831577429</v>
      </c>
      <c r="O475" s="8">
        <f t="shared" si="146"/>
        <v>0.34119086392900017</v>
      </c>
      <c r="P475" s="8">
        <f t="shared" si="147"/>
        <v>2.7578431865532259E-6</v>
      </c>
      <c r="Q475" s="8">
        <f t="shared" si="148"/>
        <v>0.17370589454719362</v>
      </c>
      <c r="R475" s="8">
        <f t="shared" si="149"/>
        <v>1</v>
      </c>
      <c r="S475" s="8">
        <f t="shared" si="150"/>
        <v>1.0784496082445161</v>
      </c>
      <c r="T475" s="8">
        <f t="shared" si="151"/>
        <v>0.96474403730774205</v>
      </c>
      <c r="W475" s="7">
        <v>423710</v>
      </c>
      <c r="X475" s="7" t="s">
        <v>568</v>
      </c>
      <c r="Y475" s="8">
        <v>0</v>
      </c>
      <c r="Z475" s="8">
        <v>0</v>
      </c>
      <c r="AA475" s="8">
        <v>0</v>
      </c>
      <c r="AB475" s="8">
        <v>0</v>
      </c>
      <c r="AC475" s="8">
        <v>0</v>
      </c>
      <c r="AD475" s="8">
        <v>0</v>
      </c>
      <c r="AE475" s="8">
        <v>0</v>
      </c>
      <c r="AF475" s="8">
        <v>0</v>
      </c>
      <c r="AG475" s="8">
        <v>0</v>
      </c>
      <c r="AH475" s="8">
        <v>0</v>
      </c>
      <c r="AI475" s="8">
        <v>0</v>
      </c>
      <c r="AJ475" s="8">
        <v>0</v>
      </c>
      <c r="AK475" s="8">
        <v>0</v>
      </c>
      <c r="AL475" s="8">
        <v>0</v>
      </c>
      <c r="AM475" s="8">
        <v>0</v>
      </c>
      <c r="AN475" s="8">
        <v>1</v>
      </c>
      <c r="AO475" s="8">
        <v>0</v>
      </c>
      <c r="AP475" s="8">
        <v>0</v>
      </c>
      <c r="AS475" s="7">
        <v>423710</v>
      </c>
      <c r="AT475" s="7" t="s">
        <v>568</v>
      </c>
      <c r="AU475" s="8">
        <v>0.11433822161653226</v>
      </c>
      <c r="AV475" s="8">
        <v>2.9643298011869358E-2</v>
      </c>
      <c r="AW475" s="8">
        <v>0.16450035430390317</v>
      </c>
      <c r="AX475" s="8">
        <v>0.21979786106893553</v>
      </c>
      <c r="AY475" s="8">
        <v>5.3715373841104842E-2</v>
      </c>
      <c r="AZ475" s="8">
        <v>0.19203314752806455</v>
      </c>
      <c r="BA475" s="8">
        <v>0.15350021626040325</v>
      </c>
      <c r="BB475" s="8">
        <v>3.7360864052170963E-2</v>
      </c>
      <c r="BC475" s="8">
        <v>0.16097973118877906</v>
      </c>
      <c r="BD475" s="8">
        <v>0.10004710810542256</v>
      </c>
      <c r="BE475" s="8">
        <v>2.8090664428856452E-2</v>
      </c>
      <c r="BF475" s="8">
        <v>0.18579672831577429</v>
      </c>
      <c r="BG475" s="8">
        <v>0.34119086392900017</v>
      </c>
      <c r="BH475" s="8">
        <v>2.7578431865532259E-6</v>
      </c>
      <c r="BI475" s="8">
        <v>0.17370589454719362</v>
      </c>
      <c r="BJ475" s="8">
        <v>1.3084818739320965</v>
      </c>
      <c r="BK475" s="8">
        <v>1.0784496082445161</v>
      </c>
      <c r="BL475" s="8">
        <v>0.96474403730774205</v>
      </c>
    </row>
    <row r="476" spans="1:64" x14ac:dyDescent="0.3">
      <c r="A476" s="7">
        <v>423720</v>
      </c>
      <c r="B476" s="7" t="str">
        <f t="shared" si="133"/>
        <v>Plumbing and Heating Equipment and Supplies (Hydronics) Merchant Wholesalers</v>
      </c>
      <c r="C476" s="8">
        <f t="shared" si="134"/>
        <v>0.14467914679983865</v>
      </c>
      <c r="D476" s="8">
        <f t="shared" si="135"/>
        <v>3.5671444926711295E-2</v>
      </c>
      <c r="E476" s="8">
        <f t="shared" si="136"/>
        <v>0.2047954050666774</v>
      </c>
      <c r="F476" s="8">
        <f t="shared" si="137"/>
        <v>0.31137457605362889</v>
      </c>
      <c r="G476" s="8">
        <f t="shared" si="138"/>
        <v>7.277507119741454E-2</v>
      </c>
      <c r="H476" s="8">
        <f t="shared" si="139"/>
        <v>0.25825693670900324</v>
      </c>
      <c r="I476" s="8">
        <f t="shared" si="140"/>
        <v>0.19330911664464515</v>
      </c>
      <c r="J476" s="8">
        <f t="shared" si="141"/>
        <v>4.4775338940179037E-2</v>
      </c>
      <c r="K476" s="8">
        <f t="shared" si="142"/>
        <v>0.19576901014388867</v>
      </c>
      <c r="L476" s="8">
        <f t="shared" si="143"/>
        <v>0.12460775215050807</v>
      </c>
      <c r="M476" s="8">
        <f t="shared" si="144"/>
        <v>3.3543559073645167E-2</v>
      </c>
      <c r="N476" s="8">
        <f t="shared" si="145"/>
        <v>0.23301565334170968</v>
      </c>
      <c r="O476" s="8">
        <f t="shared" si="146"/>
        <v>0.4579163136233223</v>
      </c>
      <c r="P476" s="8">
        <f t="shared" si="147"/>
        <v>3.4438357057456454E-6</v>
      </c>
      <c r="Q476" s="8">
        <f t="shared" si="148"/>
        <v>0.2328665416142422</v>
      </c>
      <c r="R476" s="8">
        <f t="shared" si="149"/>
        <v>1</v>
      </c>
      <c r="S476" s="8">
        <f t="shared" si="150"/>
        <v>1.464987229120968</v>
      </c>
      <c r="T476" s="8">
        <f t="shared" si="151"/>
        <v>1.2564341108898385</v>
      </c>
      <c r="W476" s="7">
        <v>423720</v>
      </c>
      <c r="X476" s="7" t="s">
        <v>569</v>
      </c>
      <c r="Y476" s="8">
        <v>0</v>
      </c>
      <c r="Z476" s="8">
        <v>0</v>
      </c>
      <c r="AA476" s="8">
        <v>0</v>
      </c>
      <c r="AB476" s="8">
        <v>0</v>
      </c>
      <c r="AC476" s="8">
        <v>0</v>
      </c>
      <c r="AD476" s="8">
        <v>0</v>
      </c>
      <c r="AE476" s="8">
        <v>0</v>
      </c>
      <c r="AF476" s="8">
        <v>0</v>
      </c>
      <c r="AG476" s="8">
        <v>0</v>
      </c>
      <c r="AH476" s="8">
        <v>0</v>
      </c>
      <c r="AI476" s="8">
        <v>0</v>
      </c>
      <c r="AJ476" s="8">
        <v>0</v>
      </c>
      <c r="AK476" s="8">
        <v>0</v>
      </c>
      <c r="AL476" s="8">
        <v>0</v>
      </c>
      <c r="AM476" s="8">
        <v>0</v>
      </c>
      <c r="AN476" s="8">
        <v>1</v>
      </c>
      <c r="AO476" s="8">
        <v>0</v>
      </c>
      <c r="AP476" s="8">
        <v>0</v>
      </c>
      <c r="AS476" s="7">
        <v>423720</v>
      </c>
      <c r="AT476" s="7" t="s">
        <v>569</v>
      </c>
      <c r="AU476" s="8">
        <v>0.14467914679983865</v>
      </c>
      <c r="AV476" s="8">
        <v>3.5671444926711295E-2</v>
      </c>
      <c r="AW476" s="8">
        <v>0.2047954050666774</v>
      </c>
      <c r="AX476" s="8">
        <v>0.31137457605362889</v>
      </c>
      <c r="AY476" s="8">
        <v>7.277507119741454E-2</v>
      </c>
      <c r="AZ476" s="8">
        <v>0.25825693670900324</v>
      </c>
      <c r="BA476" s="8">
        <v>0.19330911664464515</v>
      </c>
      <c r="BB476" s="8">
        <v>4.4775338940179037E-2</v>
      </c>
      <c r="BC476" s="8">
        <v>0.19576901014388867</v>
      </c>
      <c r="BD476" s="8">
        <v>0.12460775215050807</v>
      </c>
      <c r="BE476" s="8">
        <v>3.3543559073645167E-2</v>
      </c>
      <c r="BF476" s="8">
        <v>0.23301565334170968</v>
      </c>
      <c r="BG476" s="8">
        <v>0.4579163136233223</v>
      </c>
      <c r="BH476" s="8">
        <v>3.4438357057456454E-6</v>
      </c>
      <c r="BI476" s="8">
        <v>0.2328665416142422</v>
      </c>
      <c r="BJ476" s="8">
        <v>1.3851459967932256</v>
      </c>
      <c r="BK476" s="8">
        <v>1.464987229120968</v>
      </c>
      <c r="BL476" s="8">
        <v>1.2564341108898385</v>
      </c>
    </row>
    <row r="477" spans="1:64" x14ac:dyDescent="0.3">
      <c r="A477" s="7">
        <v>423730</v>
      </c>
      <c r="B477" s="7" t="str">
        <f t="shared" si="133"/>
        <v>Warm Air Heating and Air-Conditioning Equipment and Supplies Merchant Wholesalers</v>
      </c>
      <c r="C477" s="8">
        <f t="shared" si="134"/>
        <v>0.10086346544370969</v>
      </c>
      <c r="D477" s="8">
        <f t="shared" si="135"/>
        <v>2.7417639024662897E-2</v>
      </c>
      <c r="E477" s="8">
        <f t="shared" si="136"/>
        <v>0.14122605477430647</v>
      </c>
      <c r="F477" s="8">
        <f t="shared" si="137"/>
        <v>0.25057895225222576</v>
      </c>
      <c r="G477" s="8">
        <f t="shared" si="138"/>
        <v>6.4248869314090337E-2</v>
      </c>
      <c r="H477" s="8">
        <f t="shared" si="139"/>
        <v>0.21844148707924196</v>
      </c>
      <c r="I477" s="8">
        <f t="shared" si="140"/>
        <v>0.13783811484274194</v>
      </c>
      <c r="J477" s="8">
        <f t="shared" si="141"/>
        <v>3.5058360246469349E-2</v>
      </c>
      <c r="K477" s="8">
        <f t="shared" si="142"/>
        <v>0.14091309126803225</v>
      </c>
      <c r="L477" s="8">
        <f t="shared" si="143"/>
        <v>8.8987303564412895E-2</v>
      </c>
      <c r="M477" s="8">
        <f t="shared" si="144"/>
        <v>2.6036465414845156E-2</v>
      </c>
      <c r="N477" s="8">
        <f t="shared" si="145"/>
        <v>0.15920325948474193</v>
      </c>
      <c r="O477" s="8">
        <f t="shared" si="146"/>
        <v>0.27833140327649991</v>
      </c>
      <c r="P477" s="8">
        <f t="shared" si="147"/>
        <v>1.5867759278787101E-6</v>
      </c>
      <c r="Q477" s="8">
        <f t="shared" si="148"/>
        <v>0.14076120956050001</v>
      </c>
      <c r="R477" s="8">
        <f t="shared" si="149"/>
        <v>1</v>
      </c>
      <c r="S477" s="8">
        <f t="shared" si="150"/>
        <v>1.0332693086454838</v>
      </c>
      <c r="T477" s="8">
        <f t="shared" si="151"/>
        <v>0.81380956635709667</v>
      </c>
      <c r="W477" s="7">
        <v>423730</v>
      </c>
      <c r="X477" s="7" t="s">
        <v>570</v>
      </c>
      <c r="Y477" s="8">
        <v>0</v>
      </c>
      <c r="Z477" s="8">
        <v>0</v>
      </c>
      <c r="AA477" s="8">
        <v>0</v>
      </c>
      <c r="AB477" s="8">
        <v>0</v>
      </c>
      <c r="AC477" s="8">
        <v>0</v>
      </c>
      <c r="AD477" s="8">
        <v>0</v>
      </c>
      <c r="AE477" s="8">
        <v>0</v>
      </c>
      <c r="AF477" s="8">
        <v>0</v>
      </c>
      <c r="AG477" s="8">
        <v>0</v>
      </c>
      <c r="AH477" s="8">
        <v>0</v>
      </c>
      <c r="AI477" s="8">
        <v>0</v>
      </c>
      <c r="AJ477" s="8">
        <v>0</v>
      </c>
      <c r="AK477" s="8">
        <v>0</v>
      </c>
      <c r="AL477" s="8">
        <v>0</v>
      </c>
      <c r="AM477" s="8">
        <v>0</v>
      </c>
      <c r="AN477" s="8">
        <v>1</v>
      </c>
      <c r="AO477" s="8">
        <v>0</v>
      </c>
      <c r="AP477" s="8">
        <v>0</v>
      </c>
      <c r="AS477" s="7">
        <v>423730</v>
      </c>
      <c r="AT477" s="7" t="s">
        <v>570</v>
      </c>
      <c r="AU477" s="8">
        <v>0.10086346544370969</v>
      </c>
      <c r="AV477" s="8">
        <v>2.7417639024662897E-2</v>
      </c>
      <c r="AW477" s="8">
        <v>0.14122605477430647</v>
      </c>
      <c r="AX477" s="8">
        <v>0.25057895225222576</v>
      </c>
      <c r="AY477" s="8">
        <v>6.4248869314090337E-2</v>
      </c>
      <c r="AZ477" s="8">
        <v>0.21844148707924196</v>
      </c>
      <c r="BA477" s="8">
        <v>0.13783811484274194</v>
      </c>
      <c r="BB477" s="8">
        <v>3.5058360246469349E-2</v>
      </c>
      <c r="BC477" s="8">
        <v>0.14091309126803225</v>
      </c>
      <c r="BD477" s="8">
        <v>8.8987303564412895E-2</v>
      </c>
      <c r="BE477" s="8">
        <v>2.6036465414845156E-2</v>
      </c>
      <c r="BF477" s="8">
        <v>0.15920325948474193</v>
      </c>
      <c r="BG477" s="8">
        <v>0.27833140327649991</v>
      </c>
      <c r="BH477" s="8">
        <v>1.5867759278787101E-6</v>
      </c>
      <c r="BI477" s="8">
        <v>0.14076120956050001</v>
      </c>
      <c r="BJ477" s="8">
        <v>1.2695071592429032</v>
      </c>
      <c r="BK477" s="8">
        <v>1.0332693086454838</v>
      </c>
      <c r="BL477" s="8">
        <v>0.81380956635709667</v>
      </c>
    </row>
    <row r="478" spans="1:64" x14ac:dyDescent="0.3">
      <c r="A478" s="7">
        <v>423740</v>
      </c>
      <c r="B478" s="7" t="str">
        <f t="shared" si="133"/>
        <v>Refrigeration Equipment and Supplies Merchant Wholesalers</v>
      </c>
      <c r="C478" s="8">
        <f t="shared" si="134"/>
        <v>8.8806501052048403E-2</v>
      </c>
      <c r="D478" s="8">
        <f t="shared" si="135"/>
        <v>2.4680929547270969E-2</v>
      </c>
      <c r="E478" s="8">
        <f t="shared" si="136"/>
        <v>0.12670656356385485</v>
      </c>
      <c r="F478" s="8">
        <f t="shared" si="137"/>
        <v>0.17927301753967739</v>
      </c>
      <c r="G478" s="8">
        <f t="shared" si="138"/>
        <v>4.6902341745448391E-2</v>
      </c>
      <c r="H478" s="8">
        <f t="shared" si="139"/>
        <v>0.16244575312641932</v>
      </c>
      <c r="I478" s="8">
        <f t="shared" si="140"/>
        <v>0.12108934090559678</v>
      </c>
      <c r="J478" s="8">
        <f t="shared" si="141"/>
        <v>3.1644989056562899E-2</v>
      </c>
      <c r="K478" s="8">
        <f t="shared" si="142"/>
        <v>0.12796051822175805</v>
      </c>
      <c r="L478" s="8">
        <f t="shared" si="143"/>
        <v>7.8017899691117734E-2</v>
      </c>
      <c r="M478" s="8">
        <f t="shared" si="144"/>
        <v>2.3416084669598391E-2</v>
      </c>
      <c r="N478" s="8">
        <f t="shared" si="145"/>
        <v>0.14197774302216132</v>
      </c>
      <c r="O478" s="8">
        <f t="shared" si="146"/>
        <v>0.24239657664987113</v>
      </c>
      <c r="P478" s="8">
        <f t="shared" si="147"/>
        <v>1.7144285186251613E-6</v>
      </c>
      <c r="Q478" s="8">
        <f t="shared" si="148"/>
        <v>0.12226337034154831</v>
      </c>
      <c r="R478" s="8">
        <f t="shared" si="149"/>
        <v>1</v>
      </c>
      <c r="S478" s="8">
        <f t="shared" si="150"/>
        <v>0.82410498337919347</v>
      </c>
      <c r="T478" s="8">
        <f t="shared" si="151"/>
        <v>0.71617871915193543</v>
      </c>
      <c r="W478" s="7">
        <v>423740</v>
      </c>
      <c r="X478" s="7" t="s">
        <v>571</v>
      </c>
      <c r="Y478" s="8">
        <v>0</v>
      </c>
      <c r="Z478" s="8">
        <v>0</v>
      </c>
      <c r="AA478" s="8">
        <v>0</v>
      </c>
      <c r="AB478" s="8">
        <v>0</v>
      </c>
      <c r="AC478" s="8">
        <v>0</v>
      </c>
      <c r="AD478" s="8">
        <v>0</v>
      </c>
      <c r="AE478" s="8">
        <v>0</v>
      </c>
      <c r="AF478" s="8">
        <v>0</v>
      </c>
      <c r="AG478" s="8">
        <v>0</v>
      </c>
      <c r="AH478" s="8">
        <v>0</v>
      </c>
      <c r="AI478" s="8">
        <v>0</v>
      </c>
      <c r="AJ478" s="8">
        <v>0</v>
      </c>
      <c r="AK478" s="8">
        <v>0</v>
      </c>
      <c r="AL478" s="8">
        <v>0</v>
      </c>
      <c r="AM478" s="8">
        <v>0</v>
      </c>
      <c r="AN478" s="8">
        <v>1</v>
      </c>
      <c r="AO478" s="8">
        <v>0</v>
      </c>
      <c r="AP478" s="8">
        <v>0</v>
      </c>
      <c r="AS478" s="7">
        <v>423740</v>
      </c>
      <c r="AT478" s="7" t="s">
        <v>571</v>
      </c>
      <c r="AU478" s="8">
        <v>8.8806501052048403E-2</v>
      </c>
      <c r="AV478" s="8">
        <v>2.4680929547270969E-2</v>
      </c>
      <c r="AW478" s="8">
        <v>0.12670656356385485</v>
      </c>
      <c r="AX478" s="8">
        <v>0.17927301753967739</v>
      </c>
      <c r="AY478" s="8">
        <v>4.6902341745448391E-2</v>
      </c>
      <c r="AZ478" s="8">
        <v>0.16244575312641932</v>
      </c>
      <c r="BA478" s="8">
        <v>0.12108934090559678</v>
      </c>
      <c r="BB478" s="8">
        <v>3.1644989056562899E-2</v>
      </c>
      <c r="BC478" s="8">
        <v>0.12796051822175805</v>
      </c>
      <c r="BD478" s="8">
        <v>7.8017899691117734E-2</v>
      </c>
      <c r="BE478" s="8">
        <v>2.3416084669598391E-2</v>
      </c>
      <c r="BF478" s="8">
        <v>0.14197774302216132</v>
      </c>
      <c r="BG478" s="8">
        <v>0.24239657664987113</v>
      </c>
      <c r="BH478" s="8">
        <v>1.7144285186251613E-6</v>
      </c>
      <c r="BI478" s="8">
        <v>0.12226337034154831</v>
      </c>
      <c r="BJ478" s="8">
        <v>1.2401939941629028</v>
      </c>
      <c r="BK478" s="8">
        <v>0.82410498337919347</v>
      </c>
      <c r="BL478" s="8">
        <v>0.71617871915193543</v>
      </c>
    </row>
    <row r="479" spans="1:64" x14ac:dyDescent="0.3">
      <c r="A479" s="7">
        <v>423810</v>
      </c>
      <c r="B479" s="7" t="str">
        <f t="shared" si="133"/>
        <v>Construction and Mining (except Oil Well) Machinery and Equipment Merchant Wholesalers</v>
      </c>
      <c r="C479" s="8">
        <f t="shared" si="134"/>
        <v>0.10789910537660327</v>
      </c>
      <c r="D479" s="8">
        <f t="shared" si="135"/>
        <v>2.6605564383101618E-2</v>
      </c>
      <c r="E479" s="8">
        <f t="shared" si="136"/>
        <v>0.18527159558148387</v>
      </c>
      <c r="F479" s="8">
        <f t="shared" si="137"/>
        <v>0.23380260330703226</v>
      </c>
      <c r="G479" s="8">
        <f t="shared" si="138"/>
        <v>5.1592939733270962E-2</v>
      </c>
      <c r="H479" s="8">
        <f t="shared" si="139"/>
        <v>0.23498512594385482</v>
      </c>
      <c r="I479" s="8">
        <f t="shared" si="140"/>
        <v>0.13961782801126607</v>
      </c>
      <c r="J479" s="8">
        <f t="shared" si="141"/>
        <v>3.1300985949735481E-2</v>
      </c>
      <c r="K479" s="8">
        <f t="shared" si="142"/>
        <v>0.16640807112696612</v>
      </c>
      <c r="L479" s="8">
        <f t="shared" si="143"/>
        <v>8.9287255155408057E-2</v>
      </c>
      <c r="M479" s="8">
        <f t="shared" si="144"/>
        <v>2.3274671474997902E-2</v>
      </c>
      <c r="N479" s="8">
        <f t="shared" si="145"/>
        <v>0.19338821253530641</v>
      </c>
      <c r="O479" s="8">
        <f t="shared" si="146"/>
        <v>0.40877379583509699</v>
      </c>
      <c r="P479" s="8">
        <f t="shared" si="147"/>
        <v>2.6823344475054828E-6</v>
      </c>
      <c r="Q479" s="8">
        <f t="shared" si="148"/>
        <v>0.20787625888761288</v>
      </c>
      <c r="R479" s="8">
        <f t="shared" si="149"/>
        <v>1</v>
      </c>
      <c r="S479" s="8">
        <f t="shared" si="150"/>
        <v>1.197800023822581</v>
      </c>
      <c r="T479" s="8">
        <f t="shared" si="151"/>
        <v>1.0147462399261291</v>
      </c>
      <c r="W479" s="7">
        <v>423810</v>
      </c>
      <c r="X479" s="7" t="s">
        <v>572</v>
      </c>
      <c r="Y479" s="8">
        <v>0</v>
      </c>
      <c r="Z479" s="8">
        <v>0</v>
      </c>
      <c r="AA479" s="8">
        <v>0</v>
      </c>
      <c r="AB479" s="8">
        <v>0</v>
      </c>
      <c r="AC479" s="8">
        <v>0</v>
      </c>
      <c r="AD479" s="8">
        <v>0</v>
      </c>
      <c r="AE479" s="8">
        <v>0</v>
      </c>
      <c r="AF479" s="8">
        <v>0</v>
      </c>
      <c r="AG479" s="8">
        <v>0</v>
      </c>
      <c r="AH479" s="8">
        <v>0</v>
      </c>
      <c r="AI479" s="8">
        <v>0</v>
      </c>
      <c r="AJ479" s="8">
        <v>0</v>
      </c>
      <c r="AK479" s="8">
        <v>0</v>
      </c>
      <c r="AL479" s="8">
        <v>0</v>
      </c>
      <c r="AM479" s="8">
        <v>0</v>
      </c>
      <c r="AN479" s="8">
        <v>1</v>
      </c>
      <c r="AO479" s="8">
        <v>0</v>
      </c>
      <c r="AP479" s="8">
        <v>0</v>
      </c>
      <c r="AS479" s="7">
        <v>423810</v>
      </c>
      <c r="AT479" s="7" t="s">
        <v>572</v>
      </c>
      <c r="AU479" s="8">
        <v>0.10789910537660327</v>
      </c>
      <c r="AV479" s="8">
        <v>2.6605564383101618E-2</v>
      </c>
      <c r="AW479" s="8">
        <v>0.18527159558148387</v>
      </c>
      <c r="AX479" s="8">
        <v>0.23380260330703226</v>
      </c>
      <c r="AY479" s="8">
        <v>5.1592939733270962E-2</v>
      </c>
      <c r="AZ479" s="8">
        <v>0.23498512594385482</v>
      </c>
      <c r="BA479" s="8">
        <v>0.13961782801126607</v>
      </c>
      <c r="BB479" s="8">
        <v>3.1300985949735481E-2</v>
      </c>
      <c r="BC479" s="8">
        <v>0.16640807112696612</v>
      </c>
      <c r="BD479" s="8">
        <v>8.9287255155408057E-2</v>
      </c>
      <c r="BE479" s="8">
        <v>2.3274671474997902E-2</v>
      </c>
      <c r="BF479" s="8">
        <v>0.19338821253530641</v>
      </c>
      <c r="BG479" s="8">
        <v>0.40877379583509699</v>
      </c>
      <c r="BH479" s="8">
        <v>2.6823344475054828E-6</v>
      </c>
      <c r="BI479" s="8">
        <v>0.20787625888761288</v>
      </c>
      <c r="BJ479" s="8">
        <v>1.3197762653416125</v>
      </c>
      <c r="BK479" s="8">
        <v>1.197800023822581</v>
      </c>
      <c r="BL479" s="8">
        <v>1.0147462399261291</v>
      </c>
    </row>
    <row r="480" spans="1:64" x14ac:dyDescent="0.3">
      <c r="A480" s="7">
        <v>423820</v>
      </c>
      <c r="B480" s="7" t="str">
        <f t="shared" si="133"/>
        <v>Farm and Garden Machinery and Equipment Merchant Wholesalers</v>
      </c>
      <c r="C480" s="8">
        <f t="shared" si="134"/>
        <v>8.5470994257699995E-2</v>
      </c>
      <c r="D480" s="8">
        <f t="shared" si="135"/>
        <v>1.21793491937E-2</v>
      </c>
      <c r="E480" s="8">
        <f t="shared" si="136"/>
        <v>0.12363935941199999</v>
      </c>
      <c r="F480" s="8">
        <f t="shared" si="137"/>
        <v>0.20320911392400001</v>
      </c>
      <c r="G480" s="8">
        <f t="shared" si="138"/>
        <v>2.6154919943299999E-2</v>
      </c>
      <c r="H480" s="8">
        <f t="shared" si="139"/>
        <v>0.109856696548</v>
      </c>
      <c r="I480" s="8">
        <f t="shared" si="140"/>
        <v>9.9071308066200001E-2</v>
      </c>
      <c r="J480" s="8">
        <f t="shared" si="141"/>
        <v>1.2871406569499999E-2</v>
      </c>
      <c r="K480" s="8">
        <f t="shared" si="142"/>
        <v>6.1816503369100002E-2</v>
      </c>
      <c r="L480" s="8">
        <f t="shared" si="143"/>
        <v>6.61992997863E-2</v>
      </c>
      <c r="M480" s="8">
        <f t="shared" si="144"/>
        <v>1.0438517239399999E-2</v>
      </c>
      <c r="N480" s="8">
        <f t="shared" si="145"/>
        <v>0.149146481847</v>
      </c>
      <c r="O480" s="8">
        <f t="shared" si="146"/>
        <v>0.60003900940699995</v>
      </c>
      <c r="P480" s="8">
        <f t="shared" si="147"/>
        <v>4.0612887708400001E-6</v>
      </c>
      <c r="Q480" s="8">
        <f t="shared" si="148"/>
        <v>0.306743045825</v>
      </c>
      <c r="R480" s="8">
        <f t="shared" si="149"/>
        <v>1.22128970286</v>
      </c>
      <c r="S480" s="8">
        <f t="shared" si="150"/>
        <v>1.3392207304199999</v>
      </c>
      <c r="T480" s="8">
        <f t="shared" si="151"/>
        <v>1.173759218</v>
      </c>
      <c r="W480" s="7">
        <v>423820</v>
      </c>
      <c r="X480" s="7" t="s">
        <v>573</v>
      </c>
      <c r="Y480" s="8">
        <v>8.5470994257699995E-2</v>
      </c>
      <c r="Z480" s="8">
        <v>1.21793491937E-2</v>
      </c>
      <c r="AA480" s="8">
        <v>0.12363935941199999</v>
      </c>
      <c r="AB480" s="8">
        <v>0.20320911392400001</v>
      </c>
      <c r="AC480" s="8">
        <v>2.6154919943299999E-2</v>
      </c>
      <c r="AD480" s="8">
        <v>0.109856696548</v>
      </c>
      <c r="AE480" s="8">
        <v>9.9071308066200001E-2</v>
      </c>
      <c r="AF480" s="8">
        <v>1.2871406569499999E-2</v>
      </c>
      <c r="AG480" s="8">
        <v>6.1816503369100002E-2</v>
      </c>
      <c r="AH480" s="8">
        <v>6.61992997863E-2</v>
      </c>
      <c r="AI480" s="8">
        <v>1.0438517239399999E-2</v>
      </c>
      <c r="AJ480" s="8">
        <v>0.149146481847</v>
      </c>
      <c r="AK480" s="8">
        <v>0.60003900940699995</v>
      </c>
      <c r="AL480" s="8">
        <v>4.0612887708400001E-6</v>
      </c>
      <c r="AM480" s="8">
        <v>0.306743045825</v>
      </c>
      <c r="AN480" s="8">
        <v>1.22128970286</v>
      </c>
      <c r="AO480" s="8">
        <v>1.3392207304199999</v>
      </c>
      <c r="AP480" s="8">
        <v>1.173759218</v>
      </c>
      <c r="AS480" s="7">
        <v>423820</v>
      </c>
      <c r="AT480" s="7" t="s">
        <v>573</v>
      </c>
      <c r="AU480" s="8">
        <v>0.12551126473108545</v>
      </c>
      <c r="AV480" s="8">
        <v>2.93265411635984E-2</v>
      </c>
      <c r="AW480" s="8">
        <v>0.21719607248135481</v>
      </c>
      <c r="AX480" s="8">
        <v>0.25080183698366126</v>
      </c>
      <c r="AY480" s="8">
        <v>5.2060316468956445E-2</v>
      </c>
      <c r="AZ480" s="8">
        <v>0.25193366064762901</v>
      </c>
      <c r="BA480" s="8">
        <v>0.15934961947176288</v>
      </c>
      <c r="BB480" s="8">
        <v>3.4016175023248385E-2</v>
      </c>
      <c r="BC480" s="8">
        <v>0.1913302023902709</v>
      </c>
      <c r="BD480" s="8">
        <v>0.10273687141121128</v>
      </c>
      <c r="BE480" s="8">
        <v>2.5585633424174033E-2</v>
      </c>
      <c r="BF480" s="8">
        <v>0.22751568369666131</v>
      </c>
      <c r="BG480" s="8">
        <v>0.51578074856442002</v>
      </c>
      <c r="BH480" s="8">
        <v>4.0138615618888726E-6</v>
      </c>
      <c r="BI480" s="8">
        <v>0.26413369325375785</v>
      </c>
      <c r="BJ480" s="8">
        <v>1.3720338783759674</v>
      </c>
      <c r="BK480" s="8">
        <v>1.4096345237779033</v>
      </c>
      <c r="BL480" s="8">
        <v>1.2395347065629034</v>
      </c>
    </row>
    <row r="481" spans="1:64" x14ac:dyDescent="0.3">
      <c r="A481" s="7">
        <v>423830</v>
      </c>
      <c r="B481" s="7" t="str">
        <f t="shared" si="133"/>
        <v>Industrial Machinery and Equipment Merchant Wholesalers</v>
      </c>
      <c r="C481" s="8">
        <f t="shared" si="134"/>
        <v>8.5373043041900007E-2</v>
      </c>
      <c r="D481" s="8">
        <f t="shared" si="135"/>
        <v>1.2163700605099999E-2</v>
      </c>
      <c r="E481" s="8">
        <f t="shared" si="136"/>
        <v>0.127863363625</v>
      </c>
      <c r="F481" s="8">
        <f t="shared" si="137"/>
        <v>0.12349339463300001</v>
      </c>
      <c r="G481" s="8">
        <f t="shared" si="138"/>
        <v>1.5849674959099998E-2</v>
      </c>
      <c r="H481" s="8">
        <f t="shared" si="139"/>
        <v>7.1362050815700004E-2</v>
      </c>
      <c r="I481" s="8">
        <f t="shared" si="140"/>
        <v>9.9691506566399996E-2</v>
      </c>
      <c r="J481" s="8">
        <f t="shared" si="141"/>
        <v>1.2941661314E-2</v>
      </c>
      <c r="K481" s="8">
        <f t="shared" si="142"/>
        <v>6.5611395217000004E-2</v>
      </c>
      <c r="L481" s="8">
        <f t="shared" si="143"/>
        <v>6.6112346765399996E-2</v>
      </c>
      <c r="M481" s="8">
        <f t="shared" si="144"/>
        <v>1.0423049450200001E-2</v>
      </c>
      <c r="N481" s="8">
        <f t="shared" si="145"/>
        <v>0.153816294873</v>
      </c>
      <c r="O481" s="8">
        <f t="shared" si="146"/>
        <v>0.60009178435699995</v>
      </c>
      <c r="P481" s="8">
        <f t="shared" si="147"/>
        <v>6.6943695195799998E-6</v>
      </c>
      <c r="Q481" s="8">
        <f t="shared" si="148"/>
        <v>0.30469857731900002</v>
      </c>
      <c r="R481" s="8">
        <f t="shared" si="149"/>
        <v>1.22540010727</v>
      </c>
      <c r="S481" s="8">
        <f t="shared" si="150"/>
        <v>1.2107051204099999</v>
      </c>
      <c r="T481" s="8">
        <f t="shared" si="151"/>
        <v>1.1782445631</v>
      </c>
      <c r="W481" s="7">
        <v>423830</v>
      </c>
      <c r="X481" s="7" t="s">
        <v>574</v>
      </c>
      <c r="Y481" s="8">
        <v>8.5373043041900007E-2</v>
      </c>
      <c r="Z481" s="8">
        <v>1.2163700605099999E-2</v>
      </c>
      <c r="AA481" s="8">
        <v>0.127863363625</v>
      </c>
      <c r="AB481" s="8">
        <v>0.12349339463300001</v>
      </c>
      <c r="AC481" s="8">
        <v>1.5849674959099998E-2</v>
      </c>
      <c r="AD481" s="8">
        <v>7.1362050815700004E-2</v>
      </c>
      <c r="AE481" s="8">
        <v>9.9691506566399996E-2</v>
      </c>
      <c r="AF481" s="8">
        <v>1.2941661314E-2</v>
      </c>
      <c r="AG481" s="8">
        <v>6.5611395217000004E-2</v>
      </c>
      <c r="AH481" s="8">
        <v>6.6112346765399996E-2</v>
      </c>
      <c r="AI481" s="8">
        <v>1.0423049450200001E-2</v>
      </c>
      <c r="AJ481" s="8">
        <v>0.153816294873</v>
      </c>
      <c r="AK481" s="8">
        <v>0.60009178435699995</v>
      </c>
      <c r="AL481" s="8">
        <v>6.6943695195799998E-6</v>
      </c>
      <c r="AM481" s="8">
        <v>0.30469857731900002</v>
      </c>
      <c r="AN481" s="8">
        <v>1.22540010727</v>
      </c>
      <c r="AO481" s="8">
        <v>1.2107051204099999</v>
      </c>
      <c r="AP481" s="8">
        <v>1.1782445631</v>
      </c>
      <c r="AS481" s="7">
        <v>423830</v>
      </c>
      <c r="AT481" s="7" t="s">
        <v>574</v>
      </c>
      <c r="AU481" s="8">
        <v>0.13529175119072259</v>
      </c>
      <c r="AV481" s="8">
        <v>3.1477955267943565E-2</v>
      </c>
      <c r="AW481" s="8">
        <v>0.23245152146306455</v>
      </c>
      <c r="AX481" s="8">
        <v>0.28390747697648233</v>
      </c>
      <c r="AY481" s="8">
        <v>6.0141356829320973E-2</v>
      </c>
      <c r="AZ481" s="8">
        <v>0.27606601617182092</v>
      </c>
      <c r="BA481" s="8">
        <v>0.17259029467907097</v>
      </c>
      <c r="BB481" s="8">
        <v>3.6627828277924185E-2</v>
      </c>
      <c r="BC481" s="8">
        <v>0.20335378395781778</v>
      </c>
      <c r="BD481" s="8">
        <v>0.11033083602272907</v>
      </c>
      <c r="BE481" s="8">
        <v>2.7355113335585476E-2</v>
      </c>
      <c r="BF481" s="8">
        <v>0.24423004941045165</v>
      </c>
      <c r="BG481" s="8">
        <v>0.55475967763582268</v>
      </c>
      <c r="BH481" s="8">
        <v>4.0586302628179046E-6</v>
      </c>
      <c r="BI481" s="8">
        <v>0.28307540203490311</v>
      </c>
      <c r="BJ481" s="8">
        <v>1.3992212279219356</v>
      </c>
      <c r="BK481" s="8">
        <v>1.5394696886875807</v>
      </c>
      <c r="BL481" s="8">
        <v>1.3319267456241934</v>
      </c>
    </row>
    <row r="482" spans="1:64" x14ac:dyDescent="0.3">
      <c r="A482" s="7">
        <v>423840</v>
      </c>
      <c r="B482" s="7" t="str">
        <f t="shared" si="133"/>
        <v>Industrial Supplies Merchant Wholesalers</v>
      </c>
      <c r="C482" s="8">
        <f t="shared" si="134"/>
        <v>8.5370510360399998E-2</v>
      </c>
      <c r="D482" s="8">
        <f t="shared" si="135"/>
        <v>1.21556434578E-2</v>
      </c>
      <c r="E482" s="8">
        <f t="shared" si="136"/>
        <v>0.125916083362</v>
      </c>
      <c r="F482" s="8">
        <f t="shared" si="137"/>
        <v>2.7021853771800001E-2</v>
      </c>
      <c r="G482" s="8">
        <f t="shared" si="138"/>
        <v>3.47241000044E-3</v>
      </c>
      <c r="H482" s="8">
        <f t="shared" si="139"/>
        <v>1.51242280183E-2</v>
      </c>
      <c r="I482" s="8">
        <f t="shared" si="140"/>
        <v>9.8758431912200004E-2</v>
      </c>
      <c r="J482" s="8">
        <f t="shared" si="141"/>
        <v>1.28160426032E-2</v>
      </c>
      <c r="K482" s="8">
        <f t="shared" si="142"/>
        <v>6.3072690029100001E-2</v>
      </c>
      <c r="L482" s="8">
        <f t="shared" si="143"/>
        <v>6.6142743060099998E-2</v>
      </c>
      <c r="M482" s="8">
        <f t="shared" si="144"/>
        <v>1.04181493665E-2</v>
      </c>
      <c r="N482" s="8">
        <f t="shared" si="145"/>
        <v>0.15186244044200001</v>
      </c>
      <c r="O482" s="8">
        <f t="shared" si="146"/>
        <v>0.60009980754699999</v>
      </c>
      <c r="P482" s="8">
        <f t="shared" si="147"/>
        <v>3.0542496065800003E-5</v>
      </c>
      <c r="Q482" s="8">
        <f t="shared" si="148"/>
        <v>0.30750215326899999</v>
      </c>
      <c r="R482" s="8">
        <f t="shared" si="149"/>
        <v>1.22344223718</v>
      </c>
      <c r="S482" s="8">
        <f t="shared" si="150"/>
        <v>1.04561849179</v>
      </c>
      <c r="T482" s="8">
        <f t="shared" si="151"/>
        <v>1.1746471645400001</v>
      </c>
      <c r="W482" s="7">
        <v>423840</v>
      </c>
      <c r="X482" s="7" t="s">
        <v>575</v>
      </c>
      <c r="Y482" s="8">
        <v>8.5370510360399998E-2</v>
      </c>
      <c r="Z482" s="8">
        <v>1.21556434578E-2</v>
      </c>
      <c r="AA482" s="8">
        <v>0.125916083362</v>
      </c>
      <c r="AB482" s="8">
        <v>2.7021853771800001E-2</v>
      </c>
      <c r="AC482" s="8">
        <v>3.47241000044E-3</v>
      </c>
      <c r="AD482" s="8">
        <v>1.51242280183E-2</v>
      </c>
      <c r="AE482" s="8">
        <v>9.8758431912200004E-2</v>
      </c>
      <c r="AF482" s="8">
        <v>1.28160426032E-2</v>
      </c>
      <c r="AG482" s="8">
        <v>6.3072690029100001E-2</v>
      </c>
      <c r="AH482" s="8">
        <v>6.6142743060099998E-2</v>
      </c>
      <c r="AI482" s="8">
        <v>1.04181493665E-2</v>
      </c>
      <c r="AJ482" s="8">
        <v>0.15186244044200001</v>
      </c>
      <c r="AK482" s="8">
        <v>0.60009980754699999</v>
      </c>
      <c r="AL482" s="8">
        <v>3.0542496065800003E-5</v>
      </c>
      <c r="AM482" s="8">
        <v>0.30750215326899999</v>
      </c>
      <c r="AN482" s="8">
        <v>1.22344223718</v>
      </c>
      <c r="AO482" s="8">
        <v>1.04561849179</v>
      </c>
      <c r="AP482" s="8">
        <v>1.1746471645400001</v>
      </c>
      <c r="AS482" s="7">
        <v>423840</v>
      </c>
      <c r="AT482" s="7" t="s">
        <v>575</v>
      </c>
      <c r="AU482" s="8">
        <v>0.12238535508377581</v>
      </c>
      <c r="AV482" s="8">
        <v>2.9202283119783866E-2</v>
      </c>
      <c r="AW482" s="8">
        <v>0.20729399084141933</v>
      </c>
      <c r="AX482" s="8">
        <v>0.2300234267439</v>
      </c>
      <c r="AY482" s="8">
        <v>4.9839192377060471E-2</v>
      </c>
      <c r="AZ482" s="8">
        <v>0.22862320472814351</v>
      </c>
      <c r="BA482" s="8">
        <v>0.15493377530266614</v>
      </c>
      <c r="BB482" s="8">
        <v>3.366411918040807E-2</v>
      </c>
      <c r="BC482" s="8">
        <v>0.18011968256375321</v>
      </c>
      <c r="BD482" s="8">
        <v>0.10048360446296768</v>
      </c>
      <c r="BE482" s="8">
        <v>2.5450476141182257E-2</v>
      </c>
      <c r="BF482" s="8">
        <v>0.21775930732966128</v>
      </c>
      <c r="BG482" s="8">
        <v>0.48663264005322537</v>
      </c>
      <c r="BH482" s="8">
        <v>4.2514511574430639E-6</v>
      </c>
      <c r="BI482" s="8">
        <v>0.25084541639838726</v>
      </c>
      <c r="BJ482" s="8">
        <v>1.3588816290451609</v>
      </c>
      <c r="BK482" s="8">
        <v>1.3149374367522582</v>
      </c>
      <c r="BL482" s="8">
        <v>1.1751691899504837</v>
      </c>
    </row>
    <row r="483" spans="1:64" x14ac:dyDescent="0.3">
      <c r="A483" s="7">
        <v>423850</v>
      </c>
      <c r="B483" s="7" t="str">
        <f t="shared" si="133"/>
        <v>Service Establishment Equipment and Supplies Merchant Wholesalers</v>
      </c>
      <c r="C483" s="8">
        <f t="shared" si="134"/>
        <v>8.5500662066199995E-2</v>
      </c>
      <c r="D483" s="8">
        <f t="shared" si="135"/>
        <v>1.21878407965E-2</v>
      </c>
      <c r="E483" s="8">
        <f t="shared" si="136"/>
        <v>0.125658251479</v>
      </c>
      <c r="F483" s="8">
        <f t="shared" si="137"/>
        <v>2.8830389659600001E-2</v>
      </c>
      <c r="G483" s="8">
        <f t="shared" si="138"/>
        <v>3.7109913328700001E-3</v>
      </c>
      <c r="H483" s="8">
        <f t="shared" si="139"/>
        <v>1.6125249250100001E-2</v>
      </c>
      <c r="I483" s="8">
        <f t="shared" si="140"/>
        <v>9.8338934651499996E-2</v>
      </c>
      <c r="J483" s="8">
        <f t="shared" si="141"/>
        <v>1.27841913274E-2</v>
      </c>
      <c r="K483" s="8">
        <f t="shared" si="142"/>
        <v>6.2637186208100007E-2</v>
      </c>
      <c r="L483" s="8">
        <f t="shared" si="143"/>
        <v>6.6244216610500006E-2</v>
      </c>
      <c r="M483" s="8">
        <f t="shared" si="144"/>
        <v>1.0448125478E-2</v>
      </c>
      <c r="N483" s="8">
        <f t="shared" si="145"/>
        <v>0.15160172603300001</v>
      </c>
      <c r="O483" s="8">
        <f t="shared" si="146"/>
        <v>0.59996402900000001</v>
      </c>
      <c r="P483" s="8">
        <f t="shared" si="147"/>
        <v>2.86377466285E-5</v>
      </c>
      <c r="Q483" s="8">
        <f t="shared" si="148"/>
        <v>0.30901045614599998</v>
      </c>
      <c r="R483" s="8">
        <f t="shared" si="149"/>
        <v>1.2233467543400001</v>
      </c>
      <c r="S483" s="8">
        <f t="shared" si="150"/>
        <v>1.0486666302400001</v>
      </c>
      <c r="T483" s="8">
        <f t="shared" si="151"/>
        <v>1.17376031219</v>
      </c>
      <c r="W483" s="7">
        <v>423850</v>
      </c>
      <c r="X483" s="7" t="s">
        <v>576</v>
      </c>
      <c r="Y483" s="8">
        <v>8.5500662066199995E-2</v>
      </c>
      <c r="Z483" s="8">
        <v>1.21878407965E-2</v>
      </c>
      <c r="AA483" s="8">
        <v>0.125658251479</v>
      </c>
      <c r="AB483" s="8">
        <v>2.8830389659600001E-2</v>
      </c>
      <c r="AC483" s="8">
        <v>3.7109913328700001E-3</v>
      </c>
      <c r="AD483" s="8">
        <v>1.6125249250100001E-2</v>
      </c>
      <c r="AE483" s="8">
        <v>9.8338934651499996E-2</v>
      </c>
      <c r="AF483" s="8">
        <v>1.27841913274E-2</v>
      </c>
      <c r="AG483" s="8">
        <v>6.2637186208100007E-2</v>
      </c>
      <c r="AH483" s="8">
        <v>6.6244216610500006E-2</v>
      </c>
      <c r="AI483" s="8">
        <v>1.0448125478E-2</v>
      </c>
      <c r="AJ483" s="8">
        <v>0.15160172603300001</v>
      </c>
      <c r="AK483" s="8">
        <v>0.59996402900000001</v>
      </c>
      <c r="AL483" s="8">
        <v>2.86377466285E-5</v>
      </c>
      <c r="AM483" s="8">
        <v>0.30901045614599998</v>
      </c>
      <c r="AN483" s="8">
        <v>1.2233467543400001</v>
      </c>
      <c r="AO483" s="8">
        <v>1.0486666302400001</v>
      </c>
      <c r="AP483" s="8">
        <v>1.17376031219</v>
      </c>
      <c r="AS483" s="7">
        <v>423850</v>
      </c>
      <c r="AT483" s="7" t="s">
        <v>576</v>
      </c>
      <c r="AU483" s="8">
        <v>0.1185993448202371</v>
      </c>
      <c r="AV483" s="8">
        <v>2.865984485775969E-2</v>
      </c>
      <c r="AW483" s="8">
        <v>0.1992737121284516</v>
      </c>
      <c r="AX483" s="8">
        <v>0.1860345537786226</v>
      </c>
      <c r="AY483" s="8">
        <v>4.1592943575075661E-2</v>
      </c>
      <c r="AZ483" s="8">
        <v>0.18475708107100644</v>
      </c>
      <c r="BA483" s="8">
        <v>0.15035060747006443</v>
      </c>
      <c r="BB483" s="8">
        <v>3.3091340143462905E-2</v>
      </c>
      <c r="BC483" s="8">
        <v>0.1746258006758081</v>
      </c>
      <c r="BD483" s="8">
        <v>9.7876623448883884E-2</v>
      </c>
      <c r="BE483" s="8">
        <v>2.5028200769483869E-2</v>
      </c>
      <c r="BF483" s="8">
        <v>0.20888289182537101</v>
      </c>
      <c r="BG483" s="8">
        <v>0.45733440096346817</v>
      </c>
      <c r="BH483" s="8">
        <v>4.7112811978170975E-6</v>
      </c>
      <c r="BI483" s="8">
        <v>0.23636129284932234</v>
      </c>
      <c r="BJ483" s="8">
        <v>1.3465329018066128</v>
      </c>
      <c r="BK483" s="8">
        <v>1.1704490945533867</v>
      </c>
      <c r="BL483" s="8">
        <v>1.1161322644183873</v>
      </c>
    </row>
    <row r="484" spans="1:64" x14ac:dyDescent="0.3">
      <c r="A484" s="7">
        <v>423860</v>
      </c>
      <c r="B484" s="7" t="str">
        <f t="shared" si="133"/>
        <v>Transportation Equipment and Supplies (except Motor Vehicle) Merchant Wholesalers</v>
      </c>
      <c r="C484" s="8">
        <f t="shared" si="134"/>
        <v>7.3792429774700005E-2</v>
      </c>
      <c r="D484" s="8">
        <f t="shared" si="135"/>
        <v>1.9940133438408066E-2</v>
      </c>
      <c r="E484" s="8">
        <f t="shared" si="136"/>
        <v>0.12012616982432257</v>
      </c>
      <c r="F484" s="8">
        <f t="shared" si="137"/>
        <v>0.15036838394825808</v>
      </c>
      <c r="G484" s="8">
        <f t="shared" si="138"/>
        <v>3.7591392950804839E-2</v>
      </c>
      <c r="H484" s="8">
        <f t="shared" si="139"/>
        <v>0.15703337038456458</v>
      </c>
      <c r="I484" s="8">
        <f t="shared" si="140"/>
        <v>9.3610794532838687E-2</v>
      </c>
      <c r="J484" s="8">
        <f t="shared" si="141"/>
        <v>2.3086630100783864E-2</v>
      </c>
      <c r="K484" s="8">
        <f t="shared" si="142"/>
        <v>0.10964671938090804</v>
      </c>
      <c r="L484" s="8">
        <f t="shared" si="143"/>
        <v>6.1788740584970976E-2</v>
      </c>
      <c r="M484" s="8">
        <f t="shared" si="144"/>
        <v>1.7587686042864998E-2</v>
      </c>
      <c r="N484" s="8">
        <f t="shared" si="145"/>
        <v>0.12408756246708068</v>
      </c>
      <c r="O484" s="8">
        <f t="shared" si="146"/>
        <v>0.25303088410977409</v>
      </c>
      <c r="P484" s="8">
        <f t="shared" si="147"/>
        <v>1.6813453623964516E-6</v>
      </c>
      <c r="Q484" s="8">
        <f t="shared" si="148"/>
        <v>0.13073843392748388</v>
      </c>
      <c r="R484" s="8">
        <f t="shared" si="149"/>
        <v>1</v>
      </c>
      <c r="S484" s="8">
        <f t="shared" si="150"/>
        <v>0.76434798599306475</v>
      </c>
      <c r="T484" s="8">
        <f t="shared" si="151"/>
        <v>0.64569898272467741</v>
      </c>
      <c r="W484" s="7">
        <v>423860</v>
      </c>
      <c r="X484" s="7" t="s">
        <v>577</v>
      </c>
      <c r="Y484" s="8">
        <v>0</v>
      </c>
      <c r="Z484" s="8">
        <v>0</v>
      </c>
      <c r="AA484" s="8">
        <v>0</v>
      </c>
      <c r="AB484" s="8">
        <v>0</v>
      </c>
      <c r="AC484" s="8">
        <v>0</v>
      </c>
      <c r="AD484" s="8">
        <v>0</v>
      </c>
      <c r="AE484" s="8">
        <v>0</v>
      </c>
      <c r="AF484" s="8">
        <v>0</v>
      </c>
      <c r="AG484" s="8">
        <v>0</v>
      </c>
      <c r="AH484" s="8">
        <v>0</v>
      </c>
      <c r="AI484" s="8">
        <v>0</v>
      </c>
      <c r="AJ484" s="8">
        <v>0</v>
      </c>
      <c r="AK484" s="8">
        <v>0</v>
      </c>
      <c r="AL484" s="8">
        <v>0</v>
      </c>
      <c r="AM484" s="8">
        <v>0</v>
      </c>
      <c r="AN484" s="8">
        <v>1</v>
      </c>
      <c r="AO484" s="8">
        <v>0</v>
      </c>
      <c r="AP484" s="8">
        <v>0</v>
      </c>
      <c r="AS484" s="7">
        <v>423860</v>
      </c>
      <c r="AT484" s="7" t="s">
        <v>577</v>
      </c>
      <c r="AU484" s="8">
        <v>7.3792429774700005E-2</v>
      </c>
      <c r="AV484" s="8">
        <v>1.9940133438408066E-2</v>
      </c>
      <c r="AW484" s="8">
        <v>0.12012616982432257</v>
      </c>
      <c r="AX484" s="8">
        <v>0.15036838394825808</v>
      </c>
      <c r="AY484" s="8">
        <v>3.7591392950804839E-2</v>
      </c>
      <c r="AZ484" s="8">
        <v>0.15703337038456458</v>
      </c>
      <c r="BA484" s="8">
        <v>9.3610794532838687E-2</v>
      </c>
      <c r="BB484" s="8">
        <v>2.3086630100783864E-2</v>
      </c>
      <c r="BC484" s="8">
        <v>0.10964671938090804</v>
      </c>
      <c r="BD484" s="8">
        <v>6.1788740584970976E-2</v>
      </c>
      <c r="BE484" s="8">
        <v>1.7587686042864998E-2</v>
      </c>
      <c r="BF484" s="8">
        <v>0.12408756246708068</v>
      </c>
      <c r="BG484" s="8">
        <v>0.25303088410977409</v>
      </c>
      <c r="BH484" s="8">
        <v>1.6813453623964516E-6</v>
      </c>
      <c r="BI484" s="8">
        <v>0.13073843392748388</v>
      </c>
      <c r="BJ484" s="8">
        <v>1.2138587330374193</v>
      </c>
      <c r="BK484" s="8">
        <v>0.76434798599306475</v>
      </c>
      <c r="BL484" s="8">
        <v>0.64569898272467741</v>
      </c>
    </row>
    <row r="485" spans="1:64" x14ac:dyDescent="0.3">
      <c r="A485" s="7">
        <v>423910</v>
      </c>
      <c r="B485" s="7" t="str">
        <f t="shared" si="133"/>
        <v>Sporting and Recreational Goods and Supplies Merchant Wholesalers</v>
      </c>
      <c r="C485" s="8">
        <f t="shared" si="134"/>
        <v>0.13692143399159676</v>
      </c>
      <c r="D485" s="8">
        <f t="shared" si="135"/>
        <v>3.4150176484095171E-2</v>
      </c>
      <c r="E485" s="8">
        <f t="shared" si="136"/>
        <v>0.1988562431659677</v>
      </c>
      <c r="F485" s="8">
        <f t="shared" si="137"/>
        <v>0.19982701028004027</v>
      </c>
      <c r="G485" s="8">
        <f t="shared" si="138"/>
        <v>4.7313116606324208E-2</v>
      </c>
      <c r="H485" s="8">
        <f t="shared" si="139"/>
        <v>0.17344168687965808</v>
      </c>
      <c r="I485" s="8">
        <f t="shared" si="140"/>
        <v>0.18379139173946774</v>
      </c>
      <c r="J485" s="8">
        <f t="shared" si="141"/>
        <v>4.3165370345400009E-2</v>
      </c>
      <c r="K485" s="8">
        <f t="shared" si="142"/>
        <v>0.19125233596805008</v>
      </c>
      <c r="L485" s="8">
        <f t="shared" si="143"/>
        <v>0.11778758513106455</v>
      </c>
      <c r="M485" s="8">
        <f t="shared" si="144"/>
        <v>3.2114970370127428E-2</v>
      </c>
      <c r="N485" s="8">
        <f t="shared" si="145"/>
        <v>0.22606564448098382</v>
      </c>
      <c r="O485" s="8">
        <f t="shared" si="146"/>
        <v>0.43092666478296732</v>
      </c>
      <c r="P485" s="8">
        <f t="shared" si="147"/>
        <v>5.9693493619120948E-6</v>
      </c>
      <c r="Q485" s="8">
        <f t="shared" si="148"/>
        <v>0.21832620523587118</v>
      </c>
      <c r="R485" s="8">
        <f t="shared" si="149"/>
        <v>1</v>
      </c>
      <c r="S485" s="8">
        <f t="shared" si="150"/>
        <v>1.1947753621530643</v>
      </c>
      <c r="T485" s="8">
        <f t="shared" si="151"/>
        <v>1.1924026464399999</v>
      </c>
      <c r="W485" s="7">
        <v>423910</v>
      </c>
      <c r="X485" s="7" t="s">
        <v>578</v>
      </c>
      <c r="Y485" s="8">
        <v>0</v>
      </c>
      <c r="Z485" s="8">
        <v>0</v>
      </c>
      <c r="AA485" s="8">
        <v>0</v>
      </c>
      <c r="AB485" s="8">
        <v>0</v>
      </c>
      <c r="AC485" s="8">
        <v>0</v>
      </c>
      <c r="AD485" s="8">
        <v>0</v>
      </c>
      <c r="AE485" s="8">
        <v>0</v>
      </c>
      <c r="AF485" s="8">
        <v>0</v>
      </c>
      <c r="AG485" s="8">
        <v>0</v>
      </c>
      <c r="AH485" s="8">
        <v>0</v>
      </c>
      <c r="AI485" s="8">
        <v>0</v>
      </c>
      <c r="AJ485" s="8">
        <v>0</v>
      </c>
      <c r="AK485" s="8">
        <v>0</v>
      </c>
      <c r="AL485" s="8">
        <v>0</v>
      </c>
      <c r="AM485" s="8">
        <v>0</v>
      </c>
      <c r="AN485" s="8">
        <v>1</v>
      </c>
      <c r="AO485" s="8">
        <v>0</v>
      </c>
      <c r="AP485" s="8">
        <v>0</v>
      </c>
      <c r="AS485" s="7">
        <v>423910</v>
      </c>
      <c r="AT485" s="7" t="s">
        <v>578</v>
      </c>
      <c r="AU485" s="8">
        <v>0.13692143399159676</v>
      </c>
      <c r="AV485" s="8">
        <v>3.4150176484095171E-2</v>
      </c>
      <c r="AW485" s="8">
        <v>0.1988562431659677</v>
      </c>
      <c r="AX485" s="8">
        <v>0.19982701028004027</v>
      </c>
      <c r="AY485" s="8">
        <v>4.7313116606324208E-2</v>
      </c>
      <c r="AZ485" s="8">
        <v>0.17344168687965808</v>
      </c>
      <c r="BA485" s="8">
        <v>0.18379139173946774</v>
      </c>
      <c r="BB485" s="8">
        <v>4.3165370345400009E-2</v>
      </c>
      <c r="BC485" s="8">
        <v>0.19125233596805008</v>
      </c>
      <c r="BD485" s="8">
        <v>0.11778758513106455</v>
      </c>
      <c r="BE485" s="8">
        <v>3.2114970370127428E-2</v>
      </c>
      <c r="BF485" s="8">
        <v>0.22606564448098382</v>
      </c>
      <c r="BG485" s="8">
        <v>0.43092666478296732</v>
      </c>
      <c r="BH485" s="8">
        <v>5.9693493619120948E-6</v>
      </c>
      <c r="BI485" s="8">
        <v>0.21832620523587118</v>
      </c>
      <c r="BJ485" s="8">
        <v>1.3699278536416128</v>
      </c>
      <c r="BK485" s="8">
        <v>1.1947753621530643</v>
      </c>
      <c r="BL485" s="8">
        <v>1.1924026464399999</v>
      </c>
    </row>
    <row r="486" spans="1:64" x14ac:dyDescent="0.3">
      <c r="A486" s="7">
        <v>423920</v>
      </c>
      <c r="B486" s="7" t="str">
        <f t="shared" si="133"/>
        <v>Toy and Hobby Goods and Supplies Merchant Wholesalers</v>
      </c>
      <c r="C486" s="8">
        <f t="shared" si="134"/>
        <v>9.3005092573145182E-2</v>
      </c>
      <c r="D486" s="8">
        <f t="shared" si="135"/>
        <v>2.5504453390927419E-2</v>
      </c>
      <c r="E486" s="8">
        <f t="shared" si="136"/>
        <v>0.12928703959214516</v>
      </c>
      <c r="F486" s="8">
        <f t="shared" si="137"/>
        <v>9.5290039496419204E-2</v>
      </c>
      <c r="G486" s="8">
        <f t="shared" si="138"/>
        <v>2.5963008606539849E-2</v>
      </c>
      <c r="H486" s="8">
        <f t="shared" si="139"/>
        <v>8.9033630962114682E-2</v>
      </c>
      <c r="I486" s="8">
        <f t="shared" si="140"/>
        <v>0.12328553879661289</v>
      </c>
      <c r="J486" s="8">
        <f t="shared" si="141"/>
        <v>3.1837597951261287E-2</v>
      </c>
      <c r="K486" s="8">
        <f t="shared" si="142"/>
        <v>0.12434686965004675</v>
      </c>
      <c r="L486" s="8">
        <f t="shared" si="143"/>
        <v>8.1045385106943549E-2</v>
      </c>
      <c r="M486" s="8">
        <f t="shared" si="144"/>
        <v>2.4137462125185485E-2</v>
      </c>
      <c r="N486" s="8">
        <f t="shared" si="145"/>
        <v>0.14564141272367742</v>
      </c>
      <c r="O486" s="8">
        <f t="shared" si="146"/>
        <v>0.26041508486296766</v>
      </c>
      <c r="P486" s="8">
        <f t="shared" si="147"/>
        <v>1.0882973537247581E-5</v>
      </c>
      <c r="Q486" s="8">
        <f t="shared" si="148"/>
        <v>0.13486320970580654</v>
      </c>
      <c r="R486" s="8">
        <f t="shared" si="149"/>
        <v>1</v>
      </c>
      <c r="S486" s="8">
        <f t="shared" si="150"/>
        <v>0.67802861454951624</v>
      </c>
      <c r="T486" s="8">
        <f t="shared" si="151"/>
        <v>0.74721194188145179</v>
      </c>
      <c r="W486" s="7">
        <v>423920</v>
      </c>
      <c r="X486" s="7" t="s">
        <v>579</v>
      </c>
      <c r="Y486" s="8">
        <v>0</v>
      </c>
      <c r="Z486" s="8">
        <v>0</v>
      </c>
      <c r="AA486" s="8">
        <v>0</v>
      </c>
      <c r="AB486" s="8">
        <v>0</v>
      </c>
      <c r="AC486" s="8">
        <v>0</v>
      </c>
      <c r="AD486" s="8">
        <v>0</v>
      </c>
      <c r="AE486" s="8">
        <v>0</v>
      </c>
      <c r="AF486" s="8">
        <v>0</v>
      </c>
      <c r="AG486" s="8">
        <v>0</v>
      </c>
      <c r="AH486" s="8">
        <v>0</v>
      </c>
      <c r="AI486" s="8">
        <v>0</v>
      </c>
      <c r="AJ486" s="8">
        <v>0</v>
      </c>
      <c r="AK486" s="8">
        <v>0</v>
      </c>
      <c r="AL486" s="8">
        <v>0</v>
      </c>
      <c r="AM486" s="8">
        <v>0</v>
      </c>
      <c r="AN486" s="8">
        <v>1</v>
      </c>
      <c r="AO486" s="8">
        <v>0</v>
      </c>
      <c r="AP486" s="8">
        <v>0</v>
      </c>
      <c r="AS486" s="7">
        <v>423920</v>
      </c>
      <c r="AT486" s="7" t="s">
        <v>579</v>
      </c>
      <c r="AU486" s="8">
        <v>9.3005092573145182E-2</v>
      </c>
      <c r="AV486" s="8">
        <v>2.5504453390927419E-2</v>
      </c>
      <c r="AW486" s="8">
        <v>0.12928703959214516</v>
      </c>
      <c r="AX486" s="8">
        <v>9.5290039496419204E-2</v>
      </c>
      <c r="AY486" s="8">
        <v>2.5963008606539849E-2</v>
      </c>
      <c r="AZ486" s="8">
        <v>8.9033630962114682E-2</v>
      </c>
      <c r="BA486" s="8">
        <v>0.12328553879661289</v>
      </c>
      <c r="BB486" s="8">
        <v>3.1837597951261287E-2</v>
      </c>
      <c r="BC486" s="8">
        <v>0.12434686965004675</v>
      </c>
      <c r="BD486" s="8">
        <v>8.1045385106943549E-2</v>
      </c>
      <c r="BE486" s="8">
        <v>2.4137462125185485E-2</v>
      </c>
      <c r="BF486" s="8">
        <v>0.14564141272367742</v>
      </c>
      <c r="BG486" s="8">
        <v>0.26041508486296766</v>
      </c>
      <c r="BH486" s="8">
        <v>1.0882973537247581E-5</v>
      </c>
      <c r="BI486" s="8">
        <v>0.13486320970580654</v>
      </c>
      <c r="BJ486" s="8">
        <v>1.2477965855558062</v>
      </c>
      <c r="BK486" s="8">
        <v>0.67802861454951624</v>
      </c>
      <c r="BL486" s="8">
        <v>0.74721194188145179</v>
      </c>
    </row>
    <row r="487" spans="1:64" x14ac:dyDescent="0.3">
      <c r="A487" s="7">
        <v>423930</v>
      </c>
      <c r="B487" s="7" t="str">
        <f t="shared" si="133"/>
        <v>Recyclable Material Merchant Wholesalers</v>
      </c>
      <c r="C487" s="8">
        <f t="shared" si="134"/>
        <v>0.103295728182</v>
      </c>
      <c r="D487" s="8">
        <f t="shared" si="135"/>
        <v>1.6191699301099999E-2</v>
      </c>
      <c r="E487" s="8">
        <f t="shared" si="136"/>
        <v>0.12061077304499999</v>
      </c>
      <c r="F487" s="8">
        <f t="shared" si="137"/>
        <v>0.18553066620299999</v>
      </c>
      <c r="G487" s="8">
        <f t="shared" si="138"/>
        <v>2.6368125537699998E-2</v>
      </c>
      <c r="H487" s="8">
        <f t="shared" si="139"/>
        <v>8.7221408075199999E-2</v>
      </c>
      <c r="I487" s="8">
        <f t="shared" si="140"/>
        <v>0.127296732947</v>
      </c>
      <c r="J487" s="8">
        <f t="shared" si="141"/>
        <v>1.8485703523E-2</v>
      </c>
      <c r="K487" s="8">
        <f t="shared" si="142"/>
        <v>6.7678421204E-2</v>
      </c>
      <c r="L487" s="8">
        <f t="shared" si="143"/>
        <v>8.4561203182E-2</v>
      </c>
      <c r="M487" s="8">
        <f t="shared" si="144"/>
        <v>1.4858058947500001E-2</v>
      </c>
      <c r="N487" s="8">
        <f t="shared" si="145"/>
        <v>0.15709296145099999</v>
      </c>
      <c r="O487" s="8">
        <f t="shared" si="146"/>
        <v>0.5538043748</v>
      </c>
      <c r="P487" s="8">
        <f t="shared" si="147"/>
        <v>5.1731500649299998E-6</v>
      </c>
      <c r="Q487" s="8">
        <f t="shared" si="148"/>
        <v>0.27960728669099999</v>
      </c>
      <c r="R487" s="8">
        <f t="shared" si="149"/>
        <v>1.2400982005300001</v>
      </c>
      <c r="S487" s="8">
        <f t="shared" si="150"/>
        <v>1.2991201998199999</v>
      </c>
      <c r="T487" s="8">
        <f t="shared" si="151"/>
        <v>1.2134608576699999</v>
      </c>
      <c r="W487" s="7">
        <v>423930</v>
      </c>
      <c r="X487" s="7" t="s">
        <v>580</v>
      </c>
      <c r="Y487" s="8">
        <v>0.103295728182</v>
      </c>
      <c r="Z487" s="8">
        <v>1.6191699301099999E-2</v>
      </c>
      <c r="AA487" s="8">
        <v>0.12061077304499999</v>
      </c>
      <c r="AB487" s="8">
        <v>0.18553066620299999</v>
      </c>
      <c r="AC487" s="8">
        <v>2.6368125537699998E-2</v>
      </c>
      <c r="AD487" s="8">
        <v>8.7221408075199999E-2</v>
      </c>
      <c r="AE487" s="8">
        <v>0.127296732947</v>
      </c>
      <c r="AF487" s="8">
        <v>1.8485703523E-2</v>
      </c>
      <c r="AG487" s="8">
        <v>6.7678421204E-2</v>
      </c>
      <c r="AH487" s="8">
        <v>8.4561203182E-2</v>
      </c>
      <c r="AI487" s="8">
        <v>1.4858058947500001E-2</v>
      </c>
      <c r="AJ487" s="8">
        <v>0.15709296145099999</v>
      </c>
      <c r="AK487" s="8">
        <v>0.5538043748</v>
      </c>
      <c r="AL487" s="8">
        <v>5.1731500649299998E-6</v>
      </c>
      <c r="AM487" s="8">
        <v>0.27960728669099999</v>
      </c>
      <c r="AN487" s="8">
        <v>1.2400982005300001</v>
      </c>
      <c r="AO487" s="8">
        <v>1.2991201998199999</v>
      </c>
      <c r="AP487" s="8">
        <v>1.2134608576699999</v>
      </c>
      <c r="AS487" s="7">
        <v>423930</v>
      </c>
      <c r="AT487" s="7" t="s">
        <v>580</v>
      </c>
      <c r="AU487" s="8">
        <v>0.15949038696537096</v>
      </c>
      <c r="AV487" s="8">
        <v>3.7989250615574184E-2</v>
      </c>
      <c r="AW487" s="8">
        <v>0.22701066558353231</v>
      </c>
      <c r="AX487" s="8">
        <v>0.23063449982454998</v>
      </c>
      <c r="AY487" s="8">
        <v>5.0884751845864523E-2</v>
      </c>
      <c r="AZ487" s="8">
        <v>0.18731010946651286</v>
      </c>
      <c r="BA487" s="8">
        <v>0.21291197597998385</v>
      </c>
      <c r="BB487" s="8">
        <v>4.7691422657514512E-2</v>
      </c>
      <c r="BC487" s="8">
        <v>0.21550312538958713</v>
      </c>
      <c r="BD487" s="8">
        <v>0.13651458995205323</v>
      </c>
      <c r="BE487" s="8">
        <v>3.5644476615512899E-2</v>
      </c>
      <c r="BF487" s="8">
        <v>0.25861417464091946</v>
      </c>
      <c r="BG487" s="8">
        <v>0.52996409398519306</v>
      </c>
      <c r="BH487" s="8">
        <v>6.1627734691154835E-6</v>
      </c>
      <c r="BI487" s="8">
        <v>0.26855385461106457</v>
      </c>
      <c r="BJ487" s="8">
        <v>1.4244903031648386</v>
      </c>
      <c r="BK487" s="8">
        <v>1.4204422643627421</v>
      </c>
      <c r="BL487" s="8">
        <v>1.4277194272529032</v>
      </c>
    </row>
    <row r="488" spans="1:64" x14ac:dyDescent="0.3">
      <c r="A488" s="7">
        <v>423940</v>
      </c>
      <c r="B488" s="7" t="str">
        <f t="shared" si="133"/>
        <v>Jewelry, Watch, Precious Stone, and Precious Metal Merchant Wholesalers</v>
      </c>
      <c r="C488" s="8">
        <f t="shared" si="134"/>
        <v>0.13811673301285485</v>
      </c>
      <c r="D488" s="8">
        <f t="shared" si="135"/>
        <v>3.4527552442640323E-2</v>
      </c>
      <c r="E488" s="8">
        <f t="shared" si="136"/>
        <v>0.19342324421983875</v>
      </c>
      <c r="F488" s="8">
        <f t="shared" si="137"/>
        <v>0.14240526476145371</v>
      </c>
      <c r="G488" s="8">
        <f t="shared" si="138"/>
        <v>3.3831248278338256E-2</v>
      </c>
      <c r="H488" s="8">
        <f t="shared" si="139"/>
        <v>0.12215646218888017</v>
      </c>
      <c r="I488" s="8">
        <f t="shared" si="140"/>
        <v>0.17851585299261286</v>
      </c>
      <c r="J488" s="8">
        <f t="shared" si="141"/>
        <v>4.2071699152240322E-2</v>
      </c>
      <c r="K488" s="8">
        <f t="shared" si="142"/>
        <v>0.17946532742164681</v>
      </c>
      <c r="L488" s="8">
        <f t="shared" si="143"/>
        <v>0.11862771421906931</v>
      </c>
      <c r="M488" s="8">
        <f t="shared" si="144"/>
        <v>3.2446766271170956E-2</v>
      </c>
      <c r="N488" s="8">
        <f t="shared" si="145"/>
        <v>0.21999305269745165</v>
      </c>
      <c r="O488" s="8">
        <f t="shared" si="146"/>
        <v>0.4310415243917422</v>
      </c>
      <c r="P488" s="8">
        <f t="shared" si="147"/>
        <v>1.6930524910514677E-5</v>
      </c>
      <c r="Q488" s="8">
        <f t="shared" si="148"/>
        <v>0.22656768905032271</v>
      </c>
      <c r="R488" s="8">
        <f t="shared" si="149"/>
        <v>1</v>
      </c>
      <c r="S488" s="8">
        <f t="shared" si="150"/>
        <v>1.0725865236151608</v>
      </c>
      <c r="T488" s="8">
        <f t="shared" si="151"/>
        <v>1.1742464279537097</v>
      </c>
      <c r="W488" s="7">
        <v>423940</v>
      </c>
      <c r="X488" s="7" t="s">
        <v>581</v>
      </c>
      <c r="Y488" s="8">
        <v>0</v>
      </c>
      <c r="Z488" s="8">
        <v>0</v>
      </c>
      <c r="AA488" s="8">
        <v>0</v>
      </c>
      <c r="AB488" s="8">
        <v>0</v>
      </c>
      <c r="AC488" s="8">
        <v>0</v>
      </c>
      <c r="AD488" s="8">
        <v>0</v>
      </c>
      <c r="AE488" s="8">
        <v>0</v>
      </c>
      <c r="AF488" s="8">
        <v>0</v>
      </c>
      <c r="AG488" s="8">
        <v>0</v>
      </c>
      <c r="AH488" s="8">
        <v>0</v>
      </c>
      <c r="AI488" s="8">
        <v>0</v>
      </c>
      <c r="AJ488" s="8">
        <v>0</v>
      </c>
      <c r="AK488" s="8">
        <v>0</v>
      </c>
      <c r="AL488" s="8">
        <v>0</v>
      </c>
      <c r="AM488" s="8">
        <v>0</v>
      </c>
      <c r="AN488" s="8">
        <v>1</v>
      </c>
      <c r="AO488" s="8">
        <v>0</v>
      </c>
      <c r="AP488" s="8">
        <v>0</v>
      </c>
      <c r="AS488" s="7">
        <v>423940</v>
      </c>
      <c r="AT488" s="7" t="s">
        <v>581</v>
      </c>
      <c r="AU488" s="8">
        <v>0.13811673301285485</v>
      </c>
      <c r="AV488" s="8">
        <v>3.4527552442640323E-2</v>
      </c>
      <c r="AW488" s="8">
        <v>0.19342324421983875</v>
      </c>
      <c r="AX488" s="8">
        <v>0.14240526476145371</v>
      </c>
      <c r="AY488" s="8">
        <v>3.3831248278338256E-2</v>
      </c>
      <c r="AZ488" s="8">
        <v>0.12215646218888017</v>
      </c>
      <c r="BA488" s="8">
        <v>0.17851585299261286</v>
      </c>
      <c r="BB488" s="8">
        <v>4.2071699152240322E-2</v>
      </c>
      <c r="BC488" s="8">
        <v>0.17946532742164681</v>
      </c>
      <c r="BD488" s="8">
        <v>0.11862771421906931</v>
      </c>
      <c r="BE488" s="8">
        <v>3.2446766271170956E-2</v>
      </c>
      <c r="BF488" s="8">
        <v>0.21999305269745165</v>
      </c>
      <c r="BG488" s="8">
        <v>0.4310415243917422</v>
      </c>
      <c r="BH488" s="8">
        <v>1.6930524910514677E-5</v>
      </c>
      <c r="BI488" s="8">
        <v>0.22656768905032271</v>
      </c>
      <c r="BJ488" s="8">
        <v>1.3660675296754838</v>
      </c>
      <c r="BK488" s="8">
        <v>1.0725865236151608</v>
      </c>
      <c r="BL488" s="8">
        <v>1.1742464279537097</v>
      </c>
    </row>
    <row r="489" spans="1:64" x14ac:dyDescent="0.3">
      <c r="A489" s="7">
        <v>423990</v>
      </c>
      <c r="B489" s="7" t="str">
        <f t="shared" si="133"/>
        <v>Other Miscellaneous Durable Goods Merchant Wholesalers</v>
      </c>
      <c r="C489" s="8">
        <f t="shared" si="134"/>
        <v>0.10309577150599999</v>
      </c>
      <c r="D489" s="8">
        <f t="shared" si="135"/>
        <v>1.6131816809800002E-2</v>
      </c>
      <c r="E489" s="8">
        <f t="shared" si="136"/>
        <v>0.12155073465500001</v>
      </c>
      <c r="F489" s="8">
        <f t="shared" si="137"/>
        <v>2.2487336148100001E-2</v>
      </c>
      <c r="G489" s="8">
        <f t="shared" si="138"/>
        <v>3.1896134667899999E-3</v>
      </c>
      <c r="H489" s="8">
        <f t="shared" si="139"/>
        <v>1.07861684136E-2</v>
      </c>
      <c r="I489" s="8">
        <f t="shared" si="140"/>
        <v>0.12642650676</v>
      </c>
      <c r="J489" s="8">
        <f t="shared" si="141"/>
        <v>1.8318134165199999E-2</v>
      </c>
      <c r="K489" s="8">
        <f t="shared" si="142"/>
        <v>6.81475449866E-2</v>
      </c>
      <c r="L489" s="8">
        <f t="shared" si="143"/>
        <v>8.4487191162799999E-2</v>
      </c>
      <c r="M489" s="8">
        <f t="shared" si="144"/>
        <v>1.4813114674699999E-2</v>
      </c>
      <c r="N489" s="8">
        <f t="shared" si="145"/>
        <v>0.15833188818800001</v>
      </c>
      <c r="O489" s="8">
        <f t="shared" si="146"/>
        <v>0.55358706444899997</v>
      </c>
      <c r="P489" s="8">
        <f t="shared" si="147"/>
        <v>4.2624437454000003E-5</v>
      </c>
      <c r="Q489" s="8">
        <f t="shared" si="148"/>
        <v>0.28117160316700002</v>
      </c>
      <c r="R489" s="8">
        <f t="shared" si="149"/>
        <v>1.24077832297</v>
      </c>
      <c r="S489" s="8">
        <f t="shared" si="150"/>
        <v>1.0364631180299999</v>
      </c>
      <c r="T489" s="8">
        <f t="shared" si="151"/>
        <v>1.2128921859099999</v>
      </c>
      <c r="W489" s="7">
        <v>423990</v>
      </c>
      <c r="X489" s="7" t="s">
        <v>582</v>
      </c>
      <c r="Y489" s="8">
        <v>0.10309577150599999</v>
      </c>
      <c r="Z489" s="8">
        <v>1.6131816809800002E-2</v>
      </c>
      <c r="AA489" s="8">
        <v>0.12155073465500001</v>
      </c>
      <c r="AB489" s="8">
        <v>2.2487336148100001E-2</v>
      </c>
      <c r="AC489" s="8">
        <v>3.1896134667899999E-3</v>
      </c>
      <c r="AD489" s="8">
        <v>1.07861684136E-2</v>
      </c>
      <c r="AE489" s="8">
        <v>0.12642650676</v>
      </c>
      <c r="AF489" s="8">
        <v>1.8318134165199999E-2</v>
      </c>
      <c r="AG489" s="8">
        <v>6.81475449866E-2</v>
      </c>
      <c r="AH489" s="8">
        <v>8.4487191162799999E-2</v>
      </c>
      <c r="AI489" s="8">
        <v>1.4813114674699999E-2</v>
      </c>
      <c r="AJ489" s="8">
        <v>0.15833188818800001</v>
      </c>
      <c r="AK489" s="8">
        <v>0.55358706444899997</v>
      </c>
      <c r="AL489" s="8">
        <v>4.2624437454000003E-5</v>
      </c>
      <c r="AM489" s="8">
        <v>0.28117160316700002</v>
      </c>
      <c r="AN489" s="8">
        <v>1.24077832297</v>
      </c>
      <c r="AO489" s="8">
        <v>1.0364631180299999</v>
      </c>
      <c r="AP489" s="8">
        <v>1.2128921859099999</v>
      </c>
      <c r="AS489" s="7">
        <v>423990</v>
      </c>
      <c r="AT489" s="7" t="s">
        <v>582</v>
      </c>
      <c r="AU489" s="8">
        <v>0.15977438673409841</v>
      </c>
      <c r="AV489" s="8">
        <v>3.810436409971129E-2</v>
      </c>
      <c r="AW489" s="8">
        <v>0.22766076029293547</v>
      </c>
      <c r="AX489" s="8">
        <v>0.20781749127012741</v>
      </c>
      <c r="AY489" s="8">
        <v>4.7379454976185162E-2</v>
      </c>
      <c r="AZ489" s="8">
        <v>0.1704257344511661</v>
      </c>
      <c r="BA489" s="8">
        <v>0.21213024281622581</v>
      </c>
      <c r="BB489" s="8">
        <v>4.7569052461537108E-2</v>
      </c>
      <c r="BC489" s="8">
        <v>0.21408514059750647</v>
      </c>
      <c r="BD489" s="8">
        <v>0.1369680329950097</v>
      </c>
      <c r="BE489" s="8">
        <v>3.5760699811883859E-2</v>
      </c>
      <c r="BF489" s="8">
        <v>0.26001040444714513</v>
      </c>
      <c r="BG489" s="8">
        <v>0.52974461493966063</v>
      </c>
      <c r="BH489" s="8">
        <v>8.6429705439862916E-6</v>
      </c>
      <c r="BI489" s="8">
        <v>0.27040859330206451</v>
      </c>
      <c r="BJ489" s="8">
        <v>1.4255395111264522</v>
      </c>
      <c r="BK489" s="8">
        <v>1.3772355839229034</v>
      </c>
      <c r="BL489" s="8">
        <v>1.4253973391014514</v>
      </c>
    </row>
    <row r="490" spans="1:64" x14ac:dyDescent="0.3">
      <c r="A490" s="7">
        <v>424110</v>
      </c>
      <c r="B490" s="7" t="str">
        <f t="shared" si="133"/>
        <v>Printing and Writing Paper Merchant Wholesalers</v>
      </c>
      <c r="C490" s="8">
        <f t="shared" si="134"/>
        <v>6.9987663080161286E-2</v>
      </c>
      <c r="D490" s="8">
        <f t="shared" si="135"/>
        <v>1.9798620134969358E-2</v>
      </c>
      <c r="E490" s="8">
        <f t="shared" si="136"/>
        <v>0.12425910306574192</v>
      </c>
      <c r="F490" s="8">
        <f t="shared" si="137"/>
        <v>0.16236252480427421</v>
      </c>
      <c r="G490" s="8">
        <f t="shared" si="138"/>
        <v>4.3881878367625804E-2</v>
      </c>
      <c r="H490" s="8">
        <f t="shared" si="139"/>
        <v>0.18675132628545157</v>
      </c>
      <c r="I490" s="8">
        <f t="shared" si="140"/>
        <v>0.12173690635808063</v>
      </c>
      <c r="J490" s="8">
        <f t="shared" si="141"/>
        <v>3.2161162821124196E-2</v>
      </c>
      <c r="K490" s="8">
        <f t="shared" si="142"/>
        <v>0.16766551843717742</v>
      </c>
      <c r="L490" s="8">
        <f t="shared" si="143"/>
        <v>6.0538355826222585E-2</v>
      </c>
      <c r="M490" s="8">
        <f t="shared" si="144"/>
        <v>1.7618022119688711E-2</v>
      </c>
      <c r="N490" s="8">
        <f t="shared" si="145"/>
        <v>0.12436358848814516</v>
      </c>
      <c r="O490" s="8">
        <f t="shared" si="146"/>
        <v>0.2118266017315161</v>
      </c>
      <c r="P490" s="8">
        <f t="shared" si="147"/>
        <v>1.3584516590322583E-6</v>
      </c>
      <c r="Q490" s="8">
        <f t="shared" si="148"/>
        <v>7.8797725833129065E-2</v>
      </c>
      <c r="R490" s="8">
        <f t="shared" si="149"/>
        <v>1</v>
      </c>
      <c r="S490" s="8">
        <f t="shared" si="150"/>
        <v>0.7478344391346774</v>
      </c>
      <c r="T490" s="8">
        <f t="shared" si="151"/>
        <v>0.67640229729387091</v>
      </c>
      <c r="W490" s="7">
        <v>424110</v>
      </c>
      <c r="X490" s="7" t="s">
        <v>583</v>
      </c>
      <c r="Y490" s="8">
        <v>0</v>
      </c>
      <c r="Z490" s="8">
        <v>0</v>
      </c>
      <c r="AA490" s="8">
        <v>0</v>
      </c>
      <c r="AB490" s="8">
        <v>0</v>
      </c>
      <c r="AC490" s="8">
        <v>0</v>
      </c>
      <c r="AD490" s="8">
        <v>0</v>
      </c>
      <c r="AE490" s="8">
        <v>0</v>
      </c>
      <c r="AF490" s="8">
        <v>0</v>
      </c>
      <c r="AG490" s="8">
        <v>0</v>
      </c>
      <c r="AH490" s="8">
        <v>0</v>
      </c>
      <c r="AI490" s="8">
        <v>0</v>
      </c>
      <c r="AJ490" s="8">
        <v>0</v>
      </c>
      <c r="AK490" s="8">
        <v>0</v>
      </c>
      <c r="AL490" s="8">
        <v>0</v>
      </c>
      <c r="AM490" s="8">
        <v>0</v>
      </c>
      <c r="AN490" s="8">
        <v>1</v>
      </c>
      <c r="AO490" s="8">
        <v>0</v>
      </c>
      <c r="AP490" s="8">
        <v>0</v>
      </c>
      <c r="AS490" s="7">
        <v>424110</v>
      </c>
      <c r="AT490" s="7" t="s">
        <v>583</v>
      </c>
      <c r="AU490" s="8">
        <v>6.9987663080161286E-2</v>
      </c>
      <c r="AV490" s="8">
        <v>1.9798620134969358E-2</v>
      </c>
      <c r="AW490" s="8">
        <v>0.12425910306574192</v>
      </c>
      <c r="AX490" s="8">
        <v>0.16236252480427421</v>
      </c>
      <c r="AY490" s="8">
        <v>4.3881878367625804E-2</v>
      </c>
      <c r="AZ490" s="8">
        <v>0.18675132628545157</v>
      </c>
      <c r="BA490" s="8">
        <v>0.12173690635808063</v>
      </c>
      <c r="BB490" s="8">
        <v>3.2161162821124196E-2</v>
      </c>
      <c r="BC490" s="8">
        <v>0.16766551843717742</v>
      </c>
      <c r="BD490" s="8">
        <v>6.0538355826222585E-2</v>
      </c>
      <c r="BE490" s="8">
        <v>1.7618022119688711E-2</v>
      </c>
      <c r="BF490" s="8">
        <v>0.12436358848814516</v>
      </c>
      <c r="BG490" s="8">
        <v>0.2118266017315161</v>
      </c>
      <c r="BH490" s="8">
        <v>1.3584516590322583E-6</v>
      </c>
      <c r="BI490" s="8">
        <v>7.8797725833129065E-2</v>
      </c>
      <c r="BJ490" s="8">
        <v>1.2140453862809675</v>
      </c>
      <c r="BK490" s="8">
        <v>0.7478344391346774</v>
      </c>
      <c r="BL490" s="8">
        <v>0.67640229729387091</v>
      </c>
    </row>
    <row r="491" spans="1:64" x14ac:dyDescent="0.3">
      <c r="A491" s="7">
        <v>424120</v>
      </c>
      <c r="B491" s="7" t="str">
        <f t="shared" si="133"/>
        <v>Stationery and Office Supplies Merchant Wholesalers</v>
      </c>
      <c r="C491" s="8">
        <f t="shared" si="134"/>
        <v>8.7092047469177439E-2</v>
      </c>
      <c r="D491" s="8">
        <f t="shared" si="135"/>
        <v>2.3370761089659676E-2</v>
      </c>
      <c r="E491" s="8">
        <f t="shared" si="136"/>
        <v>0.15409074794540323</v>
      </c>
      <c r="F491" s="8">
        <f t="shared" si="137"/>
        <v>0.17170754212384026</v>
      </c>
      <c r="G491" s="8">
        <f t="shared" si="138"/>
        <v>4.3984738992906454E-2</v>
      </c>
      <c r="H491" s="8">
        <f t="shared" si="139"/>
        <v>0.18285621110150488</v>
      </c>
      <c r="I491" s="8">
        <f t="shared" si="140"/>
        <v>0.14969738618700001</v>
      </c>
      <c r="J491" s="8">
        <f t="shared" si="141"/>
        <v>3.7657249838296783E-2</v>
      </c>
      <c r="K491" s="8">
        <f t="shared" si="142"/>
        <v>0.20593580893635482</v>
      </c>
      <c r="L491" s="8">
        <f t="shared" si="143"/>
        <v>7.4478286237396774E-2</v>
      </c>
      <c r="M491" s="8">
        <f t="shared" si="144"/>
        <v>2.061631811905645E-2</v>
      </c>
      <c r="N491" s="8">
        <f t="shared" si="145"/>
        <v>0.15484928488495164</v>
      </c>
      <c r="O491" s="8">
        <f t="shared" si="146"/>
        <v>0.27924421077008055</v>
      </c>
      <c r="P491" s="8">
        <f t="shared" si="147"/>
        <v>2.0710297204958061E-6</v>
      </c>
      <c r="Q491" s="8">
        <f t="shared" si="148"/>
        <v>0.10410749766764517</v>
      </c>
      <c r="R491" s="8">
        <f t="shared" si="149"/>
        <v>1</v>
      </c>
      <c r="S491" s="8">
        <f t="shared" si="150"/>
        <v>0.86629042770241949</v>
      </c>
      <c r="T491" s="8">
        <f t="shared" si="151"/>
        <v>0.86103238044483887</v>
      </c>
      <c r="W491" s="7">
        <v>424120</v>
      </c>
      <c r="X491" s="7" t="s">
        <v>584</v>
      </c>
      <c r="Y491" s="8">
        <v>0</v>
      </c>
      <c r="Z491" s="8">
        <v>0</v>
      </c>
      <c r="AA491" s="8">
        <v>0</v>
      </c>
      <c r="AB491" s="8">
        <v>0</v>
      </c>
      <c r="AC491" s="8">
        <v>0</v>
      </c>
      <c r="AD491" s="8">
        <v>0</v>
      </c>
      <c r="AE491" s="8">
        <v>0</v>
      </c>
      <c r="AF491" s="8">
        <v>0</v>
      </c>
      <c r="AG491" s="8">
        <v>0</v>
      </c>
      <c r="AH491" s="8">
        <v>0</v>
      </c>
      <c r="AI491" s="8">
        <v>0</v>
      </c>
      <c r="AJ491" s="8">
        <v>0</v>
      </c>
      <c r="AK491" s="8">
        <v>0</v>
      </c>
      <c r="AL491" s="8">
        <v>0</v>
      </c>
      <c r="AM491" s="8">
        <v>0</v>
      </c>
      <c r="AN491" s="8">
        <v>1</v>
      </c>
      <c r="AO491" s="8">
        <v>0</v>
      </c>
      <c r="AP491" s="8">
        <v>0</v>
      </c>
      <c r="AS491" s="7">
        <v>424120</v>
      </c>
      <c r="AT491" s="7" t="s">
        <v>584</v>
      </c>
      <c r="AU491" s="8">
        <v>8.7092047469177439E-2</v>
      </c>
      <c r="AV491" s="8">
        <v>2.3370761089659676E-2</v>
      </c>
      <c r="AW491" s="8">
        <v>0.15409074794540323</v>
      </c>
      <c r="AX491" s="8">
        <v>0.17170754212384026</v>
      </c>
      <c r="AY491" s="8">
        <v>4.3984738992906454E-2</v>
      </c>
      <c r="AZ491" s="8">
        <v>0.18285621110150488</v>
      </c>
      <c r="BA491" s="8">
        <v>0.14969738618700001</v>
      </c>
      <c r="BB491" s="8">
        <v>3.7657249838296783E-2</v>
      </c>
      <c r="BC491" s="8">
        <v>0.20593580893635482</v>
      </c>
      <c r="BD491" s="8">
        <v>7.4478286237396774E-2</v>
      </c>
      <c r="BE491" s="8">
        <v>2.061631811905645E-2</v>
      </c>
      <c r="BF491" s="8">
        <v>0.15484928488495164</v>
      </c>
      <c r="BG491" s="8">
        <v>0.27924421077008055</v>
      </c>
      <c r="BH491" s="8">
        <v>2.0710297204958061E-6</v>
      </c>
      <c r="BI491" s="8">
        <v>0.10410749766764517</v>
      </c>
      <c r="BJ491" s="8">
        <v>1.2645535565041934</v>
      </c>
      <c r="BK491" s="8">
        <v>0.86629042770241949</v>
      </c>
      <c r="BL491" s="8">
        <v>0.86103238044483887</v>
      </c>
    </row>
    <row r="492" spans="1:64" x14ac:dyDescent="0.3">
      <c r="A492" s="7">
        <v>424130</v>
      </c>
      <c r="B492" s="7" t="str">
        <f t="shared" si="133"/>
        <v>Industrial and Personal Service Paper Merchant Wholesalers</v>
      </c>
      <c r="C492" s="8">
        <f t="shared" si="134"/>
        <v>9.5079103983129035E-2</v>
      </c>
      <c r="D492" s="8">
        <f t="shared" si="135"/>
        <v>2.4818646132990323E-2</v>
      </c>
      <c r="E492" s="8">
        <f t="shared" si="136"/>
        <v>0.17395602831364521</v>
      </c>
      <c r="F492" s="8">
        <f t="shared" si="137"/>
        <v>0.2807368502400967</v>
      </c>
      <c r="G492" s="8">
        <f t="shared" si="138"/>
        <v>6.7893473702411292E-2</v>
      </c>
      <c r="H492" s="8">
        <f t="shared" si="139"/>
        <v>0.3070010208904515</v>
      </c>
      <c r="I492" s="8">
        <f t="shared" si="140"/>
        <v>0.16420906707820973</v>
      </c>
      <c r="J492" s="8">
        <f t="shared" si="141"/>
        <v>4.0160559541395163E-2</v>
      </c>
      <c r="K492" s="8">
        <f t="shared" si="142"/>
        <v>0.23274357066109672</v>
      </c>
      <c r="L492" s="8">
        <f t="shared" si="143"/>
        <v>8.1225242323195182E-2</v>
      </c>
      <c r="M492" s="8">
        <f t="shared" si="144"/>
        <v>2.1864606301348382E-2</v>
      </c>
      <c r="N492" s="8">
        <f t="shared" si="145"/>
        <v>0.17437727789108068</v>
      </c>
      <c r="O492" s="8">
        <f t="shared" si="146"/>
        <v>0.31777874737470968</v>
      </c>
      <c r="P492" s="8">
        <f t="shared" si="147"/>
        <v>1.4818866540564514E-6</v>
      </c>
      <c r="Q492" s="8">
        <f t="shared" si="148"/>
        <v>0.11814804434240329</v>
      </c>
      <c r="R492" s="8">
        <f t="shared" si="149"/>
        <v>1</v>
      </c>
      <c r="S492" s="8">
        <f t="shared" si="150"/>
        <v>1.1878894093491936</v>
      </c>
      <c r="T492" s="8">
        <f t="shared" si="151"/>
        <v>0.96937126179661282</v>
      </c>
      <c r="W492" s="7">
        <v>424130</v>
      </c>
      <c r="X492" s="7" t="s">
        <v>585</v>
      </c>
      <c r="Y492" s="8">
        <v>0</v>
      </c>
      <c r="Z492" s="8">
        <v>0</v>
      </c>
      <c r="AA492" s="8">
        <v>0</v>
      </c>
      <c r="AB492" s="8">
        <v>0</v>
      </c>
      <c r="AC492" s="8">
        <v>0</v>
      </c>
      <c r="AD492" s="8">
        <v>0</v>
      </c>
      <c r="AE492" s="8">
        <v>0</v>
      </c>
      <c r="AF492" s="8">
        <v>0</v>
      </c>
      <c r="AG492" s="8">
        <v>0</v>
      </c>
      <c r="AH492" s="8">
        <v>0</v>
      </c>
      <c r="AI492" s="8">
        <v>0</v>
      </c>
      <c r="AJ492" s="8">
        <v>0</v>
      </c>
      <c r="AK492" s="8">
        <v>0</v>
      </c>
      <c r="AL492" s="8">
        <v>0</v>
      </c>
      <c r="AM492" s="8">
        <v>0</v>
      </c>
      <c r="AN492" s="8">
        <v>1</v>
      </c>
      <c r="AO492" s="8">
        <v>0</v>
      </c>
      <c r="AP492" s="8">
        <v>0</v>
      </c>
      <c r="AS492" s="7">
        <v>424130</v>
      </c>
      <c r="AT492" s="7" t="s">
        <v>585</v>
      </c>
      <c r="AU492" s="8">
        <v>9.5079103983129035E-2</v>
      </c>
      <c r="AV492" s="8">
        <v>2.4818646132990323E-2</v>
      </c>
      <c r="AW492" s="8">
        <v>0.17395602831364521</v>
      </c>
      <c r="AX492" s="8">
        <v>0.2807368502400967</v>
      </c>
      <c r="AY492" s="8">
        <v>6.7893473702411292E-2</v>
      </c>
      <c r="AZ492" s="8">
        <v>0.3070010208904515</v>
      </c>
      <c r="BA492" s="8">
        <v>0.16420906707820973</v>
      </c>
      <c r="BB492" s="8">
        <v>4.0160559541395163E-2</v>
      </c>
      <c r="BC492" s="8">
        <v>0.23274357066109672</v>
      </c>
      <c r="BD492" s="8">
        <v>8.1225242323195182E-2</v>
      </c>
      <c r="BE492" s="8">
        <v>2.1864606301348382E-2</v>
      </c>
      <c r="BF492" s="8">
        <v>0.17437727789108068</v>
      </c>
      <c r="BG492" s="8">
        <v>0.31777874737470968</v>
      </c>
      <c r="BH492" s="8">
        <v>1.4818866540564514E-6</v>
      </c>
      <c r="BI492" s="8">
        <v>0.11814804434240329</v>
      </c>
      <c r="BJ492" s="8">
        <v>1.2938537784296773</v>
      </c>
      <c r="BK492" s="8">
        <v>1.1878894093491936</v>
      </c>
      <c r="BL492" s="8">
        <v>0.96937126179661282</v>
      </c>
    </row>
    <row r="493" spans="1:64" x14ac:dyDescent="0.3">
      <c r="A493" s="7">
        <v>424210</v>
      </c>
      <c r="B493" s="7" t="str">
        <f t="shared" si="133"/>
        <v>Drugs and Druggists' Sundries Merchant Wholesalers</v>
      </c>
      <c r="C493" s="8">
        <f t="shared" si="134"/>
        <v>0.11849625736555161</v>
      </c>
      <c r="D493" s="8">
        <f t="shared" si="135"/>
        <v>3.0027033588325806E-2</v>
      </c>
      <c r="E493" s="8">
        <f t="shared" si="136"/>
        <v>0.18807518727574196</v>
      </c>
      <c r="F493" s="8">
        <f t="shared" si="137"/>
        <v>0.64622766582830626</v>
      </c>
      <c r="G493" s="8">
        <f t="shared" si="138"/>
        <v>0.15883345641741128</v>
      </c>
      <c r="H493" s="8">
        <f t="shared" si="139"/>
        <v>0.5139901296123226</v>
      </c>
      <c r="I493" s="8">
        <f t="shared" si="140"/>
        <v>0.29780525074574199</v>
      </c>
      <c r="J493" s="8">
        <f t="shared" si="141"/>
        <v>6.8356730145079037E-2</v>
      </c>
      <c r="K493" s="8">
        <f t="shared" si="142"/>
        <v>0.2483562950720162</v>
      </c>
      <c r="L493" s="8">
        <f t="shared" si="143"/>
        <v>0.10769355167514677</v>
      </c>
      <c r="M493" s="8">
        <f t="shared" si="144"/>
        <v>2.8815208348085482E-2</v>
      </c>
      <c r="N493" s="8">
        <f t="shared" si="145"/>
        <v>0.23710313325767743</v>
      </c>
      <c r="O493" s="8">
        <f t="shared" si="146"/>
        <v>0.36300178828490332</v>
      </c>
      <c r="P493" s="8">
        <f t="shared" si="147"/>
        <v>9.8116930787527405E-7</v>
      </c>
      <c r="Q493" s="8">
        <f t="shared" si="148"/>
        <v>0.104224012562371</v>
      </c>
      <c r="R493" s="8">
        <f t="shared" si="149"/>
        <v>1</v>
      </c>
      <c r="S493" s="8">
        <f t="shared" si="150"/>
        <v>1.9803415744393558</v>
      </c>
      <c r="T493" s="8">
        <f t="shared" si="151"/>
        <v>1.2758085985438707</v>
      </c>
      <c r="W493" s="7">
        <v>424210</v>
      </c>
      <c r="X493" s="7" t="s">
        <v>586</v>
      </c>
      <c r="Y493" s="8">
        <v>0</v>
      </c>
      <c r="Z493" s="8">
        <v>0</v>
      </c>
      <c r="AA493" s="8">
        <v>0</v>
      </c>
      <c r="AB493" s="8">
        <v>0</v>
      </c>
      <c r="AC493" s="8">
        <v>0</v>
      </c>
      <c r="AD493" s="8">
        <v>0</v>
      </c>
      <c r="AE493" s="8">
        <v>0</v>
      </c>
      <c r="AF493" s="8">
        <v>0</v>
      </c>
      <c r="AG493" s="8">
        <v>0</v>
      </c>
      <c r="AH493" s="8">
        <v>0</v>
      </c>
      <c r="AI493" s="8">
        <v>0</v>
      </c>
      <c r="AJ493" s="8">
        <v>0</v>
      </c>
      <c r="AK493" s="8">
        <v>0</v>
      </c>
      <c r="AL493" s="8">
        <v>0</v>
      </c>
      <c r="AM493" s="8">
        <v>0</v>
      </c>
      <c r="AN493" s="8">
        <v>1</v>
      </c>
      <c r="AO493" s="8">
        <v>0</v>
      </c>
      <c r="AP493" s="8">
        <v>0</v>
      </c>
      <c r="AS493" s="7">
        <v>424210</v>
      </c>
      <c r="AT493" s="7" t="s">
        <v>586</v>
      </c>
      <c r="AU493" s="8">
        <v>0.11849625736555161</v>
      </c>
      <c r="AV493" s="8">
        <v>3.0027033588325806E-2</v>
      </c>
      <c r="AW493" s="8">
        <v>0.18807518727574196</v>
      </c>
      <c r="AX493" s="8">
        <v>0.64622766582830626</v>
      </c>
      <c r="AY493" s="8">
        <v>0.15883345641741128</v>
      </c>
      <c r="AZ493" s="8">
        <v>0.5139901296123226</v>
      </c>
      <c r="BA493" s="8">
        <v>0.29780525074574199</v>
      </c>
      <c r="BB493" s="8">
        <v>6.8356730145079037E-2</v>
      </c>
      <c r="BC493" s="8">
        <v>0.2483562950720162</v>
      </c>
      <c r="BD493" s="8">
        <v>0.10769355167514677</v>
      </c>
      <c r="BE493" s="8">
        <v>2.8815208348085482E-2</v>
      </c>
      <c r="BF493" s="8">
        <v>0.23710313325767743</v>
      </c>
      <c r="BG493" s="8">
        <v>0.36300178828490332</v>
      </c>
      <c r="BH493" s="8">
        <v>9.8116930787527405E-7</v>
      </c>
      <c r="BI493" s="8">
        <v>0.104224012562371</v>
      </c>
      <c r="BJ493" s="8">
        <v>1.3365984782298388</v>
      </c>
      <c r="BK493" s="8">
        <v>1.9803415744393558</v>
      </c>
      <c r="BL493" s="8">
        <v>1.2758085985438707</v>
      </c>
    </row>
    <row r="494" spans="1:64" x14ac:dyDescent="0.3">
      <c r="A494" s="7">
        <v>424310</v>
      </c>
      <c r="B494" s="7" t="str">
        <f t="shared" si="133"/>
        <v>Piece Goods, Notions, and Other Dry Goods Merchant Wholesalers</v>
      </c>
      <c r="C494" s="8">
        <f t="shared" si="134"/>
        <v>0.12683615823287095</v>
      </c>
      <c r="D494" s="8">
        <f t="shared" si="135"/>
        <v>3.0690986254546773E-2</v>
      </c>
      <c r="E494" s="8">
        <f t="shared" si="136"/>
        <v>0.23251096523201611</v>
      </c>
      <c r="F494" s="8">
        <f t="shared" si="137"/>
        <v>0.2492859837417048</v>
      </c>
      <c r="G494" s="8">
        <f t="shared" si="138"/>
        <v>5.5075981650579836E-2</v>
      </c>
      <c r="H494" s="8">
        <f t="shared" si="139"/>
        <v>0.26605245322535809</v>
      </c>
      <c r="I494" s="8">
        <f t="shared" si="140"/>
        <v>0.21049715963453222</v>
      </c>
      <c r="J494" s="8">
        <f t="shared" si="141"/>
        <v>4.781054816158066E-2</v>
      </c>
      <c r="K494" s="8">
        <f t="shared" si="142"/>
        <v>0.30187280048183868</v>
      </c>
      <c r="L494" s="8">
        <f t="shared" si="143"/>
        <v>0.1077208134719258</v>
      </c>
      <c r="M494" s="8">
        <f t="shared" si="144"/>
        <v>2.6925198306470971E-2</v>
      </c>
      <c r="N494" s="8">
        <f t="shared" si="145"/>
        <v>0.23374282883037095</v>
      </c>
      <c r="O494" s="8">
        <f t="shared" si="146"/>
        <v>0.46220031307277448</v>
      </c>
      <c r="P494" s="8">
        <f t="shared" si="147"/>
        <v>7.6630029206876304E-6</v>
      </c>
      <c r="Q494" s="8">
        <f t="shared" si="148"/>
        <v>0.17671648528567729</v>
      </c>
      <c r="R494" s="8">
        <f t="shared" si="149"/>
        <v>1</v>
      </c>
      <c r="S494" s="8">
        <f t="shared" si="150"/>
        <v>1.3446079670043551</v>
      </c>
      <c r="T494" s="8">
        <f t="shared" si="151"/>
        <v>1.334374056665161</v>
      </c>
      <c r="W494" s="7">
        <v>424310</v>
      </c>
      <c r="X494" s="7" t="s">
        <v>587</v>
      </c>
      <c r="Y494" s="8">
        <v>0</v>
      </c>
      <c r="Z494" s="8">
        <v>0</v>
      </c>
      <c r="AA494" s="8">
        <v>0</v>
      </c>
      <c r="AB494" s="8">
        <v>0</v>
      </c>
      <c r="AC494" s="8">
        <v>0</v>
      </c>
      <c r="AD494" s="8">
        <v>0</v>
      </c>
      <c r="AE494" s="8">
        <v>0</v>
      </c>
      <c r="AF494" s="8">
        <v>0</v>
      </c>
      <c r="AG494" s="8">
        <v>0</v>
      </c>
      <c r="AH494" s="8">
        <v>0</v>
      </c>
      <c r="AI494" s="8">
        <v>0</v>
      </c>
      <c r="AJ494" s="8">
        <v>0</v>
      </c>
      <c r="AK494" s="8">
        <v>0</v>
      </c>
      <c r="AL494" s="8">
        <v>0</v>
      </c>
      <c r="AM494" s="8">
        <v>0</v>
      </c>
      <c r="AN494" s="8">
        <v>1</v>
      </c>
      <c r="AO494" s="8">
        <v>0</v>
      </c>
      <c r="AP494" s="8">
        <v>0</v>
      </c>
      <c r="AS494" s="7">
        <v>424310</v>
      </c>
      <c r="AT494" s="7" t="s">
        <v>587</v>
      </c>
      <c r="AU494" s="8">
        <v>0.12683615823287095</v>
      </c>
      <c r="AV494" s="8">
        <v>3.0690986254546773E-2</v>
      </c>
      <c r="AW494" s="8">
        <v>0.23251096523201611</v>
      </c>
      <c r="AX494" s="8">
        <v>0.2492859837417048</v>
      </c>
      <c r="AY494" s="8">
        <v>5.5075981650579836E-2</v>
      </c>
      <c r="AZ494" s="8">
        <v>0.26605245322535809</v>
      </c>
      <c r="BA494" s="8">
        <v>0.21049715963453222</v>
      </c>
      <c r="BB494" s="8">
        <v>4.781054816158066E-2</v>
      </c>
      <c r="BC494" s="8">
        <v>0.30187280048183868</v>
      </c>
      <c r="BD494" s="8">
        <v>0.1077208134719258</v>
      </c>
      <c r="BE494" s="8">
        <v>2.6925198306470971E-2</v>
      </c>
      <c r="BF494" s="8">
        <v>0.23374282883037095</v>
      </c>
      <c r="BG494" s="8">
        <v>0.46220031307277448</v>
      </c>
      <c r="BH494" s="8">
        <v>7.6630029206876304E-6</v>
      </c>
      <c r="BI494" s="8">
        <v>0.17671648528567729</v>
      </c>
      <c r="BJ494" s="8">
        <v>1.3900381097190324</v>
      </c>
      <c r="BK494" s="8">
        <v>1.3446079670043551</v>
      </c>
      <c r="BL494" s="8">
        <v>1.334374056665161</v>
      </c>
    </row>
    <row r="495" spans="1:64" x14ac:dyDescent="0.3">
      <c r="A495" s="7">
        <v>424320</v>
      </c>
      <c r="B495" s="7" t="str">
        <f t="shared" si="133"/>
        <v>Men's and Boys' Clothing and Furnishings Merchant Wholesalers</v>
      </c>
      <c r="C495" s="8">
        <f t="shared" si="134"/>
        <v>0.1238524638823387</v>
      </c>
      <c r="D495" s="8">
        <f t="shared" si="135"/>
        <v>2.9851924308970969E-2</v>
      </c>
      <c r="E495" s="8">
        <f t="shared" si="136"/>
        <v>0.22623605959598383</v>
      </c>
      <c r="F495" s="8">
        <f t="shared" si="137"/>
        <v>0.2346903539635565</v>
      </c>
      <c r="G495" s="8">
        <f t="shared" si="138"/>
        <v>5.2068062637337265E-2</v>
      </c>
      <c r="H495" s="8">
        <f t="shared" si="139"/>
        <v>0.25089350021795326</v>
      </c>
      <c r="I495" s="8">
        <f t="shared" si="140"/>
        <v>0.20408806731054838</v>
      </c>
      <c r="J495" s="8">
        <f t="shared" si="141"/>
        <v>4.6245678003051613E-2</v>
      </c>
      <c r="K495" s="8">
        <f t="shared" si="142"/>
        <v>0.29132946029480644</v>
      </c>
      <c r="L495" s="8">
        <f t="shared" si="143"/>
        <v>0.1053315947889855</v>
      </c>
      <c r="M495" s="8">
        <f t="shared" si="144"/>
        <v>2.6222914759191938E-2</v>
      </c>
      <c r="N495" s="8">
        <f t="shared" si="145"/>
        <v>0.22748764648982253</v>
      </c>
      <c r="O495" s="8">
        <f t="shared" si="146"/>
        <v>0.45258815837453242</v>
      </c>
      <c r="P495" s="8">
        <f t="shared" si="147"/>
        <v>6.786321445435709E-6</v>
      </c>
      <c r="Q495" s="8">
        <f t="shared" si="148"/>
        <v>0.17428584225332255</v>
      </c>
      <c r="R495" s="8">
        <f t="shared" si="149"/>
        <v>1</v>
      </c>
      <c r="S495" s="8">
        <f t="shared" si="150"/>
        <v>1.2957164329480646</v>
      </c>
      <c r="T495" s="8">
        <f t="shared" si="151"/>
        <v>1.2997277217372583</v>
      </c>
      <c r="W495" s="7">
        <v>424320</v>
      </c>
      <c r="X495" s="7" t="s">
        <v>588</v>
      </c>
      <c r="Y495" s="8">
        <v>0</v>
      </c>
      <c r="Z495" s="8">
        <v>0</v>
      </c>
      <c r="AA495" s="8">
        <v>0</v>
      </c>
      <c r="AB495" s="8">
        <v>0</v>
      </c>
      <c r="AC495" s="8">
        <v>0</v>
      </c>
      <c r="AD495" s="8">
        <v>0</v>
      </c>
      <c r="AE495" s="8">
        <v>0</v>
      </c>
      <c r="AF495" s="8">
        <v>0</v>
      </c>
      <c r="AG495" s="8">
        <v>0</v>
      </c>
      <c r="AH495" s="8">
        <v>0</v>
      </c>
      <c r="AI495" s="8">
        <v>0</v>
      </c>
      <c r="AJ495" s="8">
        <v>0</v>
      </c>
      <c r="AK495" s="8">
        <v>0</v>
      </c>
      <c r="AL495" s="8">
        <v>0</v>
      </c>
      <c r="AM495" s="8">
        <v>0</v>
      </c>
      <c r="AN495" s="8">
        <v>1</v>
      </c>
      <c r="AO495" s="8">
        <v>0</v>
      </c>
      <c r="AP495" s="8">
        <v>0</v>
      </c>
      <c r="AS495" s="7">
        <v>424320</v>
      </c>
      <c r="AT495" s="7" t="s">
        <v>588</v>
      </c>
      <c r="AU495" s="8">
        <v>0.1238524638823387</v>
      </c>
      <c r="AV495" s="8">
        <v>2.9851924308970969E-2</v>
      </c>
      <c r="AW495" s="8">
        <v>0.22623605959598383</v>
      </c>
      <c r="AX495" s="8">
        <v>0.2346903539635565</v>
      </c>
      <c r="AY495" s="8">
        <v>5.2068062637337265E-2</v>
      </c>
      <c r="AZ495" s="8">
        <v>0.25089350021795326</v>
      </c>
      <c r="BA495" s="8">
        <v>0.20408806731054838</v>
      </c>
      <c r="BB495" s="8">
        <v>4.6245678003051613E-2</v>
      </c>
      <c r="BC495" s="8">
        <v>0.29132946029480644</v>
      </c>
      <c r="BD495" s="8">
        <v>0.1053315947889855</v>
      </c>
      <c r="BE495" s="8">
        <v>2.6222914759191938E-2</v>
      </c>
      <c r="BF495" s="8">
        <v>0.22748764648982253</v>
      </c>
      <c r="BG495" s="8">
        <v>0.45258815837453242</v>
      </c>
      <c r="BH495" s="8">
        <v>6.786321445435709E-6</v>
      </c>
      <c r="BI495" s="8">
        <v>0.17428584225332255</v>
      </c>
      <c r="BJ495" s="8">
        <v>1.3799404477872579</v>
      </c>
      <c r="BK495" s="8">
        <v>1.2957164329480646</v>
      </c>
      <c r="BL495" s="8">
        <v>1.2997277217372583</v>
      </c>
    </row>
    <row r="496" spans="1:64" x14ac:dyDescent="0.3">
      <c r="A496" s="7">
        <v>424330</v>
      </c>
      <c r="B496" s="7" t="str">
        <f t="shared" si="133"/>
        <v>Women's, Children's, and Infants' Clothing and Accessories Merchant Wholesalers</v>
      </c>
      <c r="C496" s="8">
        <f t="shared" si="134"/>
        <v>0.12690561529211292</v>
      </c>
      <c r="D496" s="8">
        <f t="shared" si="135"/>
        <v>3.0858054541991937E-2</v>
      </c>
      <c r="E496" s="8">
        <f t="shared" si="136"/>
        <v>0.23120529585625807</v>
      </c>
      <c r="F496" s="8">
        <f t="shared" si="137"/>
        <v>0.22523633016643388</v>
      </c>
      <c r="G496" s="8">
        <f t="shared" si="138"/>
        <v>5.0282240282862732E-2</v>
      </c>
      <c r="H496" s="8">
        <f t="shared" si="139"/>
        <v>0.2412938208804081</v>
      </c>
      <c r="I496" s="8">
        <f t="shared" si="140"/>
        <v>0.20179704540985482</v>
      </c>
      <c r="J496" s="8">
        <f t="shared" si="141"/>
        <v>4.6034272623729014E-2</v>
      </c>
      <c r="K496" s="8">
        <f t="shared" si="142"/>
        <v>0.28842215590617748</v>
      </c>
      <c r="L496" s="8">
        <f t="shared" si="143"/>
        <v>0.1077032901633613</v>
      </c>
      <c r="M496" s="8">
        <f t="shared" si="144"/>
        <v>2.7085374572430643E-2</v>
      </c>
      <c r="N496" s="8">
        <f t="shared" si="145"/>
        <v>0.2322241740361129</v>
      </c>
      <c r="O496" s="8">
        <f t="shared" si="146"/>
        <v>0.46223328413961262</v>
      </c>
      <c r="P496" s="8">
        <f t="shared" si="147"/>
        <v>6.9157136437637723E-6</v>
      </c>
      <c r="Q496" s="8">
        <f t="shared" si="148"/>
        <v>0.18464808681677428</v>
      </c>
      <c r="R496" s="8">
        <f t="shared" si="149"/>
        <v>1</v>
      </c>
      <c r="S496" s="8">
        <f t="shared" si="150"/>
        <v>1.2910059397169358</v>
      </c>
      <c r="T496" s="8">
        <f t="shared" si="151"/>
        <v>1.3104470223267746</v>
      </c>
      <c r="W496" s="7">
        <v>424330</v>
      </c>
      <c r="X496" s="7" t="s">
        <v>589</v>
      </c>
      <c r="Y496" s="8">
        <v>0</v>
      </c>
      <c r="Z496" s="8">
        <v>0</v>
      </c>
      <c r="AA496" s="8">
        <v>0</v>
      </c>
      <c r="AB496" s="8">
        <v>0</v>
      </c>
      <c r="AC496" s="8">
        <v>0</v>
      </c>
      <c r="AD496" s="8">
        <v>0</v>
      </c>
      <c r="AE496" s="8">
        <v>0</v>
      </c>
      <c r="AF496" s="8">
        <v>0</v>
      </c>
      <c r="AG496" s="8">
        <v>0</v>
      </c>
      <c r="AH496" s="8">
        <v>0</v>
      </c>
      <c r="AI496" s="8">
        <v>0</v>
      </c>
      <c r="AJ496" s="8">
        <v>0</v>
      </c>
      <c r="AK496" s="8">
        <v>0</v>
      </c>
      <c r="AL496" s="8">
        <v>0</v>
      </c>
      <c r="AM496" s="8">
        <v>0</v>
      </c>
      <c r="AN496" s="8">
        <v>1</v>
      </c>
      <c r="AO496" s="8">
        <v>0</v>
      </c>
      <c r="AP496" s="8">
        <v>0</v>
      </c>
      <c r="AS496" s="7">
        <v>424330</v>
      </c>
      <c r="AT496" s="7" t="s">
        <v>589</v>
      </c>
      <c r="AU496" s="8">
        <v>0.12690561529211292</v>
      </c>
      <c r="AV496" s="8">
        <v>3.0858054541991937E-2</v>
      </c>
      <c r="AW496" s="8">
        <v>0.23120529585625807</v>
      </c>
      <c r="AX496" s="8">
        <v>0.22523633016643388</v>
      </c>
      <c r="AY496" s="8">
        <v>5.0282240282862732E-2</v>
      </c>
      <c r="AZ496" s="8">
        <v>0.2412938208804081</v>
      </c>
      <c r="BA496" s="8">
        <v>0.20179704540985482</v>
      </c>
      <c r="BB496" s="8">
        <v>4.6034272623729014E-2</v>
      </c>
      <c r="BC496" s="8">
        <v>0.28842215590617748</v>
      </c>
      <c r="BD496" s="8">
        <v>0.1077032901633613</v>
      </c>
      <c r="BE496" s="8">
        <v>2.7085374572430643E-2</v>
      </c>
      <c r="BF496" s="8">
        <v>0.2322241740361129</v>
      </c>
      <c r="BG496" s="8">
        <v>0.46223328413961262</v>
      </c>
      <c r="BH496" s="8">
        <v>6.9157136437637723E-6</v>
      </c>
      <c r="BI496" s="8">
        <v>0.18464808681677428</v>
      </c>
      <c r="BJ496" s="8">
        <v>1.3889689656903228</v>
      </c>
      <c r="BK496" s="8">
        <v>1.2910059397169358</v>
      </c>
      <c r="BL496" s="8">
        <v>1.3104470223267746</v>
      </c>
    </row>
    <row r="497" spans="1:64" x14ac:dyDescent="0.3">
      <c r="A497" s="7">
        <v>424340</v>
      </c>
      <c r="B497" s="7" t="str">
        <f t="shared" si="133"/>
        <v>Footwear Merchant Wholesalers</v>
      </c>
      <c r="C497" s="8">
        <f t="shared" si="134"/>
        <v>0.10093946378677419</v>
      </c>
      <c r="D497" s="8">
        <f t="shared" si="135"/>
        <v>2.5634641132093555E-2</v>
      </c>
      <c r="E497" s="8">
        <f t="shared" si="136"/>
        <v>0.1855422517463387</v>
      </c>
      <c r="F497" s="8">
        <f t="shared" si="137"/>
        <v>0.24093349197229039</v>
      </c>
      <c r="G497" s="8">
        <f t="shared" si="138"/>
        <v>5.4013072864380007E-2</v>
      </c>
      <c r="H497" s="8">
        <f t="shared" si="139"/>
        <v>0.26057996022578711</v>
      </c>
      <c r="I497" s="8">
        <f t="shared" si="140"/>
        <v>0.16965532619601617</v>
      </c>
      <c r="J497" s="8">
        <f t="shared" si="141"/>
        <v>4.0366587346720974E-2</v>
      </c>
      <c r="K497" s="8">
        <f t="shared" si="142"/>
        <v>0.24448214540587093</v>
      </c>
      <c r="L497" s="8">
        <f t="shared" si="143"/>
        <v>8.6163225126074189E-2</v>
      </c>
      <c r="M497" s="8">
        <f t="shared" si="144"/>
        <v>2.2550990494212903E-2</v>
      </c>
      <c r="N497" s="8">
        <f t="shared" si="145"/>
        <v>0.1857501138669839</v>
      </c>
      <c r="O497" s="8">
        <f t="shared" si="146"/>
        <v>0.34667587622961277</v>
      </c>
      <c r="P497" s="8">
        <f t="shared" si="147"/>
        <v>3.543177985257597E-6</v>
      </c>
      <c r="Q497" s="8">
        <f t="shared" si="148"/>
        <v>0.13184469008245173</v>
      </c>
      <c r="R497" s="8">
        <f t="shared" si="149"/>
        <v>1</v>
      </c>
      <c r="S497" s="8">
        <f t="shared" si="150"/>
        <v>1.1361716863525808</v>
      </c>
      <c r="T497" s="8">
        <f t="shared" si="151"/>
        <v>1.0351492202390322</v>
      </c>
      <c r="W497" s="7">
        <v>424340</v>
      </c>
      <c r="X497" s="7" t="s">
        <v>590</v>
      </c>
      <c r="Y497" s="8">
        <v>0</v>
      </c>
      <c r="Z497" s="8">
        <v>0</v>
      </c>
      <c r="AA497" s="8">
        <v>0</v>
      </c>
      <c r="AB497" s="8">
        <v>0</v>
      </c>
      <c r="AC497" s="8">
        <v>0</v>
      </c>
      <c r="AD497" s="8">
        <v>0</v>
      </c>
      <c r="AE497" s="8">
        <v>0</v>
      </c>
      <c r="AF497" s="8">
        <v>0</v>
      </c>
      <c r="AG497" s="8">
        <v>0</v>
      </c>
      <c r="AH497" s="8">
        <v>0</v>
      </c>
      <c r="AI497" s="8">
        <v>0</v>
      </c>
      <c r="AJ497" s="8">
        <v>0</v>
      </c>
      <c r="AK497" s="8">
        <v>0</v>
      </c>
      <c r="AL497" s="8">
        <v>0</v>
      </c>
      <c r="AM497" s="8">
        <v>0</v>
      </c>
      <c r="AN497" s="8">
        <v>1</v>
      </c>
      <c r="AO497" s="8">
        <v>0</v>
      </c>
      <c r="AP497" s="8">
        <v>0</v>
      </c>
      <c r="AS497" s="7">
        <v>424340</v>
      </c>
      <c r="AT497" s="7" t="s">
        <v>590</v>
      </c>
      <c r="AU497" s="8">
        <v>0.10093946378677419</v>
      </c>
      <c r="AV497" s="8">
        <v>2.5634641132093555E-2</v>
      </c>
      <c r="AW497" s="8">
        <v>0.1855422517463387</v>
      </c>
      <c r="AX497" s="8">
        <v>0.24093349197229039</v>
      </c>
      <c r="AY497" s="8">
        <v>5.4013072864380007E-2</v>
      </c>
      <c r="AZ497" s="8">
        <v>0.26057996022578711</v>
      </c>
      <c r="BA497" s="8">
        <v>0.16965532619601617</v>
      </c>
      <c r="BB497" s="8">
        <v>4.0366587346720974E-2</v>
      </c>
      <c r="BC497" s="8">
        <v>0.24448214540587093</v>
      </c>
      <c r="BD497" s="8">
        <v>8.6163225126074189E-2</v>
      </c>
      <c r="BE497" s="8">
        <v>2.2550990494212903E-2</v>
      </c>
      <c r="BF497" s="8">
        <v>0.1857501138669839</v>
      </c>
      <c r="BG497" s="8">
        <v>0.34667587622961277</v>
      </c>
      <c r="BH497" s="8">
        <v>3.543177985257597E-6</v>
      </c>
      <c r="BI497" s="8">
        <v>0.13184469008245173</v>
      </c>
      <c r="BJ497" s="8">
        <v>1.3121163566651612</v>
      </c>
      <c r="BK497" s="8">
        <v>1.1361716863525808</v>
      </c>
      <c r="BL497" s="8">
        <v>1.0351492202390322</v>
      </c>
    </row>
    <row r="498" spans="1:64" x14ac:dyDescent="0.3">
      <c r="A498" s="7">
        <v>424410</v>
      </c>
      <c r="B498" s="7" t="str">
        <f t="shared" si="133"/>
        <v>General Line Grocery Merchant Wholesalers</v>
      </c>
      <c r="C498" s="8">
        <f t="shared" si="134"/>
        <v>0.12032162305430646</v>
      </c>
      <c r="D498" s="8">
        <f t="shared" si="135"/>
        <v>2.7983878940556445E-2</v>
      </c>
      <c r="E498" s="8">
        <f t="shared" si="136"/>
        <v>0.16741292333720972</v>
      </c>
      <c r="F498" s="8">
        <f t="shared" si="137"/>
        <v>0.18994024284704839</v>
      </c>
      <c r="G498" s="8">
        <f t="shared" si="138"/>
        <v>4.1489664677248385E-2</v>
      </c>
      <c r="H498" s="8">
        <f t="shared" si="139"/>
        <v>0.16453674722524195</v>
      </c>
      <c r="I498" s="8">
        <f t="shared" si="140"/>
        <v>0.14423518474556452</v>
      </c>
      <c r="J498" s="8">
        <f t="shared" si="141"/>
        <v>3.11353135489758E-2</v>
      </c>
      <c r="K498" s="8">
        <f t="shared" si="142"/>
        <v>0.13259059193133227</v>
      </c>
      <c r="L498" s="8">
        <f t="shared" si="143"/>
        <v>0.11216785084353546</v>
      </c>
      <c r="M498" s="8">
        <f t="shared" si="144"/>
        <v>2.6065353103303223E-2</v>
      </c>
      <c r="N498" s="8">
        <f t="shared" si="145"/>
        <v>0.19297307698632263</v>
      </c>
      <c r="O498" s="8">
        <f t="shared" si="146"/>
        <v>0.39380434169558048</v>
      </c>
      <c r="P498" s="8">
        <f t="shared" si="147"/>
        <v>3.6462136622646772E-6</v>
      </c>
      <c r="Q498" s="8">
        <f t="shared" si="148"/>
        <v>0.22359318578029019</v>
      </c>
      <c r="R498" s="8">
        <f t="shared" si="149"/>
        <v>1</v>
      </c>
      <c r="S498" s="8">
        <f t="shared" si="150"/>
        <v>1.0895150418462904</v>
      </c>
      <c r="T498" s="8">
        <f t="shared" si="151"/>
        <v>1.0015094773224194</v>
      </c>
      <c r="W498" s="7">
        <v>424410</v>
      </c>
      <c r="X498" s="7" t="s">
        <v>591</v>
      </c>
      <c r="Y498" s="8">
        <v>0</v>
      </c>
      <c r="Z498" s="8">
        <v>0</v>
      </c>
      <c r="AA498" s="8">
        <v>0</v>
      </c>
      <c r="AB498" s="8">
        <v>0</v>
      </c>
      <c r="AC498" s="8">
        <v>0</v>
      </c>
      <c r="AD498" s="8">
        <v>0</v>
      </c>
      <c r="AE498" s="8">
        <v>0</v>
      </c>
      <c r="AF498" s="8">
        <v>0</v>
      </c>
      <c r="AG498" s="8">
        <v>0</v>
      </c>
      <c r="AH498" s="8">
        <v>0</v>
      </c>
      <c r="AI498" s="8">
        <v>0</v>
      </c>
      <c r="AJ498" s="8">
        <v>0</v>
      </c>
      <c r="AK498" s="8">
        <v>0</v>
      </c>
      <c r="AL498" s="8">
        <v>0</v>
      </c>
      <c r="AM498" s="8">
        <v>0</v>
      </c>
      <c r="AN498" s="8">
        <v>1</v>
      </c>
      <c r="AO498" s="8">
        <v>0</v>
      </c>
      <c r="AP498" s="8">
        <v>0</v>
      </c>
      <c r="AS498" s="7">
        <v>424410</v>
      </c>
      <c r="AT498" s="7" t="s">
        <v>591</v>
      </c>
      <c r="AU498" s="8">
        <v>0.12032162305430646</v>
      </c>
      <c r="AV498" s="8">
        <v>2.7983878940556445E-2</v>
      </c>
      <c r="AW498" s="8">
        <v>0.16741292333720972</v>
      </c>
      <c r="AX498" s="8">
        <v>0.18994024284704839</v>
      </c>
      <c r="AY498" s="8">
        <v>4.1489664677248385E-2</v>
      </c>
      <c r="AZ498" s="8">
        <v>0.16453674722524195</v>
      </c>
      <c r="BA498" s="8">
        <v>0.14423518474556452</v>
      </c>
      <c r="BB498" s="8">
        <v>3.11353135489758E-2</v>
      </c>
      <c r="BC498" s="8">
        <v>0.13259059193133227</v>
      </c>
      <c r="BD498" s="8">
        <v>0.11216785084353546</v>
      </c>
      <c r="BE498" s="8">
        <v>2.6065353103303223E-2</v>
      </c>
      <c r="BF498" s="8">
        <v>0.19297307698632263</v>
      </c>
      <c r="BG498" s="8">
        <v>0.39380434169558048</v>
      </c>
      <c r="BH498" s="8">
        <v>3.6462136622646772E-6</v>
      </c>
      <c r="BI498" s="8">
        <v>0.22359318578029019</v>
      </c>
      <c r="BJ498" s="8">
        <v>1.315718425332419</v>
      </c>
      <c r="BK498" s="8">
        <v>1.0895150418462904</v>
      </c>
      <c r="BL498" s="8">
        <v>1.0015094773224194</v>
      </c>
    </row>
    <row r="499" spans="1:64" x14ac:dyDescent="0.3">
      <c r="A499" s="7">
        <v>424420</v>
      </c>
      <c r="B499" s="7" t="str">
        <f t="shared" si="133"/>
        <v>Packaged Frozen Food Merchant Wholesalers</v>
      </c>
      <c r="C499" s="8">
        <f t="shared" si="134"/>
        <v>0.100905864984</v>
      </c>
      <c r="D499" s="8">
        <f t="shared" si="135"/>
        <v>1.3681240019900001E-2</v>
      </c>
      <c r="E499" s="8">
        <f t="shared" si="136"/>
        <v>0.124178012644</v>
      </c>
      <c r="F499" s="8">
        <f t="shared" si="137"/>
        <v>0.11841473257100001</v>
      </c>
      <c r="G499" s="8">
        <f t="shared" si="138"/>
        <v>1.4393438141099999E-2</v>
      </c>
      <c r="H499" s="8">
        <f t="shared" si="139"/>
        <v>5.70394704376E-2</v>
      </c>
      <c r="I499" s="8">
        <f t="shared" si="140"/>
        <v>0.10806774156</v>
      </c>
      <c r="J499" s="8">
        <f t="shared" si="141"/>
        <v>1.3380973033500001E-2</v>
      </c>
      <c r="K499" s="8">
        <f t="shared" si="142"/>
        <v>5.3345303676200002E-2</v>
      </c>
      <c r="L499" s="8">
        <f t="shared" si="143"/>
        <v>9.2142564692499998E-2</v>
      </c>
      <c r="M499" s="8">
        <f t="shared" si="144"/>
        <v>1.23365460385E-2</v>
      </c>
      <c r="N499" s="8">
        <f t="shared" si="145"/>
        <v>0.16349235236099999</v>
      </c>
      <c r="O499" s="8">
        <f t="shared" si="146"/>
        <v>0.56289714362800003</v>
      </c>
      <c r="P499" s="8">
        <f t="shared" si="147"/>
        <v>7.74997415001E-6</v>
      </c>
      <c r="Q499" s="8">
        <f t="shared" si="148"/>
        <v>0.32109065272999998</v>
      </c>
      <c r="R499" s="8">
        <f t="shared" si="149"/>
        <v>1.2387651176500001</v>
      </c>
      <c r="S499" s="8">
        <f t="shared" si="150"/>
        <v>1.1898476411500001</v>
      </c>
      <c r="T499" s="8">
        <f t="shared" si="151"/>
        <v>1.1747940182700001</v>
      </c>
      <c r="W499" s="7">
        <v>424420</v>
      </c>
      <c r="X499" s="7" t="s">
        <v>592</v>
      </c>
      <c r="Y499" s="8">
        <v>0.100905864984</v>
      </c>
      <c r="Z499" s="8">
        <v>1.3681240019900001E-2</v>
      </c>
      <c r="AA499" s="8">
        <v>0.124178012644</v>
      </c>
      <c r="AB499" s="8">
        <v>0.11841473257100001</v>
      </c>
      <c r="AC499" s="8">
        <v>1.4393438141099999E-2</v>
      </c>
      <c r="AD499" s="8">
        <v>5.70394704376E-2</v>
      </c>
      <c r="AE499" s="8">
        <v>0.10806774156</v>
      </c>
      <c r="AF499" s="8">
        <v>1.3380973033500001E-2</v>
      </c>
      <c r="AG499" s="8">
        <v>5.3345303676200002E-2</v>
      </c>
      <c r="AH499" s="8">
        <v>9.2142564692499998E-2</v>
      </c>
      <c r="AI499" s="8">
        <v>1.23365460385E-2</v>
      </c>
      <c r="AJ499" s="8">
        <v>0.16349235236099999</v>
      </c>
      <c r="AK499" s="8">
        <v>0.56289714362800003</v>
      </c>
      <c r="AL499" s="8">
        <v>7.74997415001E-6</v>
      </c>
      <c r="AM499" s="8">
        <v>0.32109065272999998</v>
      </c>
      <c r="AN499" s="8">
        <v>1.2387651176500001</v>
      </c>
      <c r="AO499" s="8">
        <v>1.1898476411500001</v>
      </c>
      <c r="AP499" s="8">
        <v>1.1747940182700001</v>
      </c>
      <c r="AS499" s="7">
        <v>424420</v>
      </c>
      <c r="AT499" s="7" t="s">
        <v>592</v>
      </c>
      <c r="AU499" s="8">
        <v>0.10871317732062903</v>
      </c>
      <c r="AV499" s="8">
        <v>2.6044237920249996E-2</v>
      </c>
      <c r="AW499" s="8">
        <v>0.1523252463961613</v>
      </c>
      <c r="AX499" s="8">
        <v>0.18142069702259681</v>
      </c>
      <c r="AY499" s="8">
        <v>3.922719583518388E-2</v>
      </c>
      <c r="AZ499" s="8">
        <v>0.15647583106748228</v>
      </c>
      <c r="BA499" s="8">
        <v>0.12992133108598389</v>
      </c>
      <c r="BB499" s="8">
        <v>2.8895268070912899E-2</v>
      </c>
      <c r="BC499" s="8">
        <v>0.12106859054654352</v>
      </c>
      <c r="BD499" s="8">
        <v>0.10121497092694513</v>
      </c>
      <c r="BE499" s="8">
        <v>2.4254875393208059E-2</v>
      </c>
      <c r="BF499" s="8">
        <v>0.17536306201653229</v>
      </c>
      <c r="BG499" s="8">
        <v>0.34804878962670954</v>
      </c>
      <c r="BH499" s="8">
        <v>3.1423598380222583E-6</v>
      </c>
      <c r="BI499" s="8">
        <v>0.19763351552990302</v>
      </c>
      <c r="BJ499" s="8">
        <v>1.2870826616372579</v>
      </c>
      <c r="BK499" s="8">
        <v>0.99002694973161309</v>
      </c>
      <c r="BL499" s="8">
        <v>0.89278841550967736</v>
      </c>
    </row>
    <row r="500" spans="1:64" x14ac:dyDescent="0.3">
      <c r="A500" s="7">
        <v>424430</v>
      </c>
      <c r="B500" s="7" t="str">
        <f t="shared" si="133"/>
        <v>Dairy Product (except Dried or Canned) Merchant Wholesalers</v>
      </c>
      <c r="C500" s="8">
        <f t="shared" si="134"/>
        <v>0.100974682944</v>
      </c>
      <c r="D500" s="8">
        <f t="shared" si="135"/>
        <v>1.37092301933E-2</v>
      </c>
      <c r="E500" s="8">
        <f t="shared" si="136"/>
        <v>0.123275296772</v>
      </c>
      <c r="F500" s="8">
        <f t="shared" si="137"/>
        <v>0.23341247377800001</v>
      </c>
      <c r="G500" s="8">
        <f t="shared" si="138"/>
        <v>2.84140205914E-2</v>
      </c>
      <c r="H500" s="8">
        <f t="shared" si="139"/>
        <v>0.10850631955999999</v>
      </c>
      <c r="I500" s="8">
        <f t="shared" si="140"/>
        <v>0.10873381363700001</v>
      </c>
      <c r="J500" s="8">
        <f t="shared" si="141"/>
        <v>1.3486335138999999E-2</v>
      </c>
      <c r="K500" s="8">
        <f t="shared" si="142"/>
        <v>5.2053621273900001E-2</v>
      </c>
      <c r="L500" s="8">
        <f t="shared" si="143"/>
        <v>9.2195512964799997E-2</v>
      </c>
      <c r="M500" s="8">
        <f t="shared" si="144"/>
        <v>1.23635820022E-2</v>
      </c>
      <c r="N500" s="8">
        <f t="shared" si="145"/>
        <v>0.162870604975</v>
      </c>
      <c r="O500" s="8">
        <f t="shared" si="146"/>
        <v>0.56277545744299995</v>
      </c>
      <c r="P500" s="8">
        <f t="shared" si="147"/>
        <v>3.9336675580499999E-6</v>
      </c>
      <c r="Q500" s="8">
        <f t="shared" si="148"/>
        <v>0.31924039690700001</v>
      </c>
      <c r="R500" s="8">
        <f t="shared" si="149"/>
        <v>1.2379592099100001</v>
      </c>
      <c r="S500" s="8">
        <f t="shared" si="150"/>
        <v>1.3703328139299999</v>
      </c>
      <c r="T500" s="8">
        <f t="shared" si="151"/>
        <v>1.1742737700500001</v>
      </c>
      <c r="W500" s="7">
        <v>424430</v>
      </c>
      <c r="X500" s="7" t="s">
        <v>593</v>
      </c>
      <c r="Y500" s="8">
        <v>0.100974682944</v>
      </c>
      <c r="Z500" s="8">
        <v>1.37092301933E-2</v>
      </c>
      <c r="AA500" s="8">
        <v>0.123275296772</v>
      </c>
      <c r="AB500" s="8">
        <v>0.23341247377800001</v>
      </c>
      <c r="AC500" s="8">
        <v>2.84140205914E-2</v>
      </c>
      <c r="AD500" s="8">
        <v>0.10850631955999999</v>
      </c>
      <c r="AE500" s="8">
        <v>0.10873381363700001</v>
      </c>
      <c r="AF500" s="8">
        <v>1.3486335138999999E-2</v>
      </c>
      <c r="AG500" s="8">
        <v>5.2053621273900001E-2</v>
      </c>
      <c r="AH500" s="8">
        <v>9.2195512964799997E-2</v>
      </c>
      <c r="AI500" s="8">
        <v>1.23635820022E-2</v>
      </c>
      <c r="AJ500" s="8">
        <v>0.162870604975</v>
      </c>
      <c r="AK500" s="8">
        <v>0.56277545744299995</v>
      </c>
      <c r="AL500" s="8">
        <v>3.9336675580499999E-6</v>
      </c>
      <c r="AM500" s="8">
        <v>0.31924039690700001</v>
      </c>
      <c r="AN500" s="8">
        <v>1.2379592099100001</v>
      </c>
      <c r="AO500" s="8">
        <v>1.3703328139299999</v>
      </c>
      <c r="AP500" s="8">
        <v>1.1742737700500001</v>
      </c>
      <c r="AS500" s="7">
        <v>424430</v>
      </c>
      <c r="AT500" s="7" t="s">
        <v>593</v>
      </c>
      <c r="AU500" s="8">
        <v>0.12954087954005644</v>
      </c>
      <c r="AV500" s="8">
        <v>2.942249809960967E-2</v>
      </c>
      <c r="AW500" s="8">
        <v>0.18076524355772575</v>
      </c>
      <c r="AX500" s="8">
        <v>0.24161159245625813</v>
      </c>
      <c r="AY500" s="8">
        <v>5.082529747885968E-2</v>
      </c>
      <c r="AZ500" s="8">
        <v>0.2035375138588274</v>
      </c>
      <c r="BA500" s="8">
        <v>0.15451511245378549</v>
      </c>
      <c r="BB500" s="8">
        <v>3.274039632897903E-2</v>
      </c>
      <c r="BC500" s="8">
        <v>0.14096543818553714</v>
      </c>
      <c r="BD500" s="8">
        <v>0.12020428554693552</v>
      </c>
      <c r="BE500" s="8">
        <v>2.7325727456426779E-2</v>
      </c>
      <c r="BF500" s="8">
        <v>0.20947872581043547</v>
      </c>
      <c r="BG500" s="8">
        <v>0.43956430062580609</v>
      </c>
      <c r="BH500" s="8">
        <v>3.5857306570243539E-6</v>
      </c>
      <c r="BI500" s="8">
        <v>0.24864016158890334</v>
      </c>
      <c r="BJ500" s="8">
        <v>1.3397286211974191</v>
      </c>
      <c r="BK500" s="8">
        <v>1.2701679521812905</v>
      </c>
      <c r="BL500" s="8">
        <v>1.1024144953548387</v>
      </c>
    </row>
    <row r="501" spans="1:64" x14ac:dyDescent="0.3">
      <c r="A501" s="7">
        <v>424440</v>
      </c>
      <c r="B501" s="7" t="str">
        <f t="shared" si="133"/>
        <v>Poultry and Poultry Product Merchant Wholesalers</v>
      </c>
      <c r="C501" s="8">
        <f t="shared" si="134"/>
        <v>6.1091548063379034E-2</v>
      </c>
      <c r="D501" s="8">
        <f t="shared" si="135"/>
        <v>1.611673044811774E-2</v>
      </c>
      <c r="E501" s="8">
        <f t="shared" si="136"/>
        <v>8.6066648545016111E-2</v>
      </c>
      <c r="F501" s="8">
        <f t="shared" si="137"/>
        <v>0.11269039982690324</v>
      </c>
      <c r="G501" s="8">
        <f t="shared" si="138"/>
        <v>2.7509607779067743E-2</v>
      </c>
      <c r="H501" s="8">
        <f t="shared" si="139"/>
        <v>0.11068105918342416</v>
      </c>
      <c r="I501" s="8">
        <f t="shared" si="140"/>
        <v>7.3642670257870968E-2</v>
      </c>
      <c r="J501" s="8">
        <f t="shared" si="141"/>
        <v>1.802098171601774E-2</v>
      </c>
      <c r="K501" s="8">
        <f t="shared" si="142"/>
        <v>6.954262156685484E-2</v>
      </c>
      <c r="L501" s="8">
        <f t="shared" si="143"/>
        <v>5.7493575849917745E-2</v>
      </c>
      <c r="M501" s="8">
        <f t="shared" si="144"/>
        <v>1.5132312581859673E-2</v>
      </c>
      <c r="N501" s="8">
        <f t="shared" si="145"/>
        <v>9.8602116778016141E-2</v>
      </c>
      <c r="O501" s="8">
        <f t="shared" si="146"/>
        <v>0.17399615478391942</v>
      </c>
      <c r="P501" s="8">
        <f t="shared" si="147"/>
        <v>1.7019754158848386E-6</v>
      </c>
      <c r="Q501" s="8">
        <f t="shared" si="148"/>
        <v>9.9267774432999986E-2</v>
      </c>
      <c r="R501" s="8">
        <f t="shared" si="149"/>
        <v>1</v>
      </c>
      <c r="S501" s="8">
        <f t="shared" si="150"/>
        <v>0.5573326796925806</v>
      </c>
      <c r="T501" s="8">
        <f t="shared" si="151"/>
        <v>0.46765788644387091</v>
      </c>
      <c r="W501" s="7">
        <v>424440</v>
      </c>
      <c r="X501" s="7" t="s">
        <v>594</v>
      </c>
      <c r="Y501" s="8">
        <v>0</v>
      </c>
      <c r="Z501" s="8">
        <v>0</v>
      </c>
      <c r="AA501" s="8">
        <v>0</v>
      </c>
      <c r="AB501" s="8">
        <v>0</v>
      </c>
      <c r="AC501" s="8">
        <v>0</v>
      </c>
      <c r="AD501" s="8">
        <v>0</v>
      </c>
      <c r="AE501" s="8">
        <v>0</v>
      </c>
      <c r="AF501" s="8">
        <v>0</v>
      </c>
      <c r="AG501" s="8">
        <v>0</v>
      </c>
      <c r="AH501" s="8">
        <v>0</v>
      </c>
      <c r="AI501" s="8">
        <v>0</v>
      </c>
      <c r="AJ501" s="8">
        <v>0</v>
      </c>
      <c r="AK501" s="8">
        <v>0</v>
      </c>
      <c r="AL501" s="8">
        <v>0</v>
      </c>
      <c r="AM501" s="8">
        <v>0</v>
      </c>
      <c r="AN501" s="8">
        <v>1</v>
      </c>
      <c r="AO501" s="8">
        <v>0</v>
      </c>
      <c r="AP501" s="8">
        <v>0</v>
      </c>
      <c r="AS501" s="7">
        <v>424440</v>
      </c>
      <c r="AT501" s="7" t="s">
        <v>594</v>
      </c>
      <c r="AU501" s="8">
        <v>6.1091548063379034E-2</v>
      </c>
      <c r="AV501" s="8">
        <v>1.611673044811774E-2</v>
      </c>
      <c r="AW501" s="8">
        <v>8.6066648545016111E-2</v>
      </c>
      <c r="AX501" s="8">
        <v>0.11269039982690324</v>
      </c>
      <c r="AY501" s="8">
        <v>2.7509607779067743E-2</v>
      </c>
      <c r="AZ501" s="8">
        <v>0.11068105918342416</v>
      </c>
      <c r="BA501" s="8">
        <v>7.3642670257870968E-2</v>
      </c>
      <c r="BB501" s="8">
        <v>1.802098171601774E-2</v>
      </c>
      <c r="BC501" s="8">
        <v>6.954262156685484E-2</v>
      </c>
      <c r="BD501" s="8">
        <v>5.7493575849917745E-2</v>
      </c>
      <c r="BE501" s="8">
        <v>1.5132312581859673E-2</v>
      </c>
      <c r="BF501" s="8">
        <v>9.8602116778016141E-2</v>
      </c>
      <c r="BG501" s="8">
        <v>0.17399615478391942</v>
      </c>
      <c r="BH501" s="8">
        <v>1.7019754158848386E-6</v>
      </c>
      <c r="BI501" s="8">
        <v>9.9267774432999986E-2</v>
      </c>
      <c r="BJ501" s="8">
        <v>1.1632749270564515</v>
      </c>
      <c r="BK501" s="8">
        <v>0.5573326796925806</v>
      </c>
      <c r="BL501" s="8">
        <v>0.46765788644387091</v>
      </c>
    </row>
    <row r="502" spans="1:64" x14ac:dyDescent="0.3">
      <c r="A502" s="7">
        <v>424450</v>
      </c>
      <c r="B502" s="7" t="str">
        <f t="shared" si="133"/>
        <v>Confectionery Merchant Wholesalers</v>
      </c>
      <c r="C502" s="8">
        <f t="shared" si="134"/>
        <v>0.13004047658793222</v>
      </c>
      <c r="D502" s="8">
        <f t="shared" si="135"/>
        <v>2.9410082593270975E-2</v>
      </c>
      <c r="E502" s="8">
        <f t="shared" si="136"/>
        <v>0.18261612454654844</v>
      </c>
      <c r="F502" s="8">
        <f t="shared" si="137"/>
        <v>0.29155128281985482</v>
      </c>
      <c r="G502" s="8">
        <f t="shared" si="138"/>
        <v>5.5245329931012901E-2</v>
      </c>
      <c r="H502" s="8">
        <f t="shared" si="139"/>
        <v>0.23229535496590648</v>
      </c>
      <c r="I502" s="8">
        <f t="shared" si="140"/>
        <v>0.15515817730629355</v>
      </c>
      <c r="J502" s="8">
        <f t="shared" si="141"/>
        <v>3.2688074967153237E-2</v>
      </c>
      <c r="K502" s="8">
        <f t="shared" si="142"/>
        <v>0.14412387416976619</v>
      </c>
      <c r="L502" s="8">
        <f t="shared" si="143"/>
        <v>0.1210890711994919</v>
      </c>
      <c r="M502" s="8">
        <f t="shared" si="144"/>
        <v>2.7387269025483395E-2</v>
      </c>
      <c r="N502" s="8">
        <f t="shared" si="145"/>
        <v>0.21114674050256454</v>
      </c>
      <c r="O502" s="8">
        <f t="shared" si="146"/>
        <v>0.43957375192877385</v>
      </c>
      <c r="P502" s="8">
        <f t="shared" si="147"/>
        <v>3.3856731460298548E-6</v>
      </c>
      <c r="Q502" s="8">
        <f t="shared" si="148"/>
        <v>0.24900636533264503</v>
      </c>
      <c r="R502" s="8">
        <f t="shared" si="149"/>
        <v>1</v>
      </c>
      <c r="S502" s="8">
        <f t="shared" si="150"/>
        <v>1.3532855161037101</v>
      </c>
      <c r="T502" s="8">
        <f t="shared" si="151"/>
        <v>1.1061636748303223</v>
      </c>
      <c r="W502" s="7">
        <v>424450</v>
      </c>
      <c r="X502" s="7" t="s">
        <v>595</v>
      </c>
      <c r="Y502" s="8">
        <v>0</v>
      </c>
      <c r="Z502" s="8">
        <v>0</v>
      </c>
      <c r="AA502" s="8">
        <v>0</v>
      </c>
      <c r="AB502" s="8">
        <v>0</v>
      </c>
      <c r="AC502" s="8">
        <v>0</v>
      </c>
      <c r="AD502" s="8">
        <v>0</v>
      </c>
      <c r="AE502" s="8">
        <v>0</v>
      </c>
      <c r="AF502" s="8">
        <v>0</v>
      </c>
      <c r="AG502" s="8">
        <v>0</v>
      </c>
      <c r="AH502" s="8">
        <v>0</v>
      </c>
      <c r="AI502" s="8">
        <v>0</v>
      </c>
      <c r="AJ502" s="8">
        <v>0</v>
      </c>
      <c r="AK502" s="8">
        <v>0</v>
      </c>
      <c r="AL502" s="8">
        <v>0</v>
      </c>
      <c r="AM502" s="8">
        <v>0</v>
      </c>
      <c r="AN502" s="8">
        <v>1</v>
      </c>
      <c r="AO502" s="8">
        <v>0</v>
      </c>
      <c r="AP502" s="8">
        <v>0</v>
      </c>
      <c r="AS502" s="7">
        <v>424450</v>
      </c>
      <c r="AT502" s="7" t="s">
        <v>595</v>
      </c>
      <c r="AU502" s="8">
        <v>0.13004047658793222</v>
      </c>
      <c r="AV502" s="8">
        <v>2.9410082593270975E-2</v>
      </c>
      <c r="AW502" s="8">
        <v>0.18261612454654844</v>
      </c>
      <c r="AX502" s="8">
        <v>0.29155128281985482</v>
      </c>
      <c r="AY502" s="8">
        <v>5.5245329931012901E-2</v>
      </c>
      <c r="AZ502" s="8">
        <v>0.23229535496590648</v>
      </c>
      <c r="BA502" s="8">
        <v>0.15515817730629355</v>
      </c>
      <c r="BB502" s="8">
        <v>3.2688074967153237E-2</v>
      </c>
      <c r="BC502" s="8">
        <v>0.14412387416976619</v>
      </c>
      <c r="BD502" s="8">
        <v>0.1210890711994919</v>
      </c>
      <c r="BE502" s="8">
        <v>2.7387269025483395E-2</v>
      </c>
      <c r="BF502" s="8">
        <v>0.21114674050256454</v>
      </c>
      <c r="BG502" s="8">
        <v>0.43957375192877385</v>
      </c>
      <c r="BH502" s="8">
        <v>3.3856731460298548E-6</v>
      </c>
      <c r="BI502" s="8">
        <v>0.24900636533264503</v>
      </c>
      <c r="BJ502" s="8">
        <v>1.3420666837274193</v>
      </c>
      <c r="BK502" s="8">
        <v>1.3532855161037101</v>
      </c>
      <c r="BL502" s="8">
        <v>1.1061636748303223</v>
      </c>
    </row>
    <row r="503" spans="1:64" x14ac:dyDescent="0.3">
      <c r="A503" s="7">
        <v>424460</v>
      </c>
      <c r="B503" s="7" t="str">
        <f t="shared" si="133"/>
        <v>Fish and Seafood Merchant Wholesalers</v>
      </c>
      <c r="C503" s="8">
        <f t="shared" si="134"/>
        <v>0.11093081472303226</v>
      </c>
      <c r="D503" s="8">
        <f t="shared" si="135"/>
        <v>2.6543189329720975E-2</v>
      </c>
      <c r="E503" s="8">
        <f t="shared" si="136"/>
        <v>0.15271111825146771</v>
      </c>
      <c r="F503" s="8">
        <f t="shared" si="137"/>
        <v>0.13350818134140804</v>
      </c>
      <c r="G503" s="8">
        <f t="shared" si="138"/>
        <v>2.8483914777270972E-2</v>
      </c>
      <c r="H503" s="8">
        <f t="shared" si="139"/>
        <v>0.11559247560907418</v>
      </c>
      <c r="I503" s="8">
        <f t="shared" si="140"/>
        <v>0.13233650000948388</v>
      </c>
      <c r="J503" s="8">
        <f t="shared" si="141"/>
        <v>2.9315887375958055E-2</v>
      </c>
      <c r="K503" s="8">
        <f t="shared" si="142"/>
        <v>0.12120537204697746</v>
      </c>
      <c r="L503" s="8">
        <f t="shared" si="143"/>
        <v>0.10364805115015485</v>
      </c>
      <c r="M503" s="8">
        <f t="shared" si="144"/>
        <v>2.4777256718796777E-2</v>
      </c>
      <c r="N503" s="8">
        <f t="shared" si="145"/>
        <v>0.17571452752364511</v>
      </c>
      <c r="O503" s="8">
        <f t="shared" si="146"/>
        <v>0.34801768404393546</v>
      </c>
      <c r="P503" s="8">
        <f t="shared" si="147"/>
        <v>4.1701303755224201E-6</v>
      </c>
      <c r="Q503" s="8">
        <f t="shared" si="148"/>
        <v>0.19922996914203234</v>
      </c>
      <c r="R503" s="8">
        <f t="shared" si="149"/>
        <v>1</v>
      </c>
      <c r="S503" s="8">
        <f t="shared" si="150"/>
        <v>0.89048779753306417</v>
      </c>
      <c r="T503" s="8">
        <f t="shared" si="151"/>
        <v>0.89576098523887082</v>
      </c>
      <c r="W503" s="7">
        <v>424460</v>
      </c>
      <c r="X503" s="7" t="s">
        <v>596</v>
      </c>
      <c r="Y503" s="8">
        <v>0</v>
      </c>
      <c r="Z503" s="8">
        <v>0</v>
      </c>
      <c r="AA503" s="8">
        <v>0</v>
      </c>
      <c r="AB503" s="8">
        <v>0</v>
      </c>
      <c r="AC503" s="8">
        <v>0</v>
      </c>
      <c r="AD503" s="8">
        <v>0</v>
      </c>
      <c r="AE503" s="8">
        <v>0</v>
      </c>
      <c r="AF503" s="8">
        <v>0</v>
      </c>
      <c r="AG503" s="8">
        <v>0</v>
      </c>
      <c r="AH503" s="8">
        <v>0</v>
      </c>
      <c r="AI503" s="8">
        <v>0</v>
      </c>
      <c r="AJ503" s="8">
        <v>0</v>
      </c>
      <c r="AK503" s="8">
        <v>0</v>
      </c>
      <c r="AL503" s="8">
        <v>0</v>
      </c>
      <c r="AM503" s="8">
        <v>0</v>
      </c>
      <c r="AN503" s="8">
        <v>1</v>
      </c>
      <c r="AO503" s="8">
        <v>0</v>
      </c>
      <c r="AP503" s="8">
        <v>0</v>
      </c>
      <c r="AS503" s="7">
        <v>424460</v>
      </c>
      <c r="AT503" s="7" t="s">
        <v>596</v>
      </c>
      <c r="AU503" s="8">
        <v>0.11093081472303226</v>
      </c>
      <c r="AV503" s="8">
        <v>2.6543189329720975E-2</v>
      </c>
      <c r="AW503" s="8">
        <v>0.15271111825146771</v>
      </c>
      <c r="AX503" s="8">
        <v>0.13350818134140804</v>
      </c>
      <c r="AY503" s="8">
        <v>2.8483914777270972E-2</v>
      </c>
      <c r="AZ503" s="8">
        <v>0.11559247560907418</v>
      </c>
      <c r="BA503" s="8">
        <v>0.13233650000948388</v>
      </c>
      <c r="BB503" s="8">
        <v>2.9315887375958055E-2</v>
      </c>
      <c r="BC503" s="8">
        <v>0.12120537204697746</v>
      </c>
      <c r="BD503" s="8">
        <v>0.10364805115015485</v>
      </c>
      <c r="BE503" s="8">
        <v>2.4777256718796777E-2</v>
      </c>
      <c r="BF503" s="8">
        <v>0.17571452752364511</v>
      </c>
      <c r="BG503" s="8">
        <v>0.34801768404393546</v>
      </c>
      <c r="BH503" s="8">
        <v>4.1701303755224201E-6</v>
      </c>
      <c r="BI503" s="8">
        <v>0.19922996914203234</v>
      </c>
      <c r="BJ503" s="8">
        <v>1.2901851223043546</v>
      </c>
      <c r="BK503" s="8">
        <v>0.89048779753306417</v>
      </c>
      <c r="BL503" s="8">
        <v>0.89576098523887082</v>
      </c>
    </row>
    <row r="504" spans="1:64" x14ac:dyDescent="0.3">
      <c r="A504" s="7">
        <v>424470</v>
      </c>
      <c r="B504" s="7" t="str">
        <f t="shared" si="133"/>
        <v>Meat and Meat Product Merchant Wholesalers</v>
      </c>
      <c r="C504" s="8">
        <f t="shared" si="134"/>
        <v>0.10078130175199999</v>
      </c>
      <c r="D504" s="8">
        <f t="shared" si="135"/>
        <v>1.36489626236E-2</v>
      </c>
      <c r="E504" s="8">
        <f t="shared" si="136"/>
        <v>0.12368435319399999</v>
      </c>
      <c r="F504" s="8">
        <f t="shared" si="137"/>
        <v>0.104920804418</v>
      </c>
      <c r="G504" s="8">
        <f t="shared" si="138"/>
        <v>1.27282288556E-2</v>
      </c>
      <c r="H504" s="8">
        <f t="shared" si="139"/>
        <v>5.0287258674899998E-2</v>
      </c>
      <c r="I504" s="8">
        <f t="shared" si="140"/>
        <v>0.107652224075</v>
      </c>
      <c r="J504" s="8">
        <f t="shared" si="141"/>
        <v>1.33080690206E-2</v>
      </c>
      <c r="K504" s="8">
        <f t="shared" si="142"/>
        <v>5.28781411678E-2</v>
      </c>
      <c r="L504" s="8">
        <f t="shared" si="143"/>
        <v>9.2048764230899999E-2</v>
      </c>
      <c r="M504" s="8">
        <f t="shared" si="144"/>
        <v>1.23092718763E-2</v>
      </c>
      <c r="N504" s="8">
        <f t="shared" si="145"/>
        <v>0.16289604704300001</v>
      </c>
      <c r="O504" s="8">
        <f t="shared" si="146"/>
        <v>0.56285380030599996</v>
      </c>
      <c r="P504" s="8">
        <f t="shared" si="147"/>
        <v>8.7480787269999997E-6</v>
      </c>
      <c r="Q504" s="8">
        <f t="shared" si="148"/>
        <v>0.32214568124300003</v>
      </c>
      <c r="R504" s="8">
        <f t="shared" si="149"/>
        <v>1.23811461757</v>
      </c>
      <c r="S504" s="8">
        <f t="shared" si="150"/>
        <v>1.16793629195</v>
      </c>
      <c r="T504" s="8">
        <f t="shared" si="151"/>
        <v>1.1738384342599999</v>
      </c>
      <c r="W504" s="7">
        <v>424470</v>
      </c>
      <c r="X504" s="7" t="s">
        <v>597</v>
      </c>
      <c r="Y504" s="8">
        <v>0.10078130175199999</v>
      </c>
      <c r="Z504" s="8">
        <v>1.36489626236E-2</v>
      </c>
      <c r="AA504" s="8">
        <v>0.12368435319399999</v>
      </c>
      <c r="AB504" s="8">
        <v>0.104920804418</v>
      </c>
      <c r="AC504" s="8">
        <v>1.27282288556E-2</v>
      </c>
      <c r="AD504" s="8">
        <v>5.0287258674899998E-2</v>
      </c>
      <c r="AE504" s="8">
        <v>0.107652224075</v>
      </c>
      <c r="AF504" s="8">
        <v>1.33080690206E-2</v>
      </c>
      <c r="AG504" s="8">
        <v>5.28781411678E-2</v>
      </c>
      <c r="AH504" s="8">
        <v>9.2048764230899999E-2</v>
      </c>
      <c r="AI504" s="8">
        <v>1.23092718763E-2</v>
      </c>
      <c r="AJ504" s="8">
        <v>0.16289604704300001</v>
      </c>
      <c r="AK504" s="8">
        <v>0.56285380030599996</v>
      </c>
      <c r="AL504" s="8">
        <v>8.7480787269999997E-6</v>
      </c>
      <c r="AM504" s="8">
        <v>0.32214568124300003</v>
      </c>
      <c r="AN504" s="8">
        <v>1.23811461757</v>
      </c>
      <c r="AO504" s="8">
        <v>1.16793629195</v>
      </c>
      <c r="AP504" s="8">
        <v>1.1738384342599999</v>
      </c>
      <c r="AS504" s="7">
        <v>424470</v>
      </c>
      <c r="AT504" s="7" t="s">
        <v>597</v>
      </c>
      <c r="AU504" s="8">
        <v>0.12736137872580963</v>
      </c>
      <c r="AV504" s="8">
        <v>2.8940643552783873E-2</v>
      </c>
      <c r="AW504" s="8">
        <v>0.17740181221503229</v>
      </c>
      <c r="AX504" s="8">
        <v>0.1940799057687258</v>
      </c>
      <c r="AY504" s="8">
        <v>3.7756785583187097E-2</v>
      </c>
      <c r="AZ504" s="8">
        <v>0.15670208269749519</v>
      </c>
      <c r="BA504" s="8">
        <v>0.1510249117081516</v>
      </c>
      <c r="BB504" s="8">
        <v>3.1943828034543549E-2</v>
      </c>
      <c r="BC504" s="8">
        <v>0.1382943148339742</v>
      </c>
      <c r="BD504" s="8">
        <v>0.11849268788830644</v>
      </c>
      <c r="BE504" s="8">
        <v>2.6938141779465814E-2</v>
      </c>
      <c r="BF504" s="8">
        <v>0.20547920420091942</v>
      </c>
      <c r="BG504" s="8">
        <v>0.43044010597506416</v>
      </c>
      <c r="BH504" s="8">
        <v>4.5378519420319354E-6</v>
      </c>
      <c r="BI504" s="8">
        <v>0.24552354324243539</v>
      </c>
      <c r="BJ504" s="8">
        <v>1.3337038344929035</v>
      </c>
      <c r="BK504" s="8">
        <v>1.1466032901783874</v>
      </c>
      <c r="BL504" s="8">
        <v>1.0793275707053223</v>
      </c>
    </row>
    <row r="505" spans="1:64" x14ac:dyDescent="0.3">
      <c r="A505" s="7">
        <v>424480</v>
      </c>
      <c r="B505" s="7" t="str">
        <f t="shared" si="133"/>
        <v>Fresh Fruit and Vegetable Merchant Wholesalers</v>
      </c>
      <c r="C505" s="8">
        <f t="shared" si="134"/>
        <v>0.10069306877</v>
      </c>
      <c r="D505" s="8">
        <f t="shared" si="135"/>
        <v>1.36442218091E-2</v>
      </c>
      <c r="E505" s="8">
        <f t="shared" si="136"/>
        <v>0.12421313762</v>
      </c>
      <c r="F505" s="8">
        <f t="shared" si="137"/>
        <v>0.28421140661200001</v>
      </c>
      <c r="G505" s="8">
        <f t="shared" si="138"/>
        <v>3.4381208922000001E-2</v>
      </c>
      <c r="H505" s="8">
        <f t="shared" si="139"/>
        <v>0.13689719315500001</v>
      </c>
      <c r="I505" s="8">
        <f t="shared" si="140"/>
        <v>0.10785172790600001</v>
      </c>
      <c r="J505" s="8">
        <f t="shared" si="141"/>
        <v>1.33323791624E-2</v>
      </c>
      <c r="K505" s="8">
        <f t="shared" si="142"/>
        <v>5.3386935968200003E-2</v>
      </c>
      <c r="L505" s="8">
        <f t="shared" si="143"/>
        <v>9.1980539177100001E-2</v>
      </c>
      <c r="M505" s="8">
        <f t="shared" si="144"/>
        <v>1.23050249354E-2</v>
      </c>
      <c r="N505" s="8">
        <f t="shared" si="145"/>
        <v>0.16351920972600001</v>
      </c>
      <c r="O505" s="8">
        <f t="shared" si="146"/>
        <v>0.562827850824</v>
      </c>
      <c r="P505" s="8">
        <f t="shared" si="147"/>
        <v>3.2399784909800002E-6</v>
      </c>
      <c r="Q505" s="8">
        <f t="shared" si="148"/>
        <v>0.32154837372299999</v>
      </c>
      <c r="R505" s="8">
        <f t="shared" si="149"/>
        <v>1.2385504281999999</v>
      </c>
      <c r="S505" s="8">
        <f t="shared" si="150"/>
        <v>1.4554898086900001</v>
      </c>
      <c r="T505" s="8">
        <f t="shared" si="151"/>
        <v>1.17457104304</v>
      </c>
      <c r="W505" s="7">
        <v>424480</v>
      </c>
      <c r="X505" s="7" t="s">
        <v>598</v>
      </c>
      <c r="Y505" s="8">
        <v>0.10069306877</v>
      </c>
      <c r="Z505" s="8">
        <v>1.36442218091E-2</v>
      </c>
      <c r="AA505" s="8">
        <v>0.12421313762</v>
      </c>
      <c r="AB505" s="8">
        <v>0.28421140661200001</v>
      </c>
      <c r="AC505" s="8">
        <v>3.4381208922000001E-2</v>
      </c>
      <c r="AD505" s="8">
        <v>0.13689719315500001</v>
      </c>
      <c r="AE505" s="8">
        <v>0.10785172790600001</v>
      </c>
      <c r="AF505" s="8">
        <v>1.33323791624E-2</v>
      </c>
      <c r="AG505" s="8">
        <v>5.3386935968200003E-2</v>
      </c>
      <c r="AH505" s="8">
        <v>9.1980539177100001E-2</v>
      </c>
      <c r="AI505" s="8">
        <v>1.23050249354E-2</v>
      </c>
      <c r="AJ505" s="8">
        <v>0.16351920972600001</v>
      </c>
      <c r="AK505" s="8">
        <v>0.562827850824</v>
      </c>
      <c r="AL505" s="8">
        <v>3.2399784909800002E-6</v>
      </c>
      <c r="AM505" s="8">
        <v>0.32154837372299999</v>
      </c>
      <c r="AN505" s="8">
        <v>1.2385504281999999</v>
      </c>
      <c r="AO505" s="8">
        <v>1.4554898086900001</v>
      </c>
      <c r="AP505" s="8">
        <v>1.17457104304</v>
      </c>
      <c r="AS505" s="7">
        <v>424480</v>
      </c>
      <c r="AT505" s="7" t="s">
        <v>598</v>
      </c>
      <c r="AU505" s="8">
        <v>0.14491112022439195</v>
      </c>
      <c r="AV505" s="8">
        <v>3.1746670868150015E-2</v>
      </c>
      <c r="AW505" s="8">
        <v>0.20370521166312902</v>
      </c>
      <c r="AX505" s="8">
        <v>0.22806468727467752</v>
      </c>
      <c r="AY505" s="8">
        <v>4.2394030636891934E-2</v>
      </c>
      <c r="AZ505" s="8">
        <v>0.1788458014594532</v>
      </c>
      <c r="BA505" s="8">
        <v>0.17001747981394516</v>
      </c>
      <c r="BB505" s="8">
        <v>3.4771584557540328E-2</v>
      </c>
      <c r="BC505" s="8">
        <v>0.15563106259757584</v>
      </c>
      <c r="BD505" s="8">
        <v>0.13404498102053231</v>
      </c>
      <c r="BE505" s="8">
        <v>2.940102036244371E-2</v>
      </c>
      <c r="BF505" s="8">
        <v>0.2368183493549193</v>
      </c>
      <c r="BG505" s="8">
        <v>0.51284976668167692</v>
      </c>
      <c r="BH505" s="8">
        <v>5.5259611539054843E-6</v>
      </c>
      <c r="BI505" s="8">
        <v>0.29373813258954834</v>
      </c>
      <c r="BJ505" s="8">
        <v>1.3803630027556457</v>
      </c>
      <c r="BK505" s="8">
        <v>1.3525303258224193</v>
      </c>
      <c r="BL505" s="8">
        <v>1.2636459334206451</v>
      </c>
    </row>
    <row r="506" spans="1:64" x14ac:dyDescent="0.3">
      <c r="A506" s="7">
        <v>424490</v>
      </c>
      <c r="B506" s="7" t="str">
        <f t="shared" si="133"/>
        <v>Other Grocery and Related Products Merchant Wholesalers</v>
      </c>
      <c r="C506" s="8">
        <f t="shared" si="134"/>
        <v>0.100580601226</v>
      </c>
      <c r="D506" s="8">
        <f t="shared" si="135"/>
        <v>1.3640593678400001E-2</v>
      </c>
      <c r="E506" s="8">
        <f t="shared" si="136"/>
        <v>0.124631193034</v>
      </c>
      <c r="F506" s="8">
        <f t="shared" si="137"/>
        <v>0.160170808572</v>
      </c>
      <c r="G506" s="8">
        <f t="shared" si="138"/>
        <v>1.9351553459900001E-2</v>
      </c>
      <c r="H506" s="8">
        <f t="shared" si="139"/>
        <v>7.7429056986100003E-2</v>
      </c>
      <c r="I506" s="8">
        <f t="shared" si="140"/>
        <v>0.10805589137299999</v>
      </c>
      <c r="J506" s="8">
        <f t="shared" si="141"/>
        <v>1.33695118218E-2</v>
      </c>
      <c r="K506" s="8">
        <f t="shared" si="142"/>
        <v>5.3803338356599999E-2</v>
      </c>
      <c r="L506" s="8">
        <f t="shared" si="143"/>
        <v>9.1844270098000003E-2</v>
      </c>
      <c r="M506" s="8">
        <f t="shared" si="144"/>
        <v>1.23007779884E-2</v>
      </c>
      <c r="N506" s="8">
        <f t="shared" si="145"/>
        <v>0.16401378415699999</v>
      </c>
      <c r="O506" s="8">
        <f t="shared" si="146"/>
        <v>0.56288681092399995</v>
      </c>
      <c r="P506" s="8">
        <f t="shared" si="147"/>
        <v>5.7557136874900001E-6</v>
      </c>
      <c r="Q506" s="8">
        <f t="shared" si="148"/>
        <v>0.32058974116599998</v>
      </c>
      <c r="R506" s="8">
        <f t="shared" si="149"/>
        <v>1.23885238794</v>
      </c>
      <c r="S506" s="8">
        <f t="shared" si="150"/>
        <v>1.25695141902</v>
      </c>
      <c r="T506" s="8">
        <f t="shared" si="151"/>
        <v>1.17522874155</v>
      </c>
      <c r="W506" s="7">
        <v>424490</v>
      </c>
      <c r="X506" s="7" t="s">
        <v>599</v>
      </c>
      <c r="Y506" s="8">
        <v>0.100580601226</v>
      </c>
      <c r="Z506" s="8">
        <v>1.3640593678400001E-2</v>
      </c>
      <c r="AA506" s="8">
        <v>0.124631193034</v>
      </c>
      <c r="AB506" s="8">
        <v>0.160170808572</v>
      </c>
      <c r="AC506" s="8">
        <v>1.9351553459900001E-2</v>
      </c>
      <c r="AD506" s="8">
        <v>7.7429056986100003E-2</v>
      </c>
      <c r="AE506" s="8">
        <v>0.10805589137299999</v>
      </c>
      <c r="AF506" s="8">
        <v>1.33695118218E-2</v>
      </c>
      <c r="AG506" s="8">
        <v>5.3803338356599999E-2</v>
      </c>
      <c r="AH506" s="8">
        <v>9.1844270098000003E-2</v>
      </c>
      <c r="AI506" s="8">
        <v>1.23007779884E-2</v>
      </c>
      <c r="AJ506" s="8">
        <v>0.16401378415699999</v>
      </c>
      <c r="AK506" s="8">
        <v>0.56288681092399995</v>
      </c>
      <c r="AL506" s="8">
        <v>5.7557136874900001E-6</v>
      </c>
      <c r="AM506" s="8">
        <v>0.32058974116599998</v>
      </c>
      <c r="AN506" s="8">
        <v>1.23885238794</v>
      </c>
      <c r="AO506" s="8">
        <v>1.25695141902</v>
      </c>
      <c r="AP506" s="8">
        <v>1.17522874155</v>
      </c>
      <c r="AS506" s="7">
        <v>424490</v>
      </c>
      <c r="AT506" s="7" t="s">
        <v>599</v>
      </c>
      <c r="AU506" s="8">
        <v>0.15117032960952906</v>
      </c>
      <c r="AV506" s="8">
        <v>3.2854832014412909E-2</v>
      </c>
      <c r="AW506" s="8">
        <v>0.21316137070438701</v>
      </c>
      <c r="AX506" s="8">
        <v>0.2341284717490322</v>
      </c>
      <c r="AY506" s="8">
        <v>4.7294686108356458E-2</v>
      </c>
      <c r="AZ506" s="8">
        <v>0.19442057172312735</v>
      </c>
      <c r="BA506" s="8">
        <v>0.17836178879461287</v>
      </c>
      <c r="BB506" s="8">
        <v>3.6225203209198385E-2</v>
      </c>
      <c r="BC506" s="8">
        <v>0.16260021692838869</v>
      </c>
      <c r="BD506" s="8">
        <v>0.1395870887533468</v>
      </c>
      <c r="BE506" s="8">
        <v>3.0383314646058389E-2</v>
      </c>
      <c r="BF506" s="8">
        <v>0.24841580800503235</v>
      </c>
      <c r="BG506" s="8">
        <v>0.54038454668412883</v>
      </c>
      <c r="BH506" s="8">
        <v>5.4026049076282264E-6</v>
      </c>
      <c r="BI506" s="8">
        <v>0.30690573103564484</v>
      </c>
      <c r="BJ506" s="8">
        <v>1.3971865323275807</v>
      </c>
      <c r="BK506" s="8">
        <v>1.4274566328064522</v>
      </c>
      <c r="BL506" s="8">
        <v>1.3288001121575808</v>
      </c>
    </row>
    <row r="507" spans="1:64" x14ac:dyDescent="0.3">
      <c r="A507" s="7">
        <v>424510</v>
      </c>
      <c r="B507" s="7" t="str">
        <f t="shared" si="133"/>
        <v>Grain and Field Bean Merchant Wholesalers</v>
      </c>
      <c r="C507" s="8">
        <f t="shared" si="134"/>
        <v>8.7072838300709665E-2</v>
      </c>
      <c r="D507" s="8">
        <f t="shared" si="135"/>
        <v>2.2934572956475805E-2</v>
      </c>
      <c r="E507" s="8">
        <f t="shared" si="136"/>
        <v>0.16052742478779031</v>
      </c>
      <c r="F507" s="8">
        <f t="shared" si="137"/>
        <v>0.19109969635559676</v>
      </c>
      <c r="G507" s="8">
        <f t="shared" si="138"/>
        <v>4.7663892238820983E-2</v>
      </c>
      <c r="H507" s="8">
        <f t="shared" si="139"/>
        <v>0.20502973376791933</v>
      </c>
      <c r="I507" s="8">
        <f t="shared" si="140"/>
        <v>0.15393047791638709</v>
      </c>
      <c r="J507" s="8">
        <f t="shared" si="141"/>
        <v>3.8091073388540321E-2</v>
      </c>
      <c r="K507" s="8">
        <f t="shared" si="142"/>
        <v>0.22243888568943543</v>
      </c>
      <c r="L507" s="8">
        <f t="shared" si="143"/>
        <v>7.471129176046129E-2</v>
      </c>
      <c r="M507" s="8">
        <f t="shared" si="144"/>
        <v>2.0283116411648386E-2</v>
      </c>
      <c r="N507" s="8">
        <f t="shared" si="145"/>
        <v>0.16013435828422576</v>
      </c>
      <c r="O507" s="8">
        <f t="shared" si="146"/>
        <v>0.28885435446145158</v>
      </c>
      <c r="P507" s="8">
        <f t="shared" si="147"/>
        <v>2.2180528637562579E-6</v>
      </c>
      <c r="Q507" s="8">
        <f t="shared" si="148"/>
        <v>0.10472662842338713</v>
      </c>
      <c r="R507" s="8">
        <f t="shared" si="149"/>
        <v>1</v>
      </c>
      <c r="S507" s="8">
        <f t="shared" si="150"/>
        <v>0.92766429010435492</v>
      </c>
      <c r="T507" s="8">
        <f t="shared" si="151"/>
        <v>0.89833140473612882</v>
      </c>
      <c r="W507" s="7">
        <v>424510</v>
      </c>
      <c r="X507" s="7" t="s">
        <v>600</v>
      </c>
      <c r="Y507" s="8">
        <v>0</v>
      </c>
      <c r="Z507" s="8">
        <v>0</v>
      </c>
      <c r="AA507" s="8">
        <v>0</v>
      </c>
      <c r="AB507" s="8">
        <v>0</v>
      </c>
      <c r="AC507" s="8">
        <v>0</v>
      </c>
      <c r="AD507" s="8">
        <v>0</v>
      </c>
      <c r="AE507" s="8">
        <v>0</v>
      </c>
      <c r="AF507" s="8">
        <v>0</v>
      </c>
      <c r="AG507" s="8">
        <v>0</v>
      </c>
      <c r="AH507" s="8">
        <v>0</v>
      </c>
      <c r="AI507" s="8">
        <v>0</v>
      </c>
      <c r="AJ507" s="8">
        <v>0</v>
      </c>
      <c r="AK507" s="8">
        <v>0</v>
      </c>
      <c r="AL507" s="8">
        <v>0</v>
      </c>
      <c r="AM507" s="8">
        <v>0</v>
      </c>
      <c r="AN507" s="8">
        <v>1</v>
      </c>
      <c r="AO507" s="8">
        <v>0</v>
      </c>
      <c r="AP507" s="8">
        <v>0</v>
      </c>
      <c r="AS507" s="7">
        <v>424510</v>
      </c>
      <c r="AT507" s="7" t="s">
        <v>600</v>
      </c>
      <c r="AU507" s="8">
        <v>8.7072838300709665E-2</v>
      </c>
      <c r="AV507" s="8">
        <v>2.2934572956475805E-2</v>
      </c>
      <c r="AW507" s="8">
        <v>0.16052742478779031</v>
      </c>
      <c r="AX507" s="8">
        <v>0.19109969635559676</v>
      </c>
      <c r="AY507" s="8">
        <v>4.7663892238820983E-2</v>
      </c>
      <c r="AZ507" s="8">
        <v>0.20502973376791933</v>
      </c>
      <c r="BA507" s="8">
        <v>0.15393047791638709</v>
      </c>
      <c r="BB507" s="8">
        <v>3.8091073388540321E-2</v>
      </c>
      <c r="BC507" s="8">
        <v>0.22243888568943543</v>
      </c>
      <c r="BD507" s="8">
        <v>7.471129176046129E-2</v>
      </c>
      <c r="BE507" s="8">
        <v>2.0283116411648386E-2</v>
      </c>
      <c r="BF507" s="8">
        <v>0.16013435828422576</v>
      </c>
      <c r="BG507" s="8">
        <v>0.28885435446145158</v>
      </c>
      <c r="BH507" s="8">
        <v>2.2180528637562579E-6</v>
      </c>
      <c r="BI507" s="8">
        <v>0.10472662842338713</v>
      </c>
      <c r="BJ507" s="8">
        <v>1.2705348360451612</v>
      </c>
      <c r="BK507" s="8">
        <v>0.92766429010435492</v>
      </c>
      <c r="BL507" s="8">
        <v>0.89833140473612882</v>
      </c>
    </row>
    <row r="508" spans="1:64" x14ac:dyDescent="0.3">
      <c r="A508" s="7">
        <v>424520</v>
      </c>
      <c r="B508" s="7" t="str">
        <f t="shared" si="133"/>
        <v>Livestock Merchant Wholesalers</v>
      </c>
      <c r="C508" s="8">
        <f t="shared" si="134"/>
        <v>0.10246045809023066</v>
      </c>
      <c r="D508" s="8">
        <f t="shared" si="135"/>
        <v>2.5328844791348396E-2</v>
      </c>
      <c r="E508" s="8">
        <f t="shared" si="136"/>
        <v>0.19126728318072583</v>
      </c>
      <c r="F508" s="8">
        <f t="shared" si="137"/>
        <v>0.18478413412165154</v>
      </c>
      <c r="G508" s="8">
        <f t="shared" si="138"/>
        <v>4.1715822808382735E-2</v>
      </c>
      <c r="H508" s="8">
        <f t="shared" si="139"/>
        <v>0.20370697229867418</v>
      </c>
      <c r="I508" s="8">
        <f t="shared" si="140"/>
        <v>0.18174320040454839</v>
      </c>
      <c r="J508" s="8">
        <f t="shared" si="141"/>
        <v>4.2074254750583878E-2</v>
      </c>
      <c r="K508" s="8">
        <f t="shared" si="142"/>
        <v>0.26485227469024192</v>
      </c>
      <c r="L508" s="8">
        <f t="shared" si="143"/>
        <v>8.7963369882482281E-2</v>
      </c>
      <c r="M508" s="8">
        <f t="shared" si="144"/>
        <v>2.2383225942362903E-2</v>
      </c>
      <c r="N508" s="8">
        <f t="shared" si="145"/>
        <v>0.19167559486514513</v>
      </c>
      <c r="O508" s="8">
        <f t="shared" si="146"/>
        <v>0.36578694719590338</v>
      </c>
      <c r="P508" s="8">
        <f t="shared" si="147"/>
        <v>3.2028875994647753E-6</v>
      </c>
      <c r="Q508" s="8">
        <f t="shared" si="148"/>
        <v>0.13146865824296783</v>
      </c>
      <c r="R508" s="8">
        <f t="shared" si="149"/>
        <v>1</v>
      </c>
      <c r="S508" s="8">
        <f t="shared" si="150"/>
        <v>1.0431101550348385</v>
      </c>
      <c r="T508" s="8">
        <f t="shared" si="151"/>
        <v>1.1015729556517742</v>
      </c>
      <c r="W508" s="7">
        <v>424520</v>
      </c>
      <c r="X508" s="7" t="s">
        <v>601</v>
      </c>
      <c r="Y508" s="8">
        <v>0</v>
      </c>
      <c r="Z508" s="8">
        <v>0</v>
      </c>
      <c r="AA508" s="8">
        <v>0</v>
      </c>
      <c r="AB508" s="8">
        <v>0</v>
      </c>
      <c r="AC508" s="8">
        <v>0</v>
      </c>
      <c r="AD508" s="8">
        <v>0</v>
      </c>
      <c r="AE508" s="8">
        <v>0</v>
      </c>
      <c r="AF508" s="8">
        <v>0</v>
      </c>
      <c r="AG508" s="8">
        <v>0</v>
      </c>
      <c r="AH508" s="8">
        <v>0</v>
      </c>
      <c r="AI508" s="8">
        <v>0</v>
      </c>
      <c r="AJ508" s="8">
        <v>0</v>
      </c>
      <c r="AK508" s="8">
        <v>0</v>
      </c>
      <c r="AL508" s="8">
        <v>0</v>
      </c>
      <c r="AM508" s="8">
        <v>0</v>
      </c>
      <c r="AN508" s="8">
        <v>1</v>
      </c>
      <c r="AO508" s="8">
        <v>0</v>
      </c>
      <c r="AP508" s="8">
        <v>0</v>
      </c>
      <c r="AS508" s="7">
        <v>424520</v>
      </c>
      <c r="AT508" s="7" t="s">
        <v>601</v>
      </c>
      <c r="AU508" s="8">
        <v>0.10246045809023066</v>
      </c>
      <c r="AV508" s="8">
        <v>2.5328844791348396E-2</v>
      </c>
      <c r="AW508" s="8">
        <v>0.19126728318072583</v>
      </c>
      <c r="AX508" s="8">
        <v>0.18478413412165154</v>
      </c>
      <c r="AY508" s="8">
        <v>4.1715822808382735E-2</v>
      </c>
      <c r="AZ508" s="8">
        <v>0.20370697229867418</v>
      </c>
      <c r="BA508" s="8">
        <v>0.18174320040454839</v>
      </c>
      <c r="BB508" s="8">
        <v>4.2074254750583878E-2</v>
      </c>
      <c r="BC508" s="8">
        <v>0.26485227469024192</v>
      </c>
      <c r="BD508" s="8">
        <v>8.7963369882482281E-2</v>
      </c>
      <c r="BE508" s="8">
        <v>2.2383225942362903E-2</v>
      </c>
      <c r="BF508" s="8">
        <v>0.19167559486514513</v>
      </c>
      <c r="BG508" s="8">
        <v>0.36578694719590338</v>
      </c>
      <c r="BH508" s="8">
        <v>3.2028875994647753E-6</v>
      </c>
      <c r="BI508" s="8">
        <v>0.13146865824296783</v>
      </c>
      <c r="BJ508" s="8">
        <v>1.3190565860622578</v>
      </c>
      <c r="BK508" s="8">
        <v>1.0431101550348385</v>
      </c>
      <c r="BL508" s="8">
        <v>1.1015729556517742</v>
      </c>
    </row>
    <row r="509" spans="1:64" x14ac:dyDescent="0.3">
      <c r="A509" s="7">
        <v>424590</v>
      </c>
      <c r="B509" s="7" t="str">
        <f t="shared" si="133"/>
        <v>Other Farm Product Raw Material Merchant Wholesalers</v>
      </c>
      <c r="C509" s="8">
        <f t="shared" si="134"/>
        <v>9.7613520857306443E-2</v>
      </c>
      <c r="D509" s="8">
        <f t="shared" si="135"/>
        <v>2.47786581004871E-2</v>
      </c>
      <c r="E509" s="8">
        <f t="shared" si="136"/>
        <v>0.18177135952627418</v>
      </c>
      <c r="F509" s="8">
        <f t="shared" si="137"/>
        <v>0.21455865779032254</v>
      </c>
      <c r="G509" s="8">
        <f t="shared" si="138"/>
        <v>5.3060064150482242E-2</v>
      </c>
      <c r="H509" s="8">
        <f t="shared" si="139"/>
        <v>0.23700731919861609</v>
      </c>
      <c r="I509" s="8">
        <f t="shared" si="140"/>
        <v>0.1692364223328871</v>
      </c>
      <c r="J509" s="8">
        <f t="shared" si="141"/>
        <v>4.0139067645495151E-2</v>
      </c>
      <c r="K509" s="8">
        <f t="shared" si="142"/>
        <v>0.24861874425853225</v>
      </c>
      <c r="L509" s="8">
        <f t="shared" si="143"/>
        <v>8.3856339036150015E-2</v>
      </c>
      <c r="M509" s="8">
        <f t="shared" si="144"/>
        <v>2.1910087059859674E-2</v>
      </c>
      <c r="N509" s="8">
        <f t="shared" si="145"/>
        <v>0.18066957261916125</v>
      </c>
      <c r="O509" s="8">
        <f t="shared" si="146"/>
        <v>0.33695759854806456</v>
      </c>
      <c r="P509" s="8">
        <f t="shared" si="147"/>
        <v>2.5840737793177418E-6</v>
      </c>
      <c r="Q509" s="8">
        <f t="shared" si="148"/>
        <v>0.12458665975790323</v>
      </c>
      <c r="R509" s="8">
        <f t="shared" si="149"/>
        <v>1</v>
      </c>
      <c r="S509" s="8">
        <f t="shared" si="150"/>
        <v>1.0691421701719357</v>
      </c>
      <c r="T509" s="8">
        <f t="shared" si="151"/>
        <v>1.0225103632688708</v>
      </c>
      <c r="W509" s="7">
        <v>424590</v>
      </c>
      <c r="X509" s="7" t="s">
        <v>602</v>
      </c>
      <c r="Y509" s="8">
        <v>0</v>
      </c>
      <c r="Z509" s="8">
        <v>0</v>
      </c>
      <c r="AA509" s="8">
        <v>0</v>
      </c>
      <c r="AB509" s="8">
        <v>0</v>
      </c>
      <c r="AC509" s="8">
        <v>0</v>
      </c>
      <c r="AD509" s="8">
        <v>0</v>
      </c>
      <c r="AE509" s="8">
        <v>0</v>
      </c>
      <c r="AF509" s="8">
        <v>0</v>
      </c>
      <c r="AG509" s="8">
        <v>0</v>
      </c>
      <c r="AH509" s="8">
        <v>0</v>
      </c>
      <c r="AI509" s="8">
        <v>0</v>
      </c>
      <c r="AJ509" s="8">
        <v>0</v>
      </c>
      <c r="AK509" s="8">
        <v>0</v>
      </c>
      <c r="AL509" s="8">
        <v>0</v>
      </c>
      <c r="AM509" s="8">
        <v>0</v>
      </c>
      <c r="AN509" s="8">
        <v>1</v>
      </c>
      <c r="AO509" s="8">
        <v>0</v>
      </c>
      <c r="AP509" s="8">
        <v>0</v>
      </c>
      <c r="AS509" s="7">
        <v>424590</v>
      </c>
      <c r="AT509" s="7" t="s">
        <v>602</v>
      </c>
      <c r="AU509" s="8">
        <v>9.7613520857306443E-2</v>
      </c>
      <c r="AV509" s="8">
        <v>2.47786581004871E-2</v>
      </c>
      <c r="AW509" s="8">
        <v>0.18177135952627418</v>
      </c>
      <c r="AX509" s="8">
        <v>0.21455865779032254</v>
      </c>
      <c r="AY509" s="8">
        <v>5.3060064150482242E-2</v>
      </c>
      <c r="AZ509" s="8">
        <v>0.23700731919861609</v>
      </c>
      <c r="BA509" s="8">
        <v>0.1692364223328871</v>
      </c>
      <c r="BB509" s="8">
        <v>4.0139067645495151E-2</v>
      </c>
      <c r="BC509" s="8">
        <v>0.24861874425853225</v>
      </c>
      <c r="BD509" s="8">
        <v>8.3856339036150015E-2</v>
      </c>
      <c r="BE509" s="8">
        <v>2.1910087059859674E-2</v>
      </c>
      <c r="BF509" s="8">
        <v>0.18066957261916125</v>
      </c>
      <c r="BG509" s="8">
        <v>0.33695759854806456</v>
      </c>
      <c r="BH509" s="8">
        <v>2.5840737793177418E-6</v>
      </c>
      <c r="BI509" s="8">
        <v>0.12458665975790323</v>
      </c>
      <c r="BJ509" s="8">
        <v>1.3041635384843546</v>
      </c>
      <c r="BK509" s="8">
        <v>1.0691421701719357</v>
      </c>
      <c r="BL509" s="8">
        <v>1.0225103632688708</v>
      </c>
    </row>
    <row r="510" spans="1:64" x14ac:dyDescent="0.3">
      <c r="A510" s="7">
        <v>424610</v>
      </c>
      <c r="B510" s="7" t="str">
        <f t="shared" si="133"/>
        <v>Plastics Materials and Basic Forms and Shapes Merchant Wholesalers</v>
      </c>
      <c r="C510" s="8">
        <f t="shared" si="134"/>
        <v>8.5585025265619355E-2</v>
      </c>
      <c r="D510" s="8">
        <f t="shared" si="135"/>
        <v>2.2401778088506456E-2</v>
      </c>
      <c r="E510" s="8">
        <f t="shared" si="136"/>
        <v>0.15702050232269352</v>
      </c>
      <c r="F510" s="8">
        <f t="shared" si="137"/>
        <v>0.27132384117183872</v>
      </c>
      <c r="G510" s="8">
        <f t="shared" si="138"/>
        <v>6.6289715675267744E-2</v>
      </c>
      <c r="H510" s="8">
        <f t="shared" si="139"/>
        <v>0.31393033908408063</v>
      </c>
      <c r="I510" s="8">
        <f t="shared" si="140"/>
        <v>0.1482503373230484</v>
      </c>
      <c r="J510" s="8">
        <f t="shared" si="141"/>
        <v>3.6312923512722584E-2</v>
      </c>
      <c r="K510" s="8">
        <f t="shared" si="142"/>
        <v>0.21514553182008064</v>
      </c>
      <c r="L510" s="8">
        <f t="shared" si="143"/>
        <v>7.3624532413856428E-2</v>
      </c>
      <c r="M510" s="8">
        <f t="shared" si="144"/>
        <v>1.9866229205703224E-2</v>
      </c>
      <c r="N510" s="8">
        <f t="shared" si="145"/>
        <v>0.1557997368100161</v>
      </c>
      <c r="O510" s="8">
        <f t="shared" si="146"/>
        <v>0.2889038346222581</v>
      </c>
      <c r="P510" s="8">
        <f t="shared" si="147"/>
        <v>1.3033914145764517E-6</v>
      </c>
      <c r="Q510" s="8">
        <f t="shared" si="148"/>
        <v>0.10671347440645157</v>
      </c>
      <c r="R510" s="8">
        <f t="shared" si="149"/>
        <v>1</v>
      </c>
      <c r="S510" s="8">
        <f t="shared" si="150"/>
        <v>1.135414863673226</v>
      </c>
      <c r="T510" s="8">
        <f t="shared" si="151"/>
        <v>0.883579760397742</v>
      </c>
      <c r="W510" s="7">
        <v>424610</v>
      </c>
      <c r="X510" s="7" t="s">
        <v>603</v>
      </c>
      <c r="Y510" s="8">
        <v>0</v>
      </c>
      <c r="Z510" s="8">
        <v>0</v>
      </c>
      <c r="AA510" s="8">
        <v>0</v>
      </c>
      <c r="AB510" s="8">
        <v>0</v>
      </c>
      <c r="AC510" s="8">
        <v>0</v>
      </c>
      <c r="AD510" s="8">
        <v>0</v>
      </c>
      <c r="AE510" s="8">
        <v>0</v>
      </c>
      <c r="AF510" s="8">
        <v>0</v>
      </c>
      <c r="AG510" s="8">
        <v>0</v>
      </c>
      <c r="AH510" s="8">
        <v>0</v>
      </c>
      <c r="AI510" s="8">
        <v>0</v>
      </c>
      <c r="AJ510" s="8">
        <v>0</v>
      </c>
      <c r="AK510" s="8">
        <v>0</v>
      </c>
      <c r="AL510" s="8">
        <v>0</v>
      </c>
      <c r="AM510" s="8">
        <v>0</v>
      </c>
      <c r="AN510" s="8">
        <v>1</v>
      </c>
      <c r="AO510" s="8">
        <v>0</v>
      </c>
      <c r="AP510" s="8">
        <v>0</v>
      </c>
      <c r="AS510" s="7">
        <v>424610</v>
      </c>
      <c r="AT510" s="7" t="s">
        <v>603</v>
      </c>
      <c r="AU510" s="8">
        <v>8.5585025265619355E-2</v>
      </c>
      <c r="AV510" s="8">
        <v>2.2401778088506456E-2</v>
      </c>
      <c r="AW510" s="8">
        <v>0.15702050232269352</v>
      </c>
      <c r="AX510" s="8">
        <v>0.27132384117183872</v>
      </c>
      <c r="AY510" s="8">
        <v>6.6289715675267744E-2</v>
      </c>
      <c r="AZ510" s="8">
        <v>0.31393033908408063</v>
      </c>
      <c r="BA510" s="8">
        <v>0.1482503373230484</v>
      </c>
      <c r="BB510" s="8">
        <v>3.6312923512722584E-2</v>
      </c>
      <c r="BC510" s="8">
        <v>0.21514553182008064</v>
      </c>
      <c r="BD510" s="8">
        <v>7.3624532413856428E-2</v>
      </c>
      <c r="BE510" s="8">
        <v>1.9866229205703224E-2</v>
      </c>
      <c r="BF510" s="8">
        <v>0.1557997368100161</v>
      </c>
      <c r="BG510" s="8">
        <v>0.2889038346222581</v>
      </c>
      <c r="BH510" s="8">
        <v>1.3033914145764517E-6</v>
      </c>
      <c r="BI510" s="8">
        <v>0.10671347440645157</v>
      </c>
      <c r="BJ510" s="8">
        <v>1.2650073056770967</v>
      </c>
      <c r="BK510" s="8">
        <v>1.135414863673226</v>
      </c>
      <c r="BL510" s="8">
        <v>0.883579760397742</v>
      </c>
    </row>
    <row r="511" spans="1:64" x14ac:dyDescent="0.3">
      <c r="A511" s="7">
        <v>424690</v>
      </c>
      <c r="B511" s="7" t="str">
        <f t="shared" si="133"/>
        <v>Other Chemical and Allied Products Merchant Wholesalers</v>
      </c>
      <c r="C511" s="8">
        <f t="shared" si="134"/>
        <v>0.12996109136180162</v>
      </c>
      <c r="D511" s="8">
        <f t="shared" si="135"/>
        <v>3.109349224189354E-2</v>
      </c>
      <c r="E511" s="8">
        <f t="shared" si="136"/>
        <v>0.2397481323870807</v>
      </c>
      <c r="F511" s="8">
        <f t="shared" si="137"/>
        <v>0.4268634177785805</v>
      </c>
      <c r="G511" s="8">
        <f t="shared" si="138"/>
        <v>9.4375563093914538E-2</v>
      </c>
      <c r="H511" s="8">
        <f t="shared" si="139"/>
        <v>0.46029169809361281</v>
      </c>
      <c r="I511" s="8">
        <f t="shared" si="140"/>
        <v>0.22505068479895154</v>
      </c>
      <c r="J511" s="8">
        <f t="shared" si="141"/>
        <v>5.0553457806074176E-2</v>
      </c>
      <c r="K511" s="8">
        <f t="shared" si="142"/>
        <v>0.32483192414553225</v>
      </c>
      <c r="L511" s="8">
        <f t="shared" si="143"/>
        <v>0.11065471948653545</v>
      </c>
      <c r="M511" s="8">
        <f t="shared" si="144"/>
        <v>2.7346036420654838E-2</v>
      </c>
      <c r="N511" s="8">
        <f t="shared" si="145"/>
        <v>0.24085266549672582</v>
      </c>
      <c r="O511" s="8">
        <f t="shared" si="146"/>
        <v>0.48149218253306453</v>
      </c>
      <c r="P511" s="8">
        <f t="shared" si="147"/>
        <v>2.1271853282046773E-6</v>
      </c>
      <c r="Q511" s="8">
        <f t="shared" si="148"/>
        <v>0.17605232437338719</v>
      </c>
      <c r="R511" s="8">
        <f t="shared" si="149"/>
        <v>1</v>
      </c>
      <c r="S511" s="8">
        <f t="shared" si="150"/>
        <v>1.7879822918690322</v>
      </c>
      <c r="T511" s="8">
        <f t="shared" si="151"/>
        <v>1.4068876796535483</v>
      </c>
      <c r="W511" s="7">
        <v>424690</v>
      </c>
      <c r="X511" s="7" t="s">
        <v>604</v>
      </c>
      <c r="Y511" s="8">
        <v>0</v>
      </c>
      <c r="Z511" s="8">
        <v>0</v>
      </c>
      <c r="AA511" s="8">
        <v>0</v>
      </c>
      <c r="AB511" s="8">
        <v>0</v>
      </c>
      <c r="AC511" s="8">
        <v>0</v>
      </c>
      <c r="AD511" s="8">
        <v>0</v>
      </c>
      <c r="AE511" s="8">
        <v>0</v>
      </c>
      <c r="AF511" s="8">
        <v>0</v>
      </c>
      <c r="AG511" s="8">
        <v>0</v>
      </c>
      <c r="AH511" s="8">
        <v>0</v>
      </c>
      <c r="AI511" s="8">
        <v>0</v>
      </c>
      <c r="AJ511" s="8">
        <v>0</v>
      </c>
      <c r="AK511" s="8">
        <v>0</v>
      </c>
      <c r="AL511" s="8">
        <v>0</v>
      </c>
      <c r="AM511" s="8">
        <v>0</v>
      </c>
      <c r="AN511" s="8">
        <v>1</v>
      </c>
      <c r="AO511" s="8">
        <v>0</v>
      </c>
      <c r="AP511" s="8">
        <v>0</v>
      </c>
      <c r="AS511" s="7">
        <v>424690</v>
      </c>
      <c r="AT511" s="7" t="s">
        <v>604</v>
      </c>
      <c r="AU511" s="8">
        <v>0.12996109136180162</v>
      </c>
      <c r="AV511" s="8">
        <v>3.109349224189354E-2</v>
      </c>
      <c r="AW511" s="8">
        <v>0.2397481323870807</v>
      </c>
      <c r="AX511" s="8">
        <v>0.4268634177785805</v>
      </c>
      <c r="AY511" s="8">
        <v>9.4375563093914538E-2</v>
      </c>
      <c r="AZ511" s="8">
        <v>0.46029169809361281</v>
      </c>
      <c r="BA511" s="8">
        <v>0.22505068479895154</v>
      </c>
      <c r="BB511" s="8">
        <v>5.0553457806074176E-2</v>
      </c>
      <c r="BC511" s="8">
        <v>0.32483192414553225</v>
      </c>
      <c r="BD511" s="8">
        <v>0.11065471948653545</v>
      </c>
      <c r="BE511" s="8">
        <v>2.7346036420654838E-2</v>
      </c>
      <c r="BF511" s="8">
        <v>0.24085266549672582</v>
      </c>
      <c r="BG511" s="8">
        <v>0.48149218253306453</v>
      </c>
      <c r="BH511" s="8">
        <v>2.1271853282046773E-6</v>
      </c>
      <c r="BI511" s="8">
        <v>0.17605232437338719</v>
      </c>
      <c r="BJ511" s="8">
        <v>1.4008027159909675</v>
      </c>
      <c r="BK511" s="8">
        <v>1.7879822918690322</v>
      </c>
      <c r="BL511" s="8">
        <v>1.4068876796535483</v>
      </c>
    </row>
    <row r="512" spans="1:64" x14ac:dyDescent="0.3">
      <c r="A512" s="7">
        <v>424710</v>
      </c>
      <c r="B512" s="7" t="str">
        <f t="shared" si="133"/>
        <v>Petroleum Bulk Stations and Terminals</v>
      </c>
      <c r="C512" s="8">
        <f t="shared" si="134"/>
        <v>5.0480619403199999E-2</v>
      </c>
      <c r="D512" s="8">
        <f t="shared" si="135"/>
        <v>1.3841599631599999E-2</v>
      </c>
      <c r="E512" s="8">
        <f t="shared" si="136"/>
        <v>0.15334908663800001</v>
      </c>
      <c r="F512" s="8">
        <f t="shared" si="137"/>
        <v>0.79154102044300001</v>
      </c>
      <c r="G512" s="8">
        <f t="shared" si="138"/>
        <v>0.18102245281000001</v>
      </c>
      <c r="H512" s="8">
        <f t="shared" si="139"/>
        <v>1.41060784623</v>
      </c>
      <c r="I512" s="8">
        <f t="shared" si="140"/>
        <v>0.52709655787900001</v>
      </c>
      <c r="J512" s="8">
        <f t="shared" si="141"/>
        <v>0.122104407453</v>
      </c>
      <c r="K512" s="8">
        <f t="shared" si="142"/>
        <v>1.3819581626499999</v>
      </c>
      <c r="L512" s="8">
        <f t="shared" si="143"/>
        <v>2.9142397266799999E-2</v>
      </c>
      <c r="M512" s="8">
        <f t="shared" si="144"/>
        <v>7.8835594426600007E-3</v>
      </c>
      <c r="N512" s="8">
        <f t="shared" si="145"/>
        <v>0.10427115000000001</v>
      </c>
      <c r="O512" s="8">
        <f t="shared" si="146"/>
        <v>0.83237150183700004</v>
      </c>
      <c r="P512" s="8">
        <f t="shared" si="147"/>
        <v>5.1702805789200003E-7</v>
      </c>
      <c r="Q512" s="8">
        <f t="shared" si="148"/>
        <v>3.3436697082900001E-2</v>
      </c>
      <c r="R512" s="8">
        <f t="shared" si="149"/>
        <v>1.2176713056699999</v>
      </c>
      <c r="S512" s="8">
        <f t="shared" si="150"/>
        <v>3.3831713194800002</v>
      </c>
      <c r="T512" s="8">
        <f t="shared" si="151"/>
        <v>3.0311591279900001</v>
      </c>
      <c r="W512" s="7">
        <v>424710</v>
      </c>
      <c r="X512" s="7" t="s">
        <v>605</v>
      </c>
      <c r="Y512" s="8">
        <v>5.0480619403199999E-2</v>
      </c>
      <c r="Z512" s="8">
        <v>1.3841599631599999E-2</v>
      </c>
      <c r="AA512" s="8">
        <v>0.15334908663800001</v>
      </c>
      <c r="AB512" s="8">
        <v>0.79154102044300001</v>
      </c>
      <c r="AC512" s="8">
        <v>0.18102245281000001</v>
      </c>
      <c r="AD512" s="8">
        <v>1.41060784623</v>
      </c>
      <c r="AE512" s="8">
        <v>0.52709655787900001</v>
      </c>
      <c r="AF512" s="8">
        <v>0.122104407453</v>
      </c>
      <c r="AG512" s="8">
        <v>1.3819581626499999</v>
      </c>
      <c r="AH512" s="8">
        <v>2.9142397266799999E-2</v>
      </c>
      <c r="AI512" s="8">
        <v>7.8835594426600007E-3</v>
      </c>
      <c r="AJ512" s="8">
        <v>0.10427115000000001</v>
      </c>
      <c r="AK512" s="8">
        <v>0.83237150183700004</v>
      </c>
      <c r="AL512" s="8">
        <v>5.1702805789200003E-7</v>
      </c>
      <c r="AM512" s="8">
        <v>3.3436697082900001E-2</v>
      </c>
      <c r="AN512" s="8">
        <v>1.2176713056699999</v>
      </c>
      <c r="AO512" s="8">
        <v>3.3831713194800002</v>
      </c>
      <c r="AP512" s="8">
        <v>3.0311591279900001</v>
      </c>
      <c r="AS512" s="7">
        <v>424710</v>
      </c>
      <c r="AT512" s="7" t="s">
        <v>605</v>
      </c>
      <c r="AU512" s="8">
        <v>3.8962190620485497E-2</v>
      </c>
      <c r="AV512" s="8">
        <v>1.342972018307113E-2</v>
      </c>
      <c r="AW512" s="8">
        <v>0.24632413107100001</v>
      </c>
      <c r="AX512" s="8">
        <v>1.2551365423604515</v>
      </c>
      <c r="AY512" s="8">
        <v>0.3891662722139031</v>
      </c>
      <c r="AZ512" s="8">
        <v>5.7082819943466125</v>
      </c>
      <c r="BA512" s="8">
        <v>0.4099715368020807</v>
      </c>
      <c r="BB512" s="8">
        <v>0.128965608134679</v>
      </c>
      <c r="BC512" s="8">
        <v>2.635856327193387</v>
      </c>
      <c r="BD512" s="8">
        <v>2.3497334682987103E-2</v>
      </c>
      <c r="BE512" s="8">
        <v>8.1433864011703199E-3</v>
      </c>
      <c r="BF512" s="8">
        <v>0.15060596578717739</v>
      </c>
      <c r="BG512" s="8">
        <v>0.40050104038451617</v>
      </c>
      <c r="BH512" s="8">
        <v>1.3410898333353872E-7</v>
      </c>
      <c r="BI512" s="8">
        <v>1.6656060034790334E-2</v>
      </c>
      <c r="BJ512" s="8">
        <v>1.2987160418743549</v>
      </c>
      <c r="BK512" s="8">
        <v>7.8364557766717748</v>
      </c>
      <c r="BL512" s="8">
        <v>3.6586644398711292</v>
      </c>
    </row>
    <row r="513" spans="1:64" x14ac:dyDescent="0.3">
      <c r="A513" s="7">
        <v>424720</v>
      </c>
      <c r="B513" s="7" t="str">
        <f t="shared" si="133"/>
        <v>Petroleum and Petroleum Products Merchant Wholesalers (except Bulk Stations and Terminals)</v>
      </c>
      <c r="C513" s="8">
        <f t="shared" si="134"/>
        <v>4.6149885114314518E-2</v>
      </c>
      <c r="D513" s="8">
        <f t="shared" si="135"/>
        <v>1.5315262036453871E-2</v>
      </c>
      <c r="E513" s="8">
        <f t="shared" si="136"/>
        <v>0.32409188310067744</v>
      </c>
      <c r="F513" s="8">
        <f t="shared" si="137"/>
        <v>0.80537690971058051</v>
      </c>
      <c r="G513" s="8">
        <f t="shared" si="138"/>
        <v>0.23664172726243549</v>
      </c>
      <c r="H513" s="8">
        <f t="shared" si="139"/>
        <v>3.8389521526203225</v>
      </c>
      <c r="I513" s="8">
        <f t="shared" si="140"/>
        <v>0.50262616885482259</v>
      </c>
      <c r="J513" s="8">
        <f t="shared" si="141"/>
        <v>0.15161325637018713</v>
      </c>
      <c r="K513" s="8">
        <f t="shared" si="142"/>
        <v>3.6153671499619358</v>
      </c>
      <c r="L513" s="8">
        <f t="shared" si="143"/>
        <v>2.7748490025158064E-2</v>
      </c>
      <c r="M513" s="8">
        <f t="shared" si="144"/>
        <v>9.261463177270321E-3</v>
      </c>
      <c r="N513" s="8">
        <f t="shared" si="145"/>
        <v>0.19748710372456454</v>
      </c>
      <c r="O513" s="8">
        <f t="shared" si="146"/>
        <v>0.49404257700893539</v>
      </c>
      <c r="P513" s="8">
        <f t="shared" si="147"/>
        <v>2.7685724381648392E-7</v>
      </c>
      <c r="Q513" s="8">
        <f t="shared" si="148"/>
        <v>1.9903180779927417E-2</v>
      </c>
      <c r="R513" s="8">
        <f t="shared" si="149"/>
        <v>1</v>
      </c>
      <c r="S513" s="8">
        <f t="shared" si="150"/>
        <v>5.4777449831404814</v>
      </c>
      <c r="T513" s="8">
        <f t="shared" si="151"/>
        <v>4.8663807687354836</v>
      </c>
      <c r="W513" s="7">
        <v>424720</v>
      </c>
      <c r="X513" s="7" t="s">
        <v>606</v>
      </c>
      <c r="Y513" s="8">
        <v>0</v>
      </c>
      <c r="Z513" s="8">
        <v>0</v>
      </c>
      <c r="AA513" s="8">
        <v>0</v>
      </c>
      <c r="AB513" s="8">
        <v>0</v>
      </c>
      <c r="AC513" s="8">
        <v>0</v>
      </c>
      <c r="AD513" s="8">
        <v>0</v>
      </c>
      <c r="AE513" s="8">
        <v>0</v>
      </c>
      <c r="AF513" s="8">
        <v>0</v>
      </c>
      <c r="AG513" s="8">
        <v>0</v>
      </c>
      <c r="AH513" s="8">
        <v>0</v>
      </c>
      <c r="AI513" s="8">
        <v>0</v>
      </c>
      <c r="AJ513" s="8">
        <v>0</v>
      </c>
      <c r="AK513" s="8">
        <v>0</v>
      </c>
      <c r="AL513" s="8">
        <v>0</v>
      </c>
      <c r="AM513" s="8">
        <v>0</v>
      </c>
      <c r="AN513" s="8">
        <v>1</v>
      </c>
      <c r="AO513" s="8">
        <v>0</v>
      </c>
      <c r="AP513" s="8">
        <v>0</v>
      </c>
      <c r="AS513" s="7">
        <v>424720</v>
      </c>
      <c r="AT513" s="7" t="s">
        <v>606</v>
      </c>
      <c r="AU513" s="8">
        <v>4.6149885114314518E-2</v>
      </c>
      <c r="AV513" s="8">
        <v>1.5315262036453871E-2</v>
      </c>
      <c r="AW513" s="8">
        <v>0.32409188310067744</v>
      </c>
      <c r="AX513" s="8">
        <v>0.80537690971058051</v>
      </c>
      <c r="AY513" s="8">
        <v>0.23664172726243549</v>
      </c>
      <c r="AZ513" s="8">
        <v>3.8389521526203225</v>
      </c>
      <c r="BA513" s="8">
        <v>0.50262616885482259</v>
      </c>
      <c r="BB513" s="8">
        <v>0.15161325637018713</v>
      </c>
      <c r="BC513" s="8">
        <v>3.6153671499619358</v>
      </c>
      <c r="BD513" s="8">
        <v>2.7748490025158064E-2</v>
      </c>
      <c r="BE513" s="8">
        <v>9.261463177270321E-3</v>
      </c>
      <c r="BF513" s="8">
        <v>0.19748710372456454</v>
      </c>
      <c r="BG513" s="8">
        <v>0.49404257700893539</v>
      </c>
      <c r="BH513" s="8">
        <v>2.7685724381648392E-7</v>
      </c>
      <c r="BI513" s="8">
        <v>1.9903180779927417E-2</v>
      </c>
      <c r="BJ513" s="8">
        <v>1.3855570302512901</v>
      </c>
      <c r="BK513" s="8">
        <v>5.4777449831404814</v>
      </c>
      <c r="BL513" s="8">
        <v>4.8663807687354836</v>
      </c>
    </row>
    <row r="514" spans="1:64" x14ac:dyDescent="0.3">
      <c r="A514" s="7">
        <v>424810</v>
      </c>
      <c r="B514" s="7" t="str">
        <f t="shared" si="133"/>
        <v>Beer and Ale Merchant Wholesalers</v>
      </c>
      <c r="C514" s="8">
        <f t="shared" si="134"/>
        <v>0.10216025603875806</v>
      </c>
      <c r="D514" s="8">
        <f t="shared" si="135"/>
        <v>2.5930235464916122E-2</v>
      </c>
      <c r="E514" s="8">
        <f t="shared" si="136"/>
        <v>0.1833246034526774</v>
      </c>
      <c r="F514" s="8">
        <f t="shared" si="137"/>
        <v>0.24860256743343068</v>
      </c>
      <c r="G514" s="8">
        <f t="shared" si="138"/>
        <v>5.9372329393745642E-2</v>
      </c>
      <c r="H514" s="8">
        <f t="shared" si="139"/>
        <v>0.27004068268858061</v>
      </c>
      <c r="I514" s="8">
        <f t="shared" si="140"/>
        <v>0.1760212412129355</v>
      </c>
      <c r="J514" s="8">
        <f t="shared" si="141"/>
        <v>4.1870890127743546E-2</v>
      </c>
      <c r="K514" s="8">
        <f t="shared" si="142"/>
        <v>0.24710916003632255</v>
      </c>
      <c r="L514" s="8">
        <f t="shared" si="143"/>
        <v>8.7209593568419369E-2</v>
      </c>
      <c r="M514" s="8">
        <f t="shared" si="144"/>
        <v>2.2878605888870966E-2</v>
      </c>
      <c r="N514" s="8">
        <f t="shared" si="145"/>
        <v>0.18387122405293543</v>
      </c>
      <c r="O514" s="8">
        <f t="shared" si="146"/>
        <v>0.3562922045074518</v>
      </c>
      <c r="P514" s="8">
        <f t="shared" si="147"/>
        <v>2.3556388431098389E-6</v>
      </c>
      <c r="Q514" s="8">
        <f t="shared" si="148"/>
        <v>0.13155770598454841</v>
      </c>
      <c r="R514" s="8">
        <f t="shared" si="149"/>
        <v>1</v>
      </c>
      <c r="S514" s="8">
        <f t="shared" si="150"/>
        <v>1.1747897730640322</v>
      </c>
      <c r="T514" s="8">
        <f t="shared" si="151"/>
        <v>1.0617754849250001</v>
      </c>
      <c r="W514" s="7">
        <v>424810</v>
      </c>
      <c r="X514" s="7" t="s">
        <v>607</v>
      </c>
      <c r="Y514" s="8">
        <v>0</v>
      </c>
      <c r="Z514" s="8">
        <v>0</v>
      </c>
      <c r="AA514" s="8">
        <v>0</v>
      </c>
      <c r="AB514" s="8">
        <v>0</v>
      </c>
      <c r="AC514" s="8">
        <v>0</v>
      </c>
      <c r="AD514" s="8">
        <v>0</v>
      </c>
      <c r="AE514" s="8">
        <v>0</v>
      </c>
      <c r="AF514" s="8">
        <v>0</v>
      </c>
      <c r="AG514" s="8">
        <v>0</v>
      </c>
      <c r="AH514" s="8">
        <v>0</v>
      </c>
      <c r="AI514" s="8">
        <v>0</v>
      </c>
      <c r="AJ514" s="8">
        <v>0</v>
      </c>
      <c r="AK514" s="8">
        <v>0</v>
      </c>
      <c r="AL514" s="8">
        <v>0</v>
      </c>
      <c r="AM514" s="8">
        <v>0</v>
      </c>
      <c r="AN514" s="8">
        <v>1</v>
      </c>
      <c r="AO514" s="8">
        <v>0</v>
      </c>
      <c r="AP514" s="8">
        <v>0</v>
      </c>
      <c r="AS514" s="7">
        <v>424810</v>
      </c>
      <c r="AT514" s="7" t="s">
        <v>607</v>
      </c>
      <c r="AU514" s="8">
        <v>0.10216025603875806</v>
      </c>
      <c r="AV514" s="8">
        <v>2.5930235464916122E-2</v>
      </c>
      <c r="AW514" s="8">
        <v>0.1833246034526774</v>
      </c>
      <c r="AX514" s="8">
        <v>0.24860256743343068</v>
      </c>
      <c r="AY514" s="8">
        <v>5.9372329393745642E-2</v>
      </c>
      <c r="AZ514" s="8">
        <v>0.27004068268858061</v>
      </c>
      <c r="BA514" s="8">
        <v>0.1760212412129355</v>
      </c>
      <c r="BB514" s="8">
        <v>4.1870890127743546E-2</v>
      </c>
      <c r="BC514" s="8">
        <v>0.24710916003632255</v>
      </c>
      <c r="BD514" s="8">
        <v>8.7209593568419369E-2</v>
      </c>
      <c r="BE514" s="8">
        <v>2.2878605888870966E-2</v>
      </c>
      <c r="BF514" s="8">
        <v>0.18387122405293543</v>
      </c>
      <c r="BG514" s="8">
        <v>0.3562922045074518</v>
      </c>
      <c r="BH514" s="8">
        <v>2.3556388431098389E-6</v>
      </c>
      <c r="BI514" s="8">
        <v>0.13155770598454841</v>
      </c>
      <c r="BJ514" s="8">
        <v>1.3114150949564516</v>
      </c>
      <c r="BK514" s="8">
        <v>1.1747897730640322</v>
      </c>
      <c r="BL514" s="8">
        <v>1.0617754849250001</v>
      </c>
    </row>
    <row r="515" spans="1:64" x14ac:dyDescent="0.3">
      <c r="A515" s="7">
        <v>424820</v>
      </c>
      <c r="B515" s="7" t="str">
        <f t="shared" si="133"/>
        <v>Wine and Distilled Alcoholic Beverage Merchant Wholesalers</v>
      </c>
      <c r="C515" s="8">
        <f t="shared" si="134"/>
        <v>8.31491187785484E-2</v>
      </c>
      <c r="D515" s="8">
        <f t="shared" si="135"/>
        <v>2.2447619827122581E-2</v>
      </c>
      <c r="E515" s="8">
        <f t="shared" si="136"/>
        <v>0.14779640952467746</v>
      </c>
      <c r="F515" s="8">
        <f t="shared" si="137"/>
        <v>0.27421082012127418</v>
      </c>
      <c r="G515" s="8">
        <f t="shared" si="138"/>
        <v>7.0364366033599982E-2</v>
      </c>
      <c r="H515" s="8">
        <f t="shared" si="139"/>
        <v>0.30201160092061291</v>
      </c>
      <c r="I515" s="8">
        <f t="shared" si="140"/>
        <v>0.14152757379104838</v>
      </c>
      <c r="J515" s="8">
        <f t="shared" si="141"/>
        <v>3.5697922030201619E-2</v>
      </c>
      <c r="K515" s="8">
        <f t="shared" si="142"/>
        <v>0.19474943489890326</v>
      </c>
      <c r="L515" s="8">
        <f t="shared" si="143"/>
        <v>7.1137939263572578E-2</v>
      </c>
      <c r="M515" s="8">
        <f t="shared" si="144"/>
        <v>1.9828594297124198E-2</v>
      </c>
      <c r="N515" s="8">
        <f t="shared" si="145"/>
        <v>0.14825438063014518</v>
      </c>
      <c r="O515" s="8">
        <f t="shared" si="146"/>
        <v>0.2696361935174193</v>
      </c>
      <c r="P515" s="8">
        <f t="shared" si="147"/>
        <v>1.2384858259011289E-6</v>
      </c>
      <c r="Q515" s="8">
        <f t="shared" si="148"/>
        <v>0.10190133031625809</v>
      </c>
      <c r="R515" s="8">
        <f t="shared" si="149"/>
        <v>1</v>
      </c>
      <c r="S515" s="8">
        <f t="shared" si="150"/>
        <v>1.0981996903014513</v>
      </c>
      <c r="T515" s="8">
        <f t="shared" si="151"/>
        <v>0.82358783394629043</v>
      </c>
      <c r="W515" s="7">
        <v>424820</v>
      </c>
      <c r="X515" s="7" t="s">
        <v>608</v>
      </c>
      <c r="Y515" s="8">
        <v>0</v>
      </c>
      <c r="Z515" s="8">
        <v>0</v>
      </c>
      <c r="AA515" s="8">
        <v>0</v>
      </c>
      <c r="AB515" s="8">
        <v>0</v>
      </c>
      <c r="AC515" s="8">
        <v>0</v>
      </c>
      <c r="AD515" s="8">
        <v>0</v>
      </c>
      <c r="AE515" s="8">
        <v>0</v>
      </c>
      <c r="AF515" s="8">
        <v>0</v>
      </c>
      <c r="AG515" s="8">
        <v>0</v>
      </c>
      <c r="AH515" s="8">
        <v>0</v>
      </c>
      <c r="AI515" s="8">
        <v>0</v>
      </c>
      <c r="AJ515" s="8">
        <v>0</v>
      </c>
      <c r="AK515" s="8">
        <v>0</v>
      </c>
      <c r="AL515" s="8">
        <v>0</v>
      </c>
      <c r="AM515" s="8">
        <v>0</v>
      </c>
      <c r="AN515" s="8">
        <v>1</v>
      </c>
      <c r="AO515" s="8">
        <v>0</v>
      </c>
      <c r="AP515" s="8">
        <v>0</v>
      </c>
      <c r="AS515" s="7">
        <v>424820</v>
      </c>
      <c r="AT515" s="7" t="s">
        <v>608</v>
      </c>
      <c r="AU515" s="8">
        <v>8.31491187785484E-2</v>
      </c>
      <c r="AV515" s="8">
        <v>2.2447619827122581E-2</v>
      </c>
      <c r="AW515" s="8">
        <v>0.14779640952467746</v>
      </c>
      <c r="AX515" s="8">
        <v>0.27421082012127418</v>
      </c>
      <c r="AY515" s="8">
        <v>7.0364366033599982E-2</v>
      </c>
      <c r="AZ515" s="8">
        <v>0.30201160092061291</v>
      </c>
      <c r="BA515" s="8">
        <v>0.14152757379104838</v>
      </c>
      <c r="BB515" s="8">
        <v>3.5697922030201619E-2</v>
      </c>
      <c r="BC515" s="8">
        <v>0.19474943489890326</v>
      </c>
      <c r="BD515" s="8">
        <v>7.1137939263572578E-2</v>
      </c>
      <c r="BE515" s="8">
        <v>1.9828594297124198E-2</v>
      </c>
      <c r="BF515" s="8">
        <v>0.14825438063014518</v>
      </c>
      <c r="BG515" s="8">
        <v>0.2696361935174193</v>
      </c>
      <c r="BH515" s="8">
        <v>1.2384858259011289E-6</v>
      </c>
      <c r="BI515" s="8">
        <v>0.10190133031625809</v>
      </c>
      <c r="BJ515" s="8">
        <v>1.2533931481304836</v>
      </c>
      <c r="BK515" s="8">
        <v>1.0981996903014513</v>
      </c>
      <c r="BL515" s="8">
        <v>0.82358783394629043</v>
      </c>
    </row>
    <row r="516" spans="1:64" x14ac:dyDescent="0.3">
      <c r="A516" s="7">
        <v>424910</v>
      </c>
      <c r="B516" s="7" t="str">
        <f t="shared" ref="B516:B579" si="152">IF(C516=0,"***SECTOR NOT AVAILABLE",AT516)</f>
        <v>Farm Supplies Merchant Wholesalers</v>
      </c>
      <c r="C516" s="8">
        <f t="shared" ref="C516:C579" si="153">IF(Y516=0,VLOOKUP(A516,$AS$2:$BL$994,3,FALSE),Y516)</f>
        <v>9.7989312963099998E-2</v>
      </c>
      <c r="D516" s="8">
        <f t="shared" ref="D516:D579" si="154">IF(Z516=0,VLOOKUP(A516,$AS$2:$BL$994,4,FALSE),Z516)</f>
        <v>1.4838218645399999E-2</v>
      </c>
      <c r="E516" s="8">
        <f t="shared" ref="E516:E579" si="155">IF(AA516=0,VLOOKUP(A516,$AS$2:$BL$994,5,FALSE),AA516)</f>
        <v>0.130146389069</v>
      </c>
      <c r="F516" s="8">
        <f t="shared" ref="F516:F579" si="156">IF(AB516=0,VLOOKUP($A516,$AS$2:$BL$994,6,FALSE),AB516)</f>
        <v>0.26141758397499998</v>
      </c>
      <c r="G516" s="8">
        <f t="shared" ref="G516:G579" si="157">IF(AC516=0,VLOOKUP($A516,$AS$2:$BL$994,7,FALSE),AC516)</f>
        <v>3.7298188215900002E-2</v>
      </c>
      <c r="H516" s="8">
        <f t="shared" ref="H516:H579" si="158">IF(AD516=0,VLOOKUP($A516,$AS$2:$BL$994,8,FALSE),AD516)</f>
        <v>0.151632189492</v>
      </c>
      <c r="I516" s="8">
        <f t="shared" ref="I516:I579" si="159">IF(AE516=0,VLOOKUP($A516,$AS$2:$BL$994,9,FALSE),AE516)</f>
        <v>0.149310282815</v>
      </c>
      <c r="J516" s="8">
        <f t="shared" ref="J516:J579" si="160">IF(AF516=0,VLOOKUP($A516,$AS$2:$BL$994,10,FALSE),AF516)</f>
        <v>2.1775051309399999E-2</v>
      </c>
      <c r="K516" s="8">
        <f t="shared" ref="K516:K579" si="161">IF(AG516=0,VLOOKUP($A516,$AS$2:$BL$994,11,FALSE),AG516)</f>
        <v>0.110997917549</v>
      </c>
      <c r="L516" s="8">
        <f t="shared" ref="L516:L579" si="162">IF(AH516=0,VLOOKUP($A516,$AS$2:$BL$994,12,FALSE),AH516)</f>
        <v>8.0384495535299999E-2</v>
      </c>
      <c r="M516" s="8">
        <f t="shared" ref="M516:M579" si="163">IF(AI516=0,VLOOKUP($A516,$AS$2:$BL$994,13,FALSE),AI516)</f>
        <v>1.27056000487E-2</v>
      </c>
      <c r="N516" s="8">
        <f t="shared" ref="N516:N579" si="164">IF(AJ516=0,VLOOKUP($A516,$AS$2:$BL$994,14,FALSE),AJ516)</f>
        <v>0.15087536442499999</v>
      </c>
      <c r="O516" s="8">
        <f t="shared" ref="O516:O579" si="165">IF(AK516=0,VLOOKUP($A516,$AS$2:$BL$994,15,FALSE),AK516)</f>
        <v>0.59667346263900001</v>
      </c>
      <c r="P516" s="8">
        <f t="shared" ref="P516:P579" si="166">IF(AL516=0,VLOOKUP($A516,$AS$2:$BL$994,16,FALSE),AL516)</f>
        <v>3.2515466705E-6</v>
      </c>
      <c r="Q516" s="8">
        <f t="shared" ref="Q516:Q579" si="167">IF(AM516=0,VLOOKUP($A516,$AS$2:$BL$994,17,FALSE),AM516)</f>
        <v>0.214434175866</v>
      </c>
      <c r="R516" s="8">
        <f t="shared" ref="R516:R579" si="168">IF(AN516=0,VLOOKUP($A516,$AS$2:$BL$994,18,FALSE),AN516)</f>
        <v>1.2429739206799999</v>
      </c>
      <c r="S516" s="8">
        <f t="shared" ref="S516:S579" si="169">IF(AO516=0,VLOOKUP($A516,$AS$2:$BL$994,19,FALSE),AO516)</f>
        <v>1.4503479616799999</v>
      </c>
      <c r="T516" s="8">
        <f t="shared" ref="T516:T579" si="170">IF(AP516=0,VLOOKUP($A516,$AS$2:$BL$994,20,FALSE),AP516)</f>
        <v>1.28208325167</v>
      </c>
      <c r="W516" s="7">
        <v>424910</v>
      </c>
      <c r="X516" s="7" t="s">
        <v>609</v>
      </c>
      <c r="Y516" s="8">
        <v>9.7989312963099998E-2</v>
      </c>
      <c r="Z516" s="8">
        <v>1.4838218645399999E-2</v>
      </c>
      <c r="AA516" s="8">
        <v>0.130146389069</v>
      </c>
      <c r="AB516" s="8">
        <v>0.26141758397499998</v>
      </c>
      <c r="AC516" s="8">
        <v>3.7298188215900002E-2</v>
      </c>
      <c r="AD516" s="8">
        <v>0.151632189492</v>
      </c>
      <c r="AE516" s="8">
        <v>0.149310282815</v>
      </c>
      <c r="AF516" s="8">
        <v>2.1775051309399999E-2</v>
      </c>
      <c r="AG516" s="8">
        <v>0.110997917549</v>
      </c>
      <c r="AH516" s="8">
        <v>8.0384495535299999E-2</v>
      </c>
      <c r="AI516" s="8">
        <v>1.27056000487E-2</v>
      </c>
      <c r="AJ516" s="8">
        <v>0.15087536442499999</v>
      </c>
      <c r="AK516" s="8">
        <v>0.59667346263900001</v>
      </c>
      <c r="AL516" s="8">
        <v>3.2515466705E-6</v>
      </c>
      <c r="AM516" s="8">
        <v>0.214434175866</v>
      </c>
      <c r="AN516" s="8">
        <v>1.2429739206799999</v>
      </c>
      <c r="AO516" s="8">
        <v>1.4503479616799999</v>
      </c>
      <c r="AP516" s="8">
        <v>1.28208325167</v>
      </c>
      <c r="AS516" s="7">
        <v>424910</v>
      </c>
      <c r="AT516" s="7" t="s">
        <v>609</v>
      </c>
      <c r="AU516" s="8">
        <v>0.13299339784897904</v>
      </c>
      <c r="AV516" s="8">
        <v>3.124440483855484E-2</v>
      </c>
      <c r="AW516" s="8">
        <v>0.24755096463848389</v>
      </c>
      <c r="AX516" s="8">
        <v>0.35211981653777413</v>
      </c>
      <c r="AY516" s="8">
        <v>7.6622328493443512E-2</v>
      </c>
      <c r="AZ516" s="8">
        <v>0.38459074430604834</v>
      </c>
      <c r="BA516" s="8">
        <v>0.22804168942345168</v>
      </c>
      <c r="BB516" s="8">
        <v>5.0687421587851632E-2</v>
      </c>
      <c r="BC516" s="8">
        <v>0.33289558309224193</v>
      </c>
      <c r="BD516" s="8">
        <v>0.11252414808667903</v>
      </c>
      <c r="BE516" s="8">
        <v>2.7414185348493537E-2</v>
      </c>
      <c r="BF516" s="8">
        <v>0.24845784158795159</v>
      </c>
      <c r="BG516" s="8">
        <v>0.51036822338564558</v>
      </c>
      <c r="BH516" s="8">
        <v>2.8249835541511288E-6</v>
      </c>
      <c r="BI516" s="8">
        <v>0.18690567385425821</v>
      </c>
      <c r="BJ516" s="8">
        <v>1.4117887673261291</v>
      </c>
      <c r="BK516" s="8">
        <v>1.6681715990146777</v>
      </c>
      <c r="BL516" s="8">
        <v>1.466463403781129</v>
      </c>
    </row>
    <row r="517" spans="1:64" x14ac:dyDescent="0.3">
      <c r="A517" s="7">
        <v>424920</v>
      </c>
      <c r="B517" s="7" t="str">
        <f t="shared" si="152"/>
        <v>Book, Periodical, and Newspaper Merchant Wholesalers</v>
      </c>
      <c r="C517" s="8">
        <f t="shared" si="153"/>
        <v>0.1120903057144484</v>
      </c>
      <c r="D517" s="8">
        <f t="shared" si="154"/>
        <v>2.8048621667706455E-2</v>
      </c>
      <c r="E517" s="8">
        <f t="shared" si="155"/>
        <v>0.20811242977393549</v>
      </c>
      <c r="F517" s="8">
        <f t="shared" si="156"/>
        <v>0.12458143826668548</v>
      </c>
      <c r="G517" s="8">
        <f t="shared" si="157"/>
        <v>3.0458848940580804E-2</v>
      </c>
      <c r="H517" s="8">
        <f t="shared" si="158"/>
        <v>0.13451838370148869</v>
      </c>
      <c r="I517" s="8">
        <f t="shared" si="159"/>
        <v>0.19004823637691942</v>
      </c>
      <c r="J517" s="8">
        <f t="shared" si="160"/>
        <v>4.4803131501958075E-2</v>
      </c>
      <c r="K517" s="8">
        <f t="shared" si="161"/>
        <v>0.27469524030327419</v>
      </c>
      <c r="L517" s="8">
        <f t="shared" si="162"/>
        <v>9.5524197920879017E-2</v>
      </c>
      <c r="M517" s="8">
        <f t="shared" si="163"/>
        <v>2.472036510219193E-2</v>
      </c>
      <c r="N517" s="8">
        <f t="shared" si="164"/>
        <v>0.2092919955463064</v>
      </c>
      <c r="O517" s="8">
        <f t="shared" si="165"/>
        <v>0.39477792888969382</v>
      </c>
      <c r="P517" s="8">
        <f t="shared" si="166"/>
        <v>1.0630653183634034E-5</v>
      </c>
      <c r="Q517" s="8">
        <f t="shared" si="167"/>
        <v>0.14774792207748386</v>
      </c>
      <c r="R517" s="8">
        <f t="shared" si="168"/>
        <v>1</v>
      </c>
      <c r="S517" s="8">
        <f t="shared" si="169"/>
        <v>0.95084899348919338</v>
      </c>
      <c r="T517" s="8">
        <f t="shared" si="170"/>
        <v>1.1708369307632256</v>
      </c>
      <c r="W517" s="7">
        <v>424920</v>
      </c>
      <c r="X517" s="7" t="s">
        <v>610</v>
      </c>
      <c r="Y517" s="8">
        <v>0</v>
      </c>
      <c r="Z517" s="8">
        <v>0</v>
      </c>
      <c r="AA517" s="8">
        <v>0</v>
      </c>
      <c r="AB517" s="8">
        <v>0</v>
      </c>
      <c r="AC517" s="8">
        <v>0</v>
      </c>
      <c r="AD517" s="8">
        <v>0</v>
      </c>
      <c r="AE517" s="8">
        <v>0</v>
      </c>
      <c r="AF517" s="8">
        <v>0</v>
      </c>
      <c r="AG517" s="8">
        <v>0</v>
      </c>
      <c r="AH517" s="8">
        <v>0</v>
      </c>
      <c r="AI517" s="8">
        <v>0</v>
      </c>
      <c r="AJ517" s="8">
        <v>0</v>
      </c>
      <c r="AK517" s="8">
        <v>0</v>
      </c>
      <c r="AL517" s="8">
        <v>0</v>
      </c>
      <c r="AM517" s="8">
        <v>0</v>
      </c>
      <c r="AN517" s="8">
        <v>1</v>
      </c>
      <c r="AO517" s="8">
        <v>0</v>
      </c>
      <c r="AP517" s="8">
        <v>0</v>
      </c>
      <c r="AS517" s="7">
        <v>424920</v>
      </c>
      <c r="AT517" s="7" t="s">
        <v>610</v>
      </c>
      <c r="AU517" s="8">
        <v>0.1120903057144484</v>
      </c>
      <c r="AV517" s="8">
        <v>2.8048621667706455E-2</v>
      </c>
      <c r="AW517" s="8">
        <v>0.20811242977393549</v>
      </c>
      <c r="AX517" s="8">
        <v>0.12458143826668548</v>
      </c>
      <c r="AY517" s="8">
        <v>3.0458848940580804E-2</v>
      </c>
      <c r="AZ517" s="8">
        <v>0.13451838370148869</v>
      </c>
      <c r="BA517" s="8">
        <v>0.19004823637691942</v>
      </c>
      <c r="BB517" s="8">
        <v>4.4803131501958075E-2</v>
      </c>
      <c r="BC517" s="8">
        <v>0.27469524030327419</v>
      </c>
      <c r="BD517" s="8">
        <v>9.5524197920879017E-2</v>
      </c>
      <c r="BE517" s="8">
        <v>2.472036510219193E-2</v>
      </c>
      <c r="BF517" s="8">
        <v>0.2092919955463064</v>
      </c>
      <c r="BG517" s="8">
        <v>0.39477792888969382</v>
      </c>
      <c r="BH517" s="8">
        <v>1.0630653183634034E-5</v>
      </c>
      <c r="BI517" s="8">
        <v>0.14774792207748386</v>
      </c>
      <c r="BJ517" s="8">
        <v>1.3482513571558061</v>
      </c>
      <c r="BK517" s="8">
        <v>0.95084899348919338</v>
      </c>
      <c r="BL517" s="8">
        <v>1.1708369307632256</v>
      </c>
    </row>
    <row r="518" spans="1:64" x14ac:dyDescent="0.3">
      <c r="A518" s="7">
        <v>424930</v>
      </c>
      <c r="B518" s="7" t="str">
        <f t="shared" si="152"/>
        <v>Flower, Nursery Stock, and Florists' Supplies Merchant Wholesalers</v>
      </c>
      <c r="C518" s="8">
        <f t="shared" si="153"/>
        <v>0.1051742624617113</v>
      </c>
      <c r="D518" s="8">
        <f t="shared" si="154"/>
        <v>2.6712050330158069E-2</v>
      </c>
      <c r="E518" s="8">
        <f t="shared" si="155"/>
        <v>0.18850257699945161</v>
      </c>
      <c r="F518" s="8">
        <f t="shared" si="156"/>
        <v>0.11788789012490805</v>
      </c>
      <c r="G518" s="8">
        <f t="shared" si="157"/>
        <v>2.9375281530604841E-2</v>
      </c>
      <c r="H518" s="8">
        <f t="shared" si="158"/>
        <v>0.12787034501732578</v>
      </c>
      <c r="I518" s="8">
        <f t="shared" si="159"/>
        <v>0.17937234047120965</v>
      </c>
      <c r="J518" s="8">
        <f t="shared" si="160"/>
        <v>4.2821050859962899E-2</v>
      </c>
      <c r="K518" s="8">
        <f t="shared" si="161"/>
        <v>0.24841927179111298</v>
      </c>
      <c r="L518" s="8">
        <f t="shared" si="162"/>
        <v>8.9409830547298411E-2</v>
      </c>
      <c r="M518" s="8">
        <f t="shared" si="163"/>
        <v>2.3471358159235494E-2</v>
      </c>
      <c r="N518" s="8">
        <f t="shared" si="164"/>
        <v>0.18973608801335487</v>
      </c>
      <c r="O518" s="8">
        <f t="shared" si="165"/>
        <v>0.36591193329683896</v>
      </c>
      <c r="P518" s="8">
        <f t="shared" si="166"/>
        <v>8.3029577300443555E-6</v>
      </c>
      <c r="Q518" s="8">
        <f t="shared" si="167"/>
        <v>0.13662086122741943</v>
      </c>
      <c r="R518" s="8">
        <f t="shared" si="168"/>
        <v>1</v>
      </c>
      <c r="S518" s="8">
        <f t="shared" si="169"/>
        <v>0.88803674247919362</v>
      </c>
      <c r="T518" s="8">
        <f t="shared" si="170"/>
        <v>1.0835158889288707</v>
      </c>
      <c r="W518" s="7">
        <v>424930</v>
      </c>
      <c r="X518" s="7" t="s">
        <v>611</v>
      </c>
      <c r="Y518" s="8">
        <v>0</v>
      </c>
      <c r="Z518" s="8">
        <v>0</v>
      </c>
      <c r="AA518" s="8">
        <v>0</v>
      </c>
      <c r="AB518" s="8">
        <v>0</v>
      </c>
      <c r="AC518" s="8">
        <v>0</v>
      </c>
      <c r="AD518" s="8">
        <v>0</v>
      </c>
      <c r="AE518" s="8">
        <v>0</v>
      </c>
      <c r="AF518" s="8">
        <v>0</v>
      </c>
      <c r="AG518" s="8">
        <v>0</v>
      </c>
      <c r="AH518" s="8">
        <v>0</v>
      </c>
      <c r="AI518" s="8">
        <v>0</v>
      </c>
      <c r="AJ518" s="8">
        <v>0</v>
      </c>
      <c r="AK518" s="8">
        <v>0</v>
      </c>
      <c r="AL518" s="8">
        <v>0</v>
      </c>
      <c r="AM518" s="8">
        <v>0</v>
      </c>
      <c r="AN518" s="8">
        <v>1</v>
      </c>
      <c r="AO518" s="8">
        <v>0</v>
      </c>
      <c r="AP518" s="8">
        <v>0</v>
      </c>
      <c r="AS518" s="7">
        <v>424930</v>
      </c>
      <c r="AT518" s="7" t="s">
        <v>611</v>
      </c>
      <c r="AU518" s="8">
        <v>0.1051742624617113</v>
      </c>
      <c r="AV518" s="8">
        <v>2.6712050330158069E-2</v>
      </c>
      <c r="AW518" s="8">
        <v>0.18850257699945161</v>
      </c>
      <c r="AX518" s="8">
        <v>0.11788789012490805</v>
      </c>
      <c r="AY518" s="8">
        <v>2.9375281530604841E-2</v>
      </c>
      <c r="AZ518" s="8">
        <v>0.12787034501732578</v>
      </c>
      <c r="BA518" s="8">
        <v>0.17937234047120965</v>
      </c>
      <c r="BB518" s="8">
        <v>4.2821050859962899E-2</v>
      </c>
      <c r="BC518" s="8">
        <v>0.24841927179111298</v>
      </c>
      <c r="BD518" s="8">
        <v>8.9409830547298411E-2</v>
      </c>
      <c r="BE518" s="8">
        <v>2.3471358159235494E-2</v>
      </c>
      <c r="BF518" s="8">
        <v>0.18973608801335487</v>
      </c>
      <c r="BG518" s="8">
        <v>0.36591193329683896</v>
      </c>
      <c r="BH518" s="8">
        <v>8.3029577300443555E-6</v>
      </c>
      <c r="BI518" s="8">
        <v>0.13662086122741943</v>
      </c>
      <c r="BJ518" s="8">
        <v>1.3203888897909677</v>
      </c>
      <c r="BK518" s="8">
        <v>0.88803674247919362</v>
      </c>
      <c r="BL518" s="8">
        <v>1.0835158889288707</v>
      </c>
    </row>
    <row r="519" spans="1:64" x14ac:dyDescent="0.3">
      <c r="A519" s="7">
        <v>424940</v>
      </c>
      <c r="B519" s="7" t="str">
        <f t="shared" si="152"/>
        <v>Tobacco and Tobacco Product Merchant Wholesalers</v>
      </c>
      <c r="C519" s="8">
        <f t="shared" si="153"/>
        <v>7.0644011047258051E-2</v>
      </c>
      <c r="D519" s="8">
        <f t="shared" si="154"/>
        <v>1.936625167204678E-2</v>
      </c>
      <c r="E519" s="8">
        <f t="shared" si="155"/>
        <v>0.12422956886514518</v>
      </c>
      <c r="F519" s="8">
        <f t="shared" si="156"/>
        <v>0.14231969871070971</v>
      </c>
      <c r="G519" s="8">
        <f t="shared" si="157"/>
        <v>3.6369618224758066E-2</v>
      </c>
      <c r="H519" s="8">
        <f t="shared" si="158"/>
        <v>0.15508375802316129</v>
      </c>
      <c r="I519" s="8">
        <f t="shared" si="159"/>
        <v>0.12558468840719356</v>
      </c>
      <c r="J519" s="8">
        <f t="shared" si="160"/>
        <v>3.2104935926979029E-2</v>
      </c>
      <c r="K519" s="8">
        <f t="shared" si="161"/>
        <v>0.17034820622003227</v>
      </c>
      <c r="L519" s="8">
        <f t="shared" si="162"/>
        <v>6.1208412766146775E-2</v>
      </c>
      <c r="M519" s="8">
        <f t="shared" si="163"/>
        <v>1.7228554466783872E-2</v>
      </c>
      <c r="N519" s="8">
        <f t="shared" si="164"/>
        <v>0.12441348844070968</v>
      </c>
      <c r="O519" s="8">
        <f t="shared" si="165"/>
        <v>0.22148892442354848</v>
      </c>
      <c r="P519" s="8">
        <f t="shared" si="166"/>
        <v>1.4543790446245163E-6</v>
      </c>
      <c r="Q519" s="8">
        <f t="shared" si="167"/>
        <v>8.0671527093693504E-2</v>
      </c>
      <c r="R519" s="8">
        <f t="shared" si="168"/>
        <v>1</v>
      </c>
      <c r="S519" s="8">
        <f t="shared" si="169"/>
        <v>0.70474081689451618</v>
      </c>
      <c r="T519" s="8">
        <f t="shared" si="170"/>
        <v>0.69900557248983863</v>
      </c>
      <c r="W519" s="7">
        <v>424940</v>
      </c>
      <c r="X519" s="7" t="s">
        <v>612</v>
      </c>
      <c r="Y519" s="8">
        <v>0</v>
      </c>
      <c r="Z519" s="8">
        <v>0</v>
      </c>
      <c r="AA519" s="8">
        <v>0</v>
      </c>
      <c r="AB519" s="8">
        <v>0</v>
      </c>
      <c r="AC519" s="8">
        <v>0</v>
      </c>
      <c r="AD519" s="8">
        <v>0</v>
      </c>
      <c r="AE519" s="8">
        <v>0</v>
      </c>
      <c r="AF519" s="8">
        <v>0</v>
      </c>
      <c r="AG519" s="8">
        <v>0</v>
      </c>
      <c r="AH519" s="8">
        <v>0</v>
      </c>
      <c r="AI519" s="8">
        <v>0</v>
      </c>
      <c r="AJ519" s="8">
        <v>0</v>
      </c>
      <c r="AK519" s="8">
        <v>0</v>
      </c>
      <c r="AL519" s="8">
        <v>0</v>
      </c>
      <c r="AM519" s="8">
        <v>0</v>
      </c>
      <c r="AN519" s="8">
        <v>1</v>
      </c>
      <c r="AO519" s="8">
        <v>0</v>
      </c>
      <c r="AP519" s="8">
        <v>0</v>
      </c>
      <c r="AS519" s="7">
        <v>424940</v>
      </c>
      <c r="AT519" s="7" t="s">
        <v>612</v>
      </c>
      <c r="AU519" s="8">
        <v>7.0644011047258051E-2</v>
      </c>
      <c r="AV519" s="8">
        <v>1.936625167204678E-2</v>
      </c>
      <c r="AW519" s="8">
        <v>0.12422956886514518</v>
      </c>
      <c r="AX519" s="8">
        <v>0.14231969871070971</v>
      </c>
      <c r="AY519" s="8">
        <v>3.6369618224758066E-2</v>
      </c>
      <c r="AZ519" s="8">
        <v>0.15508375802316129</v>
      </c>
      <c r="BA519" s="8">
        <v>0.12558468840719356</v>
      </c>
      <c r="BB519" s="8">
        <v>3.2104935926979029E-2</v>
      </c>
      <c r="BC519" s="8">
        <v>0.17034820622003227</v>
      </c>
      <c r="BD519" s="8">
        <v>6.1208412766146775E-2</v>
      </c>
      <c r="BE519" s="8">
        <v>1.7228554466783872E-2</v>
      </c>
      <c r="BF519" s="8">
        <v>0.12441348844070968</v>
      </c>
      <c r="BG519" s="8">
        <v>0.22148892442354848</v>
      </c>
      <c r="BH519" s="8">
        <v>1.4543790446245163E-6</v>
      </c>
      <c r="BI519" s="8">
        <v>8.0671527093693504E-2</v>
      </c>
      <c r="BJ519" s="8">
        <v>1.214239831584516</v>
      </c>
      <c r="BK519" s="8">
        <v>0.70474081689451618</v>
      </c>
      <c r="BL519" s="8">
        <v>0.69900557248983863</v>
      </c>
    </row>
    <row r="520" spans="1:64" x14ac:dyDescent="0.3">
      <c r="A520" s="7">
        <v>424950</v>
      </c>
      <c r="B520" s="7" t="str">
        <f t="shared" si="152"/>
        <v>Paint, Varnish, and Supplies Merchant Wholesalers</v>
      </c>
      <c r="C520" s="8">
        <f t="shared" si="153"/>
        <v>5.6218947326380636E-2</v>
      </c>
      <c r="D520" s="8">
        <f t="shared" si="154"/>
        <v>1.5722645788230644E-2</v>
      </c>
      <c r="E520" s="8">
        <f t="shared" si="155"/>
        <v>9.9535097113451612E-2</v>
      </c>
      <c r="F520" s="8">
        <f t="shared" si="156"/>
        <v>0.15701960120606454</v>
      </c>
      <c r="G520" s="8">
        <f t="shared" si="157"/>
        <v>4.0308762984225796E-2</v>
      </c>
      <c r="H520" s="8">
        <f t="shared" si="158"/>
        <v>0.16963704481906455</v>
      </c>
      <c r="I520" s="8">
        <f t="shared" si="159"/>
        <v>9.8837641501887091E-2</v>
      </c>
      <c r="J520" s="8">
        <f t="shared" si="160"/>
        <v>2.5919961028332258E-2</v>
      </c>
      <c r="K520" s="8">
        <f t="shared" si="161"/>
        <v>0.13699157322120967</v>
      </c>
      <c r="L520" s="8">
        <f t="shared" si="162"/>
        <v>4.8870211326759679E-2</v>
      </c>
      <c r="M520" s="8">
        <f t="shared" si="163"/>
        <v>1.4037148427459676E-2</v>
      </c>
      <c r="N520" s="8">
        <f t="shared" si="164"/>
        <v>9.8983159559225792E-2</v>
      </c>
      <c r="O520" s="8">
        <f t="shared" si="165"/>
        <v>0.17331755148261294</v>
      </c>
      <c r="P520" s="8">
        <f t="shared" si="166"/>
        <v>7.8730707194129034E-7</v>
      </c>
      <c r="Q520" s="8">
        <f t="shared" si="167"/>
        <v>6.3454777448225808E-2</v>
      </c>
      <c r="R520" s="8">
        <f t="shared" si="168"/>
        <v>1</v>
      </c>
      <c r="S520" s="8">
        <f t="shared" si="169"/>
        <v>0.65728798965435475</v>
      </c>
      <c r="T520" s="8">
        <f t="shared" si="170"/>
        <v>0.55207175639677419</v>
      </c>
      <c r="W520" s="7">
        <v>424950</v>
      </c>
      <c r="X520" s="7" t="s">
        <v>613</v>
      </c>
      <c r="Y520" s="8">
        <v>0</v>
      </c>
      <c r="Z520" s="8">
        <v>0</v>
      </c>
      <c r="AA520" s="8">
        <v>0</v>
      </c>
      <c r="AB520" s="8">
        <v>0</v>
      </c>
      <c r="AC520" s="8">
        <v>0</v>
      </c>
      <c r="AD520" s="8">
        <v>0</v>
      </c>
      <c r="AE520" s="8">
        <v>0</v>
      </c>
      <c r="AF520" s="8">
        <v>0</v>
      </c>
      <c r="AG520" s="8">
        <v>0</v>
      </c>
      <c r="AH520" s="8">
        <v>0</v>
      </c>
      <c r="AI520" s="8">
        <v>0</v>
      </c>
      <c r="AJ520" s="8">
        <v>0</v>
      </c>
      <c r="AK520" s="8">
        <v>0</v>
      </c>
      <c r="AL520" s="8">
        <v>0</v>
      </c>
      <c r="AM520" s="8">
        <v>0</v>
      </c>
      <c r="AN520" s="8">
        <v>1</v>
      </c>
      <c r="AO520" s="8">
        <v>0</v>
      </c>
      <c r="AP520" s="8">
        <v>0</v>
      </c>
      <c r="AS520" s="7">
        <v>424950</v>
      </c>
      <c r="AT520" s="7" t="s">
        <v>613</v>
      </c>
      <c r="AU520" s="8">
        <v>5.6218947326380636E-2</v>
      </c>
      <c r="AV520" s="8">
        <v>1.5722645788230644E-2</v>
      </c>
      <c r="AW520" s="8">
        <v>9.9535097113451612E-2</v>
      </c>
      <c r="AX520" s="8">
        <v>0.15701960120606454</v>
      </c>
      <c r="AY520" s="8">
        <v>4.0308762984225796E-2</v>
      </c>
      <c r="AZ520" s="8">
        <v>0.16963704481906455</v>
      </c>
      <c r="BA520" s="8">
        <v>9.8837641501887091E-2</v>
      </c>
      <c r="BB520" s="8">
        <v>2.5919961028332258E-2</v>
      </c>
      <c r="BC520" s="8">
        <v>0.13699157322120967</v>
      </c>
      <c r="BD520" s="8">
        <v>4.8870211326759679E-2</v>
      </c>
      <c r="BE520" s="8">
        <v>1.4037148427459676E-2</v>
      </c>
      <c r="BF520" s="8">
        <v>9.8983159559225792E-2</v>
      </c>
      <c r="BG520" s="8">
        <v>0.17331755148261294</v>
      </c>
      <c r="BH520" s="8">
        <v>7.8730707194129034E-7</v>
      </c>
      <c r="BI520" s="8">
        <v>6.3454777448225808E-2</v>
      </c>
      <c r="BJ520" s="8">
        <v>1.1714766902282256</v>
      </c>
      <c r="BK520" s="8">
        <v>0.65728798965435475</v>
      </c>
      <c r="BL520" s="8">
        <v>0.55207175639677419</v>
      </c>
    </row>
    <row r="521" spans="1:64" x14ac:dyDescent="0.3">
      <c r="A521" s="7">
        <v>424990</v>
      </c>
      <c r="B521" s="7" t="str">
        <f t="shared" si="152"/>
        <v>Other Miscellaneous Nondurable Goods Merchant Wholesalers</v>
      </c>
      <c r="C521" s="8">
        <f t="shared" si="153"/>
        <v>9.79579390908E-2</v>
      </c>
      <c r="D521" s="8">
        <f t="shared" si="154"/>
        <v>1.4831377893800001E-2</v>
      </c>
      <c r="E521" s="8">
        <f t="shared" si="155"/>
        <v>0.13179633049</v>
      </c>
      <c r="F521" s="8">
        <f t="shared" si="156"/>
        <v>9.2754173943800006E-2</v>
      </c>
      <c r="G521" s="8">
        <f t="shared" si="157"/>
        <v>1.3233307041800001E-2</v>
      </c>
      <c r="H521" s="8">
        <f t="shared" si="158"/>
        <v>5.4038149945600002E-2</v>
      </c>
      <c r="I521" s="8">
        <f t="shared" si="159"/>
        <v>0.146354715858</v>
      </c>
      <c r="J521" s="8">
        <f t="shared" si="160"/>
        <v>2.1340940735100001E-2</v>
      </c>
      <c r="K521" s="8">
        <f t="shared" si="161"/>
        <v>0.107833733439</v>
      </c>
      <c r="L521" s="8">
        <f t="shared" si="162"/>
        <v>8.0360729841600004E-2</v>
      </c>
      <c r="M521" s="8">
        <f t="shared" si="163"/>
        <v>1.2700069990800001E-2</v>
      </c>
      <c r="N521" s="8">
        <f t="shared" si="164"/>
        <v>0.153710135946</v>
      </c>
      <c r="O521" s="8">
        <f t="shared" si="165"/>
        <v>0.596693467408</v>
      </c>
      <c r="P521" s="8">
        <f t="shared" si="166"/>
        <v>9.1609778835999996E-6</v>
      </c>
      <c r="Q521" s="8">
        <f t="shared" si="167"/>
        <v>0.21870276365999999</v>
      </c>
      <c r="R521" s="8">
        <f t="shared" si="168"/>
        <v>1.2445856474699999</v>
      </c>
      <c r="S521" s="8">
        <f t="shared" si="169"/>
        <v>1.1600256309300001</v>
      </c>
      <c r="T521" s="8">
        <f t="shared" si="170"/>
        <v>1.27552939003</v>
      </c>
      <c r="W521" s="7">
        <v>424990</v>
      </c>
      <c r="X521" s="7" t="s">
        <v>614</v>
      </c>
      <c r="Y521" s="8">
        <v>9.79579390908E-2</v>
      </c>
      <c r="Z521" s="8">
        <v>1.4831377893800001E-2</v>
      </c>
      <c r="AA521" s="8">
        <v>0.13179633049</v>
      </c>
      <c r="AB521" s="8">
        <v>9.2754173943800006E-2</v>
      </c>
      <c r="AC521" s="8">
        <v>1.3233307041800001E-2</v>
      </c>
      <c r="AD521" s="8">
        <v>5.4038149945600002E-2</v>
      </c>
      <c r="AE521" s="8">
        <v>0.146354715858</v>
      </c>
      <c r="AF521" s="8">
        <v>2.1340940735100001E-2</v>
      </c>
      <c r="AG521" s="8">
        <v>0.107833733439</v>
      </c>
      <c r="AH521" s="8">
        <v>8.0360729841600004E-2</v>
      </c>
      <c r="AI521" s="8">
        <v>1.2700069990800001E-2</v>
      </c>
      <c r="AJ521" s="8">
        <v>0.153710135946</v>
      </c>
      <c r="AK521" s="8">
        <v>0.596693467408</v>
      </c>
      <c r="AL521" s="8">
        <v>9.1609778835999996E-6</v>
      </c>
      <c r="AM521" s="8">
        <v>0.21870276365999999</v>
      </c>
      <c r="AN521" s="8">
        <v>1.2445856474699999</v>
      </c>
      <c r="AO521" s="8">
        <v>1.1600256309300001</v>
      </c>
      <c r="AP521" s="8">
        <v>1.27552939003</v>
      </c>
      <c r="AS521" s="7">
        <v>424990</v>
      </c>
      <c r="AT521" s="7" t="s">
        <v>614</v>
      </c>
      <c r="AU521" s="8">
        <v>0.1525269545150596</v>
      </c>
      <c r="AV521" s="8">
        <v>3.4927132122325809E-2</v>
      </c>
      <c r="AW521" s="8">
        <v>0.28483284694546773</v>
      </c>
      <c r="AX521" s="8">
        <v>0.23758988645082268</v>
      </c>
      <c r="AY521" s="8">
        <v>4.9165668212696287E-2</v>
      </c>
      <c r="AZ521" s="8">
        <v>0.24877309099221609</v>
      </c>
      <c r="BA521" s="8">
        <v>0.25528324182120965</v>
      </c>
      <c r="BB521" s="8">
        <v>5.5262181011977399E-2</v>
      </c>
      <c r="BC521" s="8">
        <v>0.37241010606972585</v>
      </c>
      <c r="BD521" s="8">
        <v>0.12860770751395326</v>
      </c>
      <c r="BE521" s="8">
        <v>3.0536353140551614E-2</v>
      </c>
      <c r="BF521" s="8">
        <v>0.2868108447136129</v>
      </c>
      <c r="BG521" s="8">
        <v>0.59706459883700069</v>
      </c>
      <c r="BH521" s="8">
        <v>7.3540661703248417E-6</v>
      </c>
      <c r="BI521" s="8">
        <v>0.22312721612100003</v>
      </c>
      <c r="BJ521" s="8">
        <v>1.4722869335835485</v>
      </c>
      <c r="BK521" s="8">
        <v>1.5355286456558064</v>
      </c>
      <c r="BL521" s="8">
        <v>1.6829555289032259</v>
      </c>
    </row>
    <row r="522" spans="1:64" x14ac:dyDescent="0.3">
      <c r="A522" s="7">
        <v>425110</v>
      </c>
      <c r="B522" s="7" t="str">
        <f t="shared" si="152"/>
        <v>Business to Business Electronic Markets</v>
      </c>
      <c r="C522" s="8">
        <f t="shared" si="153"/>
        <v>1.5763641713166129E-2</v>
      </c>
      <c r="D522" s="8">
        <f t="shared" si="154"/>
        <v>5.0130878313287093E-3</v>
      </c>
      <c r="E522" s="8">
        <f t="shared" si="155"/>
        <v>0.11770730543279032</v>
      </c>
      <c r="F522" s="8">
        <f t="shared" si="156"/>
        <v>8.6727437949651615E-3</v>
      </c>
      <c r="G522" s="8">
        <f t="shared" si="157"/>
        <v>2.5975151736019188E-3</v>
      </c>
      <c r="H522" s="8">
        <f t="shared" si="158"/>
        <v>5.9151225902214527E-2</v>
      </c>
      <c r="I522" s="8">
        <f t="shared" si="159"/>
        <v>6.4732868492782258E-3</v>
      </c>
      <c r="J522" s="8">
        <f t="shared" si="160"/>
        <v>2.0458124599037099E-3</v>
      </c>
      <c r="K522" s="8">
        <f t="shared" si="161"/>
        <v>4.6484021108035484E-2</v>
      </c>
      <c r="L522" s="8">
        <f t="shared" si="162"/>
        <v>7.9285603170970963E-3</v>
      </c>
      <c r="M522" s="8">
        <f t="shared" si="163"/>
        <v>2.7628335808924194E-3</v>
      </c>
      <c r="N522" s="8">
        <f t="shared" si="164"/>
        <v>7.6259641344701631E-2</v>
      </c>
      <c r="O522" s="8">
        <f t="shared" si="165"/>
        <v>0.43438332145670971</v>
      </c>
      <c r="P522" s="8">
        <f t="shared" si="166"/>
        <v>1.1679330725668063E-5</v>
      </c>
      <c r="Q522" s="8">
        <f t="shared" si="167"/>
        <v>0.39576021155645147</v>
      </c>
      <c r="R522" s="8">
        <f t="shared" si="168"/>
        <v>1</v>
      </c>
      <c r="S522" s="8">
        <f t="shared" si="169"/>
        <v>0.53816342035451603</v>
      </c>
      <c r="T522" s="8">
        <f t="shared" si="170"/>
        <v>0.52274505590064524</v>
      </c>
      <c r="W522" s="7">
        <v>425110</v>
      </c>
      <c r="X522" s="7" t="s">
        <v>615</v>
      </c>
      <c r="Y522" s="8">
        <v>0</v>
      </c>
      <c r="Z522" s="8">
        <v>0</v>
      </c>
      <c r="AA522" s="8">
        <v>0</v>
      </c>
      <c r="AB522" s="8">
        <v>0</v>
      </c>
      <c r="AC522" s="8">
        <v>0</v>
      </c>
      <c r="AD522" s="8">
        <v>0</v>
      </c>
      <c r="AE522" s="8">
        <v>0</v>
      </c>
      <c r="AF522" s="8">
        <v>0</v>
      </c>
      <c r="AG522" s="8">
        <v>0</v>
      </c>
      <c r="AH522" s="8">
        <v>0</v>
      </c>
      <c r="AI522" s="8">
        <v>0</v>
      </c>
      <c r="AJ522" s="8">
        <v>0</v>
      </c>
      <c r="AK522" s="8">
        <v>0</v>
      </c>
      <c r="AL522" s="8">
        <v>0</v>
      </c>
      <c r="AM522" s="8">
        <v>0</v>
      </c>
      <c r="AN522" s="8">
        <v>1</v>
      </c>
      <c r="AO522" s="8">
        <v>0</v>
      </c>
      <c r="AP522" s="8">
        <v>0</v>
      </c>
      <c r="AS522" s="7">
        <v>425110</v>
      </c>
      <c r="AT522" s="7" t="s">
        <v>615</v>
      </c>
      <c r="AU522" s="8">
        <v>1.5763641713166129E-2</v>
      </c>
      <c r="AV522" s="8">
        <v>5.0130878313287093E-3</v>
      </c>
      <c r="AW522" s="8">
        <v>0.11770730543279032</v>
      </c>
      <c r="AX522" s="8">
        <v>8.6727437949651615E-3</v>
      </c>
      <c r="AY522" s="8">
        <v>2.5975151736019188E-3</v>
      </c>
      <c r="AZ522" s="8">
        <v>5.9151225902214527E-2</v>
      </c>
      <c r="BA522" s="8">
        <v>6.4732868492782258E-3</v>
      </c>
      <c r="BB522" s="8">
        <v>2.0458124599037099E-3</v>
      </c>
      <c r="BC522" s="8">
        <v>4.6484021108035484E-2</v>
      </c>
      <c r="BD522" s="8">
        <v>7.9285603170970963E-3</v>
      </c>
      <c r="BE522" s="8">
        <v>2.7628335808924194E-3</v>
      </c>
      <c r="BF522" s="8">
        <v>7.6259641344701631E-2</v>
      </c>
      <c r="BG522" s="8">
        <v>0.43438332145670971</v>
      </c>
      <c r="BH522" s="8">
        <v>1.1679330725668063E-5</v>
      </c>
      <c r="BI522" s="8">
        <v>0.39576021155645147</v>
      </c>
      <c r="BJ522" s="8">
        <v>1.1384840349774192</v>
      </c>
      <c r="BK522" s="8">
        <v>0.53816342035451603</v>
      </c>
      <c r="BL522" s="8">
        <v>0.52274505590064524</v>
      </c>
    </row>
    <row r="523" spans="1:64" x14ac:dyDescent="0.3">
      <c r="A523" s="7">
        <v>425120</v>
      </c>
      <c r="B523" s="7" t="str">
        <f t="shared" si="152"/>
        <v>Wholesale Trade Agents and Brokers</v>
      </c>
      <c r="C523" s="8">
        <f t="shared" si="153"/>
        <v>1.9502432740399998E-2</v>
      </c>
      <c r="D523" s="8">
        <f t="shared" si="154"/>
        <v>4.2031321663700003E-3</v>
      </c>
      <c r="E523" s="8">
        <f t="shared" si="155"/>
        <v>9.2242385854499995E-2</v>
      </c>
      <c r="F523" s="8">
        <f t="shared" si="156"/>
        <v>4.4771678633099997E-3</v>
      </c>
      <c r="G523" s="8">
        <f t="shared" si="157"/>
        <v>8.58127143633E-4</v>
      </c>
      <c r="H523" s="8">
        <f t="shared" si="158"/>
        <v>1.8402969055599998E-2</v>
      </c>
      <c r="I523" s="8">
        <f t="shared" si="159"/>
        <v>7.7741297816299997E-3</v>
      </c>
      <c r="J523" s="8">
        <f t="shared" si="160"/>
        <v>1.5200626064700001E-3</v>
      </c>
      <c r="K523" s="8">
        <f t="shared" si="161"/>
        <v>2.7861533137900001E-2</v>
      </c>
      <c r="L523" s="8">
        <f t="shared" si="162"/>
        <v>9.2095650723599994E-3</v>
      </c>
      <c r="M523" s="8">
        <f t="shared" si="163"/>
        <v>2.1955075459100001E-3</v>
      </c>
      <c r="N523" s="8">
        <f t="shared" si="164"/>
        <v>6.4660113455100005E-2</v>
      </c>
      <c r="O523" s="8">
        <f t="shared" si="165"/>
        <v>0.92803845883400005</v>
      </c>
      <c r="P523" s="8">
        <f t="shared" si="166"/>
        <v>3.6873417956099998E-5</v>
      </c>
      <c r="Q523" s="8">
        <f t="shared" si="167"/>
        <v>0.84744844977800005</v>
      </c>
      <c r="R523" s="8">
        <f t="shared" si="168"/>
        <v>1.1159479507600001</v>
      </c>
      <c r="S523" s="8">
        <f t="shared" si="169"/>
        <v>1.0237382640599999</v>
      </c>
      <c r="T523" s="8">
        <f t="shared" si="170"/>
        <v>1.0371557255299999</v>
      </c>
      <c r="W523" s="7">
        <v>425120</v>
      </c>
      <c r="X523" s="7" t="s">
        <v>616</v>
      </c>
      <c r="Y523" s="8">
        <v>1.9502432740399998E-2</v>
      </c>
      <c r="Z523" s="8">
        <v>4.2031321663700003E-3</v>
      </c>
      <c r="AA523" s="8">
        <v>9.2242385854499995E-2</v>
      </c>
      <c r="AB523" s="8">
        <v>4.4771678633099997E-3</v>
      </c>
      <c r="AC523" s="8">
        <v>8.58127143633E-4</v>
      </c>
      <c r="AD523" s="8">
        <v>1.8402969055599998E-2</v>
      </c>
      <c r="AE523" s="8">
        <v>7.7741297816299997E-3</v>
      </c>
      <c r="AF523" s="8">
        <v>1.5200626064700001E-3</v>
      </c>
      <c r="AG523" s="8">
        <v>2.7861533137900001E-2</v>
      </c>
      <c r="AH523" s="8">
        <v>9.2095650723599994E-3</v>
      </c>
      <c r="AI523" s="8">
        <v>2.1955075459100001E-3</v>
      </c>
      <c r="AJ523" s="8">
        <v>6.4660113455100005E-2</v>
      </c>
      <c r="AK523" s="8">
        <v>0.92803845883400005</v>
      </c>
      <c r="AL523" s="8">
        <v>3.6873417956099998E-5</v>
      </c>
      <c r="AM523" s="8">
        <v>0.84744844977800005</v>
      </c>
      <c r="AN523" s="8">
        <v>1.1159479507600001</v>
      </c>
      <c r="AO523" s="8">
        <v>1.0237382640599999</v>
      </c>
      <c r="AP523" s="8">
        <v>1.0371557255299999</v>
      </c>
      <c r="AS523" s="7">
        <v>425120</v>
      </c>
      <c r="AT523" s="7" t="s">
        <v>616</v>
      </c>
      <c r="AU523" s="8">
        <v>2.7435918593345161E-2</v>
      </c>
      <c r="AV523" s="8">
        <v>7.8934145975082266E-3</v>
      </c>
      <c r="AW523" s="8">
        <v>0.20109345040445165</v>
      </c>
      <c r="AX523" s="8">
        <v>1.7980732430517902E-2</v>
      </c>
      <c r="AY523" s="8">
        <v>4.7846599639429187E-3</v>
      </c>
      <c r="AZ523" s="8">
        <v>0.12045409965182742</v>
      </c>
      <c r="BA523" s="8">
        <v>1.1230878082522263E-2</v>
      </c>
      <c r="BB523" s="8">
        <v>3.1458734064401771E-3</v>
      </c>
      <c r="BC523" s="8">
        <v>7.8259274683838712E-2</v>
      </c>
      <c r="BD523" s="8">
        <v>1.338329711373532E-2</v>
      </c>
      <c r="BE523" s="8">
        <v>4.2901576712443545E-3</v>
      </c>
      <c r="BF523" s="8">
        <v>0.13124190231354843</v>
      </c>
      <c r="BG523" s="8">
        <v>0.91391628958451543</v>
      </c>
      <c r="BH523" s="8">
        <v>1.633189898007919E-5</v>
      </c>
      <c r="BI523" s="8">
        <v>0.83346717067935538</v>
      </c>
      <c r="BJ523" s="8">
        <v>1.2364227835956452</v>
      </c>
      <c r="BK523" s="8">
        <v>1.1270904597883871</v>
      </c>
      <c r="BL523" s="8">
        <v>1.0765069939145158</v>
      </c>
    </row>
    <row r="524" spans="1:64" x14ac:dyDescent="0.3">
      <c r="A524" s="7">
        <v>441110</v>
      </c>
      <c r="B524" s="7" t="str">
        <f t="shared" si="152"/>
        <v>New Car Dealers</v>
      </c>
      <c r="C524" s="8">
        <f t="shared" si="153"/>
        <v>7.5544046242800006E-2</v>
      </c>
      <c r="D524" s="8">
        <f t="shared" si="154"/>
        <v>1.27318779085E-2</v>
      </c>
      <c r="E524" s="8">
        <f t="shared" si="155"/>
        <v>0.105042664652</v>
      </c>
      <c r="F524" s="8">
        <f t="shared" si="156"/>
        <v>9.4271020937400002E-2</v>
      </c>
      <c r="G524" s="8">
        <f t="shared" si="157"/>
        <v>1.51148427984E-2</v>
      </c>
      <c r="H524" s="8">
        <f t="shared" si="158"/>
        <v>7.6142078269300001E-2</v>
      </c>
      <c r="I524" s="8">
        <f t="shared" si="159"/>
        <v>7.0669671937799994E-2</v>
      </c>
      <c r="J524" s="8">
        <f t="shared" si="160"/>
        <v>1.1440814966099999E-2</v>
      </c>
      <c r="K524" s="8">
        <f t="shared" si="161"/>
        <v>7.0105702849699997E-2</v>
      </c>
      <c r="L524" s="8">
        <f t="shared" si="162"/>
        <v>5.0199464537999998E-2</v>
      </c>
      <c r="M524" s="8">
        <f t="shared" si="163"/>
        <v>9.7002099309700003E-3</v>
      </c>
      <c r="N524" s="8">
        <f t="shared" si="164"/>
        <v>0.103266785934</v>
      </c>
      <c r="O524" s="8">
        <f t="shared" si="165"/>
        <v>0.65737619941600001</v>
      </c>
      <c r="P524" s="8">
        <f t="shared" si="166"/>
        <v>7.0226470466899999E-6</v>
      </c>
      <c r="Q524" s="8">
        <f t="shared" si="167"/>
        <v>0.35335936129200002</v>
      </c>
      <c r="R524" s="8">
        <f t="shared" si="168"/>
        <v>1.1933185888</v>
      </c>
      <c r="S524" s="8">
        <f t="shared" si="169"/>
        <v>1.18552794201</v>
      </c>
      <c r="T524" s="8">
        <f t="shared" si="170"/>
        <v>1.1522161897500001</v>
      </c>
      <c r="W524" s="7">
        <v>441110</v>
      </c>
      <c r="X524" s="7" t="s">
        <v>617</v>
      </c>
      <c r="Y524" s="8">
        <v>7.5544046242800006E-2</v>
      </c>
      <c r="Z524" s="8">
        <v>1.27318779085E-2</v>
      </c>
      <c r="AA524" s="8">
        <v>0.105042664652</v>
      </c>
      <c r="AB524" s="8">
        <v>9.4271020937400002E-2</v>
      </c>
      <c r="AC524" s="8">
        <v>1.51148427984E-2</v>
      </c>
      <c r="AD524" s="8">
        <v>7.6142078269300001E-2</v>
      </c>
      <c r="AE524" s="8">
        <v>7.0669671937799994E-2</v>
      </c>
      <c r="AF524" s="8">
        <v>1.1440814966099999E-2</v>
      </c>
      <c r="AG524" s="8">
        <v>7.0105702849699997E-2</v>
      </c>
      <c r="AH524" s="8">
        <v>5.0199464537999998E-2</v>
      </c>
      <c r="AI524" s="8">
        <v>9.7002099309700003E-3</v>
      </c>
      <c r="AJ524" s="8">
        <v>0.103266785934</v>
      </c>
      <c r="AK524" s="8">
        <v>0.65737619941600001</v>
      </c>
      <c r="AL524" s="8">
        <v>7.0226470466899999E-6</v>
      </c>
      <c r="AM524" s="8">
        <v>0.35335936129200002</v>
      </c>
      <c r="AN524" s="8">
        <v>1.1933185888</v>
      </c>
      <c r="AO524" s="8">
        <v>1.18552794201</v>
      </c>
      <c r="AP524" s="8">
        <v>1.1522161897500001</v>
      </c>
      <c r="AS524" s="7">
        <v>441110</v>
      </c>
      <c r="AT524" s="7" t="s">
        <v>617</v>
      </c>
      <c r="AU524" s="8">
        <v>0.11965628050018544</v>
      </c>
      <c r="AV524" s="8">
        <v>3.0332770104349999E-2</v>
      </c>
      <c r="AW524" s="8">
        <v>0.26292352440199995</v>
      </c>
      <c r="AX524" s="8">
        <v>0.18502915553014682</v>
      </c>
      <c r="AY524" s="8">
        <v>4.6570534642938706E-2</v>
      </c>
      <c r="AZ524" s="8">
        <v>0.288201910077371</v>
      </c>
      <c r="BA524" s="8">
        <v>0.11810222840320965</v>
      </c>
      <c r="BB524" s="8">
        <v>2.9563891132909362E-2</v>
      </c>
      <c r="BC524" s="8">
        <v>0.24064593928212571</v>
      </c>
      <c r="BD524" s="8">
        <v>8.549235210277259E-2</v>
      </c>
      <c r="BE524" s="8">
        <v>2.3754977778532093E-2</v>
      </c>
      <c r="BF524" s="8">
        <v>0.22782675942081285</v>
      </c>
      <c r="BG524" s="8">
        <v>0.64756987135951627</v>
      </c>
      <c r="BH524" s="8">
        <v>5.0675034482693556E-6</v>
      </c>
      <c r="BI524" s="8">
        <v>0.35392466065175843</v>
      </c>
      <c r="BJ524" s="8">
        <v>1.4129125750061295</v>
      </c>
      <c r="BK524" s="8">
        <v>1.5036725679925804</v>
      </c>
      <c r="BL524" s="8">
        <v>1.3721830265595159</v>
      </c>
    </row>
    <row r="525" spans="1:64" x14ac:dyDescent="0.3">
      <c r="A525" s="7">
        <v>441120</v>
      </c>
      <c r="B525" s="7" t="str">
        <f t="shared" si="152"/>
        <v>Used Car Dealers</v>
      </c>
      <c r="C525" s="8">
        <f t="shared" si="153"/>
        <v>7.5547149638300004E-2</v>
      </c>
      <c r="D525" s="8">
        <f t="shared" si="154"/>
        <v>1.2714140822600001E-2</v>
      </c>
      <c r="E525" s="8">
        <f t="shared" si="155"/>
        <v>0.102172634177</v>
      </c>
      <c r="F525" s="8">
        <f t="shared" si="156"/>
        <v>0.11678517237200001</v>
      </c>
      <c r="G525" s="8">
        <f t="shared" si="157"/>
        <v>1.8727371370800001E-2</v>
      </c>
      <c r="H525" s="8">
        <f t="shared" si="158"/>
        <v>8.9013259804400002E-2</v>
      </c>
      <c r="I525" s="8">
        <f t="shared" si="159"/>
        <v>7.1181884591799999E-2</v>
      </c>
      <c r="J525" s="8">
        <f t="shared" si="160"/>
        <v>1.1517635420900001E-2</v>
      </c>
      <c r="K525" s="8">
        <f t="shared" si="161"/>
        <v>6.7970201046800002E-2</v>
      </c>
      <c r="L525" s="8">
        <f t="shared" si="162"/>
        <v>5.0188448288400002E-2</v>
      </c>
      <c r="M525" s="8">
        <f t="shared" si="163"/>
        <v>9.6844270094099995E-3</v>
      </c>
      <c r="N525" s="8">
        <f t="shared" si="164"/>
        <v>0.10057057913799999</v>
      </c>
      <c r="O525" s="8">
        <f t="shared" si="165"/>
        <v>0.65769085403000005</v>
      </c>
      <c r="P525" s="8">
        <f t="shared" si="166"/>
        <v>5.6604328046699997E-6</v>
      </c>
      <c r="Q525" s="8">
        <f t="shared" si="167"/>
        <v>0.35053577226499999</v>
      </c>
      <c r="R525" s="8">
        <f t="shared" si="168"/>
        <v>1.19043392464</v>
      </c>
      <c r="S525" s="8">
        <f t="shared" si="169"/>
        <v>1.22452580355</v>
      </c>
      <c r="T525" s="8">
        <f t="shared" si="170"/>
        <v>1.1506697210600001</v>
      </c>
      <c r="W525" s="7">
        <v>441120</v>
      </c>
      <c r="X525" s="7" t="s">
        <v>618</v>
      </c>
      <c r="Y525" s="8">
        <v>7.5547149638300004E-2</v>
      </c>
      <c r="Z525" s="8">
        <v>1.2714140822600001E-2</v>
      </c>
      <c r="AA525" s="8">
        <v>0.102172634177</v>
      </c>
      <c r="AB525" s="8">
        <v>0.11678517237200001</v>
      </c>
      <c r="AC525" s="8">
        <v>1.8727371370800001E-2</v>
      </c>
      <c r="AD525" s="8">
        <v>8.9013259804400002E-2</v>
      </c>
      <c r="AE525" s="8">
        <v>7.1181884591799999E-2</v>
      </c>
      <c r="AF525" s="8">
        <v>1.1517635420900001E-2</v>
      </c>
      <c r="AG525" s="8">
        <v>6.7970201046800002E-2</v>
      </c>
      <c r="AH525" s="8">
        <v>5.0188448288400002E-2</v>
      </c>
      <c r="AI525" s="8">
        <v>9.6844270094099995E-3</v>
      </c>
      <c r="AJ525" s="8">
        <v>0.10057057913799999</v>
      </c>
      <c r="AK525" s="8">
        <v>0.65769085403000005</v>
      </c>
      <c r="AL525" s="8">
        <v>5.6604328046699997E-6</v>
      </c>
      <c r="AM525" s="8">
        <v>0.35053577226499999</v>
      </c>
      <c r="AN525" s="8">
        <v>1.19043392464</v>
      </c>
      <c r="AO525" s="8">
        <v>1.22452580355</v>
      </c>
      <c r="AP525" s="8">
        <v>1.1506697210600001</v>
      </c>
      <c r="AS525" s="7">
        <v>441120</v>
      </c>
      <c r="AT525" s="7" t="s">
        <v>618</v>
      </c>
      <c r="AU525" s="8">
        <v>0.12074617571920969</v>
      </c>
      <c r="AV525" s="8">
        <v>3.0481045183369353E-2</v>
      </c>
      <c r="AW525" s="8">
        <v>0.26375009326072252</v>
      </c>
      <c r="AX525" s="8">
        <v>0.15198772498960966</v>
      </c>
      <c r="AY525" s="8">
        <v>3.7067138347379354E-2</v>
      </c>
      <c r="AZ525" s="8">
        <v>0.23384074724686296</v>
      </c>
      <c r="BA525" s="8">
        <v>0.1201127304749242</v>
      </c>
      <c r="BB525" s="8">
        <v>2.9959453069028388E-2</v>
      </c>
      <c r="BC525" s="8">
        <v>0.24286203698273226</v>
      </c>
      <c r="BD525" s="8">
        <v>8.6071235923011302E-2</v>
      </c>
      <c r="BE525" s="8">
        <v>2.3846254716270651E-2</v>
      </c>
      <c r="BF525" s="8">
        <v>0.22784100271427091</v>
      </c>
      <c r="BG525" s="8">
        <v>0.65851289511299937</v>
      </c>
      <c r="BH525" s="8">
        <v>6.5422884309641918E-6</v>
      </c>
      <c r="BI525" s="8">
        <v>0.35664875392399986</v>
      </c>
      <c r="BJ525" s="8">
        <v>1.4149773141630648</v>
      </c>
      <c r="BK525" s="8">
        <v>1.4228956105837094</v>
      </c>
      <c r="BL525" s="8">
        <v>1.3929342205262902</v>
      </c>
    </row>
    <row r="526" spans="1:64" x14ac:dyDescent="0.3">
      <c r="A526" s="7">
        <v>441210</v>
      </c>
      <c r="B526" s="7" t="str">
        <f t="shared" si="152"/>
        <v>Recreational Vehicle Dealers</v>
      </c>
      <c r="C526" s="8">
        <f t="shared" si="153"/>
        <v>7.5954854633000002E-2</v>
      </c>
      <c r="D526" s="8">
        <f t="shared" si="154"/>
        <v>1.2756340374100001E-2</v>
      </c>
      <c r="E526" s="8">
        <f t="shared" si="155"/>
        <v>0.102462798112</v>
      </c>
      <c r="F526" s="8">
        <f t="shared" si="156"/>
        <v>7.48502959897E-2</v>
      </c>
      <c r="G526" s="8">
        <f t="shared" si="157"/>
        <v>1.2111884386300001E-2</v>
      </c>
      <c r="H526" s="8">
        <f t="shared" si="158"/>
        <v>5.7485322852800003E-2</v>
      </c>
      <c r="I526" s="8">
        <f t="shared" si="159"/>
        <v>7.1542558953499993E-2</v>
      </c>
      <c r="J526" s="8">
        <f t="shared" si="160"/>
        <v>1.16117698578E-2</v>
      </c>
      <c r="K526" s="8">
        <f t="shared" si="161"/>
        <v>6.8525141475499998E-2</v>
      </c>
      <c r="L526" s="8">
        <f t="shared" si="162"/>
        <v>5.0612179436500003E-2</v>
      </c>
      <c r="M526" s="8">
        <f t="shared" si="163"/>
        <v>9.7179580804799999E-3</v>
      </c>
      <c r="N526" s="8">
        <f t="shared" si="164"/>
        <v>0.100834503644</v>
      </c>
      <c r="O526" s="8">
        <f t="shared" si="165"/>
        <v>0.65769070034300003</v>
      </c>
      <c r="P526" s="8">
        <f t="shared" si="166"/>
        <v>8.7734817598800007E-6</v>
      </c>
      <c r="Q526" s="8">
        <f t="shared" si="167"/>
        <v>0.34869456077099997</v>
      </c>
      <c r="R526" s="8">
        <f t="shared" si="168"/>
        <v>1.1911739931200001</v>
      </c>
      <c r="S526" s="8">
        <f t="shared" si="169"/>
        <v>1.1444475032300001</v>
      </c>
      <c r="T526" s="8">
        <f t="shared" si="170"/>
        <v>1.15167947029</v>
      </c>
      <c r="W526" s="7">
        <v>441210</v>
      </c>
      <c r="X526" s="7" t="s">
        <v>619</v>
      </c>
      <c r="Y526" s="8">
        <v>7.5954854633000002E-2</v>
      </c>
      <c r="Z526" s="8">
        <v>1.2756340374100001E-2</v>
      </c>
      <c r="AA526" s="8">
        <v>0.102462798112</v>
      </c>
      <c r="AB526" s="8">
        <v>7.48502959897E-2</v>
      </c>
      <c r="AC526" s="8">
        <v>1.2111884386300001E-2</v>
      </c>
      <c r="AD526" s="8">
        <v>5.7485322852800003E-2</v>
      </c>
      <c r="AE526" s="8">
        <v>7.1542558953499993E-2</v>
      </c>
      <c r="AF526" s="8">
        <v>1.16117698578E-2</v>
      </c>
      <c r="AG526" s="8">
        <v>6.8525141475499998E-2</v>
      </c>
      <c r="AH526" s="8">
        <v>5.0612179436500003E-2</v>
      </c>
      <c r="AI526" s="8">
        <v>9.7179580804799999E-3</v>
      </c>
      <c r="AJ526" s="8">
        <v>0.100834503644</v>
      </c>
      <c r="AK526" s="8">
        <v>0.65769070034300003</v>
      </c>
      <c r="AL526" s="8">
        <v>8.7734817598800007E-6</v>
      </c>
      <c r="AM526" s="8">
        <v>0.34869456077099997</v>
      </c>
      <c r="AN526" s="8">
        <v>1.1911739931200001</v>
      </c>
      <c r="AO526" s="8">
        <v>1.1444475032300001</v>
      </c>
      <c r="AP526" s="8">
        <v>1.15167947029</v>
      </c>
      <c r="AS526" s="7">
        <v>441210</v>
      </c>
      <c r="AT526" s="7" t="s">
        <v>619</v>
      </c>
      <c r="AU526" s="8">
        <v>9.906524276951291E-2</v>
      </c>
      <c r="AV526" s="8">
        <v>2.5676018040396778E-2</v>
      </c>
      <c r="AW526" s="8">
        <v>0.21398149602254843</v>
      </c>
      <c r="AX526" s="8">
        <v>0.12022290642569355</v>
      </c>
      <c r="AY526" s="8">
        <v>3.0249714561636609E-2</v>
      </c>
      <c r="AZ526" s="8">
        <v>0.19118119986204676</v>
      </c>
      <c r="BA526" s="8">
        <v>9.8859428370148411E-2</v>
      </c>
      <c r="BB526" s="8">
        <v>2.5368028417296934E-2</v>
      </c>
      <c r="BC526" s="8">
        <v>0.19826350612656773</v>
      </c>
      <c r="BD526" s="8">
        <v>7.1529503292345184E-2</v>
      </c>
      <c r="BE526" s="8">
        <v>2.0198077584290638E-2</v>
      </c>
      <c r="BF526" s="8">
        <v>0.18502788090675479</v>
      </c>
      <c r="BG526" s="8">
        <v>0.52044033365969322</v>
      </c>
      <c r="BH526" s="8">
        <v>6.1972818517893545E-6</v>
      </c>
      <c r="BI526" s="8">
        <v>0.28062304789038695</v>
      </c>
      <c r="BJ526" s="8">
        <v>1.338722756832742</v>
      </c>
      <c r="BK526" s="8">
        <v>1.1319764014941935</v>
      </c>
      <c r="BL526" s="8">
        <v>1.1128135435588711</v>
      </c>
    </row>
    <row r="527" spans="1:64" x14ac:dyDescent="0.3">
      <c r="A527" s="7">
        <v>441222</v>
      </c>
      <c r="B527" s="7" t="str">
        <f t="shared" si="152"/>
        <v>Boat Dealers</v>
      </c>
      <c r="C527" s="8">
        <f t="shared" si="153"/>
        <v>7.6036803837200004E-2</v>
      </c>
      <c r="D527" s="8">
        <f t="shared" si="154"/>
        <v>1.27774610041E-2</v>
      </c>
      <c r="E527" s="8">
        <f t="shared" si="155"/>
        <v>0.109332111109</v>
      </c>
      <c r="F527" s="8">
        <f t="shared" si="156"/>
        <v>0.122489817091</v>
      </c>
      <c r="G527" s="8">
        <f t="shared" si="157"/>
        <v>1.9920955556699999E-2</v>
      </c>
      <c r="H527" s="8">
        <f t="shared" si="158"/>
        <v>0.108182994108</v>
      </c>
      <c r="I527" s="8">
        <f t="shared" si="159"/>
        <v>7.0302346330400001E-2</v>
      </c>
      <c r="J527" s="8">
        <f t="shared" si="160"/>
        <v>1.14470297093E-2</v>
      </c>
      <c r="K527" s="8">
        <f t="shared" si="161"/>
        <v>7.3906843205400002E-2</v>
      </c>
      <c r="L527" s="8">
        <f t="shared" si="162"/>
        <v>5.0696160192800002E-2</v>
      </c>
      <c r="M527" s="8">
        <f t="shared" si="163"/>
        <v>9.7407407510600001E-3</v>
      </c>
      <c r="N527" s="8">
        <f t="shared" si="164"/>
        <v>0.10715767040800001</v>
      </c>
      <c r="O527" s="8">
        <f t="shared" si="165"/>
        <v>0.65739079694400004</v>
      </c>
      <c r="P527" s="8">
        <f t="shared" si="166"/>
        <v>5.3403832879200004E-6</v>
      </c>
      <c r="Q527" s="8">
        <f t="shared" si="167"/>
        <v>0.35424217722099999</v>
      </c>
      <c r="R527" s="8">
        <f t="shared" si="168"/>
        <v>1.19814637595</v>
      </c>
      <c r="S527" s="8">
        <f t="shared" si="169"/>
        <v>1.25059376676</v>
      </c>
      <c r="T527" s="8">
        <f t="shared" si="170"/>
        <v>1.1556562192499999</v>
      </c>
      <c r="W527" s="7">
        <v>441222</v>
      </c>
      <c r="X527" s="7" t="s">
        <v>620</v>
      </c>
      <c r="Y527" s="8">
        <v>7.6036803837200004E-2</v>
      </c>
      <c r="Z527" s="8">
        <v>1.27774610041E-2</v>
      </c>
      <c r="AA527" s="8">
        <v>0.109332111109</v>
      </c>
      <c r="AB527" s="8">
        <v>0.122489817091</v>
      </c>
      <c r="AC527" s="8">
        <v>1.9920955556699999E-2</v>
      </c>
      <c r="AD527" s="8">
        <v>0.108182994108</v>
      </c>
      <c r="AE527" s="8">
        <v>7.0302346330400001E-2</v>
      </c>
      <c r="AF527" s="8">
        <v>1.14470297093E-2</v>
      </c>
      <c r="AG527" s="8">
        <v>7.3906843205400002E-2</v>
      </c>
      <c r="AH527" s="8">
        <v>5.0696160192800002E-2</v>
      </c>
      <c r="AI527" s="8">
        <v>9.7407407510600001E-3</v>
      </c>
      <c r="AJ527" s="8">
        <v>0.10715767040800001</v>
      </c>
      <c r="AK527" s="8">
        <v>0.65739079694400004</v>
      </c>
      <c r="AL527" s="8">
        <v>5.3403832879200004E-6</v>
      </c>
      <c r="AM527" s="8">
        <v>0.35424217722099999</v>
      </c>
      <c r="AN527" s="8">
        <v>1.19814637595</v>
      </c>
      <c r="AO527" s="8">
        <v>1.25059376676</v>
      </c>
      <c r="AP527" s="8">
        <v>1.1556562192499999</v>
      </c>
      <c r="AS527" s="7">
        <v>441222</v>
      </c>
      <c r="AT527" s="7" t="s">
        <v>620</v>
      </c>
      <c r="AU527" s="8">
        <v>0.10428303830457906</v>
      </c>
      <c r="AV527" s="8">
        <v>2.6884321016945163E-2</v>
      </c>
      <c r="AW527" s="8">
        <v>0.22980846365075808</v>
      </c>
      <c r="AX527" s="8">
        <v>0.10165346913528728</v>
      </c>
      <c r="AY527" s="8">
        <v>2.6289829045038775E-2</v>
      </c>
      <c r="AZ527" s="8">
        <v>0.16043560224606154</v>
      </c>
      <c r="BA527" s="8">
        <v>0.10285620656659679</v>
      </c>
      <c r="BB527" s="8">
        <v>2.6273447512489841E-2</v>
      </c>
      <c r="BC527" s="8">
        <v>0.20920518124744517</v>
      </c>
      <c r="BD527" s="8">
        <v>7.5110754426850002E-2</v>
      </c>
      <c r="BE527" s="8">
        <v>2.1130709337759197E-2</v>
      </c>
      <c r="BF527" s="8">
        <v>0.19955761155677096</v>
      </c>
      <c r="BG527" s="8">
        <v>0.55204655800974234</v>
      </c>
      <c r="BH527" s="8">
        <v>1.3751135358099679E-5</v>
      </c>
      <c r="BI527" s="8">
        <v>0.30190358019270969</v>
      </c>
      <c r="BJ527" s="8">
        <v>1.3609758229722579</v>
      </c>
      <c r="BK527" s="8">
        <v>1.1270885778458064</v>
      </c>
      <c r="BL527" s="8">
        <v>1.1770445127459674</v>
      </c>
    </row>
    <row r="528" spans="1:64" x14ac:dyDescent="0.3">
      <c r="A528" s="7">
        <v>441228</v>
      </c>
      <c r="B528" s="7" t="str">
        <f t="shared" si="152"/>
        <v>Motorcycle, ATV, and All Other Motor Vehicle Dealers</v>
      </c>
      <c r="C528" s="8">
        <f t="shared" si="153"/>
        <v>7.5811543875200005E-2</v>
      </c>
      <c r="D528" s="8">
        <f t="shared" si="154"/>
        <v>1.27643310125E-2</v>
      </c>
      <c r="E528" s="8">
        <f t="shared" si="155"/>
        <v>0.10916667980399999</v>
      </c>
      <c r="F528" s="8">
        <f t="shared" si="156"/>
        <v>0.122637273726</v>
      </c>
      <c r="G528" s="8">
        <f t="shared" si="157"/>
        <v>1.9833106799400001E-2</v>
      </c>
      <c r="H528" s="8">
        <f t="shared" si="158"/>
        <v>0.10742003906100001</v>
      </c>
      <c r="I528" s="8">
        <f t="shared" si="159"/>
        <v>7.1475671555399994E-2</v>
      </c>
      <c r="J528" s="8">
        <f t="shared" si="160"/>
        <v>1.16008205432E-2</v>
      </c>
      <c r="K528" s="8">
        <f t="shared" si="161"/>
        <v>7.5237851207700004E-2</v>
      </c>
      <c r="L528" s="8">
        <f t="shared" si="162"/>
        <v>5.0471860768199997E-2</v>
      </c>
      <c r="M528" s="8">
        <f t="shared" si="163"/>
        <v>9.7359529041700001E-3</v>
      </c>
      <c r="N528" s="8">
        <f t="shared" si="164"/>
        <v>0.1068023442</v>
      </c>
      <c r="O528" s="8">
        <f t="shared" si="165"/>
        <v>0.65699538187700002</v>
      </c>
      <c r="P528" s="8">
        <f t="shared" si="166"/>
        <v>5.3619448776599999E-6</v>
      </c>
      <c r="Q528" s="8">
        <f t="shared" si="167"/>
        <v>0.34925388033900001</v>
      </c>
      <c r="R528" s="8">
        <f t="shared" si="168"/>
        <v>1.19774255469</v>
      </c>
      <c r="S528" s="8">
        <f t="shared" si="169"/>
        <v>1.24989041959</v>
      </c>
      <c r="T528" s="8">
        <f t="shared" si="170"/>
        <v>1.15831434331</v>
      </c>
      <c r="W528" s="7">
        <v>441228</v>
      </c>
      <c r="X528" s="7" t="s">
        <v>621</v>
      </c>
      <c r="Y528" s="8">
        <v>7.5811543875200005E-2</v>
      </c>
      <c r="Z528" s="8">
        <v>1.27643310125E-2</v>
      </c>
      <c r="AA528" s="8">
        <v>0.10916667980399999</v>
      </c>
      <c r="AB528" s="8">
        <v>0.122637273726</v>
      </c>
      <c r="AC528" s="8">
        <v>1.9833106799400001E-2</v>
      </c>
      <c r="AD528" s="8">
        <v>0.10742003906100001</v>
      </c>
      <c r="AE528" s="8">
        <v>7.1475671555399994E-2</v>
      </c>
      <c r="AF528" s="8">
        <v>1.16008205432E-2</v>
      </c>
      <c r="AG528" s="8">
        <v>7.5237851207700004E-2</v>
      </c>
      <c r="AH528" s="8">
        <v>5.0471860768199997E-2</v>
      </c>
      <c r="AI528" s="8">
        <v>9.7359529041700001E-3</v>
      </c>
      <c r="AJ528" s="8">
        <v>0.1068023442</v>
      </c>
      <c r="AK528" s="8">
        <v>0.65699538187700002</v>
      </c>
      <c r="AL528" s="8">
        <v>5.3619448776599999E-6</v>
      </c>
      <c r="AM528" s="8">
        <v>0.34925388033900001</v>
      </c>
      <c r="AN528" s="8">
        <v>1.19774255469</v>
      </c>
      <c r="AO528" s="8">
        <v>1.24989041959</v>
      </c>
      <c r="AP528" s="8">
        <v>1.15831434331</v>
      </c>
      <c r="AS528" s="7">
        <v>441228</v>
      </c>
      <c r="AT528" s="7" t="s">
        <v>621</v>
      </c>
      <c r="AU528" s="8">
        <v>0.11885466492262906</v>
      </c>
      <c r="AV528" s="8">
        <v>3.0222666037367743E-2</v>
      </c>
      <c r="AW528" s="8">
        <v>0.26246436491424191</v>
      </c>
      <c r="AX528" s="8">
        <v>0.10763930176075003</v>
      </c>
      <c r="AY528" s="8">
        <v>2.7079749670992262E-2</v>
      </c>
      <c r="AZ528" s="8">
        <v>0.16909512024281451</v>
      </c>
      <c r="BA528" s="8">
        <v>0.11837293964215484</v>
      </c>
      <c r="BB528" s="8">
        <v>2.9790384727652421E-2</v>
      </c>
      <c r="BC528" s="8">
        <v>0.24289283009852575</v>
      </c>
      <c r="BD528" s="8">
        <v>8.4986201093117733E-2</v>
      </c>
      <c r="BE528" s="8">
        <v>2.367862222924709E-2</v>
      </c>
      <c r="BF528" s="8">
        <v>0.22706613215798865</v>
      </c>
      <c r="BG528" s="8">
        <v>0.63657789728032299</v>
      </c>
      <c r="BH528" s="8">
        <v>1.014767886152032E-5</v>
      </c>
      <c r="BI528" s="8">
        <v>0.34437153390193592</v>
      </c>
      <c r="BJ528" s="8">
        <v>1.4115416958746771</v>
      </c>
      <c r="BK528" s="8">
        <v>1.2715561071582262</v>
      </c>
      <c r="BL528" s="8">
        <v>1.3587980899522583</v>
      </c>
    </row>
    <row r="529" spans="1:64" x14ac:dyDescent="0.3">
      <c r="A529" s="7">
        <v>441310</v>
      </c>
      <c r="B529" s="7" t="str">
        <f t="shared" si="152"/>
        <v>Automotive Parts and Accessories Stores</v>
      </c>
      <c r="C529" s="8">
        <f t="shared" si="153"/>
        <v>7.5595835821900007E-2</v>
      </c>
      <c r="D529" s="8">
        <f t="shared" si="154"/>
        <v>1.27334762652E-2</v>
      </c>
      <c r="E529" s="8">
        <f t="shared" si="155"/>
        <v>0.102471059726</v>
      </c>
      <c r="F529" s="8">
        <f t="shared" si="156"/>
        <v>6.8043817445800001E-2</v>
      </c>
      <c r="G529" s="8">
        <f t="shared" si="157"/>
        <v>1.0938926101399999E-2</v>
      </c>
      <c r="H529" s="8">
        <f t="shared" si="158"/>
        <v>5.2318091343900003E-2</v>
      </c>
      <c r="I529" s="8">
        <f t="shared" si="159"/>
        <v>7.1108525665400005E-2</v>
      </c>
      <c r="J529" s="8">
        <f t="shared" si="160"/>
        <v>1.15142993018E-2</v>
      </c>
      <c r="K529" s="8">
        <f t="shared" si="161"/>
        <v>6.8170375725899998E-2</v>
      </c>
      <c r="L529" s="8">
        <f t="shared" si="162"/>
        <v>5.0246172447999997E-2</v>
      </c>
      <c r="M529" s="8">
        <f t="shared" si="163"/>
        <v>9.7039995521299993E-3</v>
      </c>
      <c r="N529" s="8">
        <f t="shared" si="164"/>
        <v>0.100893425853</v>
      </c>
      <c r="O529" s="8">
        <f t="shared" si="165"/>
        <v>0.65733126075600001</v>
      </c>
      <c r="P529" s="8">
        <f t="shared" si="166"/>
        <v>9.7041764863499998E-6</v>
      </c>
      <c r="Q529" s="8">
        <f t="shared" si="167"/>
        <v>0.35114872893499999</v>
      </c>
      <c r="R529" s="8">
        <f t="shared" si="168"/>
        <v>1.19080037181</v>
      </c>
      <c r="S529" s="8">
        <f t="shared" si="169"/>
        <v>1.13130083489</v>
      </c>
      <c r="T529" s="8">
        <f t="shared" si="170"/>
        <v>1.1507932006899999</v>
      </c>
      <c r="W529" s="7">
        <v>441310</v>
      </c>
      <c r="X529" s="7" t="s">
        <v>622</v>
      </c>
      <c r="Y529" s="8">
        <v>7.5595835821900007E-2</v>
      </c>
      <c r="Z529" s="8">
        <v>1.27334762652E-2</v>
      </c>
      <c r="AA529" s="8">
        <v>0.102471059726</v>
      </c>
      <c r="AB529" s="8">
        <v>6.8043817445800001E-2</v>
      </c>
      <c r="AC529" s="8">
        <v>1.0938926101399999E-2</v>
      </c>
      <c r="AD529" s="8">
        <v>5.2318091343900003E-2</v>
      </c>
      <c r="AE529" s="8">
        <v>7.1108525665400005E-2</v>
      </c>
      <c r="AF529" s="8">
        <v>1.15142993018E-2</v>
      </c>
      <c r="AG529" s="8">
        <v>6.8170375725899998E-2</v>
      </c>
      <c r="AH529" s="8">
        <v>5.0246172447999997E-2</v>
      </c>
      <c r="AI529" s="8">
        <v>9.7039995521299993E-3</v>
      </c>
      <c r="AJ529" s="8">
        <v>0.100893425853</v>
      </c>
      <c r="AK529" s="8">
        <v>0.65733126075600001</v>
      </c>
      <c r="AL529" s="8">
        <v>9.7041764863499998E-6</v>
      </c>
      <c r="AM529" s="8">
        <v>0.35114872893499999</v>
      </c>
      <c r="AN529" s="8">
        <v>1.19080037181</v>
      </c>
      <c r="AO529" s="8">
        <v>1.13130083489</v>
      </c>
      <c r="AP529" s="8">
        <v>1.1507932006899999</v>
      </c>
      <c r="AS529" s="7">
        <v>441310</v>
      </c>
      <c r="AT529" s="7" t="s">
        <v>622</v>
      </c>
      <c r="AU529" s="8">
        <v>0.11975473227737096</v>
      </c>
      <c r="AV529" s="8">
        <v>3.0343693760227414E-2</v>
      </c>
      <c r="AW529" s="8">
        <v>0.26103854845888863</v>
      </c>
      <c r="AX529" s="8">
        <v>9.1431208719956469E-2</v>
      </c>
      <c r="AY529" s="8">
        <v>2.2894966954003546E-2</v>
      </c>
      <c r="AZ529" s="8">
        <v>0.14086278638110641</v>
      </c>
      <c r="BA529" s="8">
        <v>0.11883138640318709</v>
      </c>
      <c r="BB529" s="8">
        <v>2.9735937444704187E-2</v>
      </c>
      <c r="BC529" s="8">
        <v>0.24012664862810962</v>
      </c>
      <c r="BD529" s="8">
        <v>8.5600640468249986E-2</v>
      </c>
      <c r="BE529" s="8">
        <v>2.3766483854658873E-2</v>
      </c>
      <c r="BF529" s="8">
        <v>0.22598026791533551</v>
      </c>
      <c r="BG529" s="8">
        <v>0.64752748060295229</v>
      </c>
      <c r="BH529" s="8">
        <v>1.0075872475588545E-5</v>
      </c>
      <c r="BI529" s="8">
        <v>0.35198219670403197</v>
      </c>
      <c r="BJ529" s="8">
        <v>1.4111369744964515</v>
      </c>
      <c r="BK529" s="8">
        <v>1.2390599297969349</v>
      </c>
      <c r="BL529" s="8">
        <v>1.3725649402177418</v>
      </c>
    </row>
    <row r="530" spans="1:64" x14ac:dyDescent="0.3">
      <c r="A530" s="7">
        <v>441320</v>
      </c>
      <c r="B530" s="7" t="str">
        <f t="shared" si="152"/>
        <v>Tire Dealers</v>
      </c>
      <c r="C530" s="8">
        <f t="shared" si="153"/>
        <v>7.5707327331899998E-2</v>
      </c>
      <c r="D530" s="8">
        <f t="shared" si="154"/>
        <v>1.27452885736E-2</v>
      </c>
      <c r="E530" s="8">
        <f t="shared" si="155"/>
        <v>0.102320439279</v>
      </c>
      <c r="F530" s="8">
        <f t="shared" si="156"/>
        <v>8.7418824959600003E-2</v>
      </c>
      <c r="G530" s="8">
        <f t="shared" si="157"/>
        <v>1.40673594599E-2</v>
      </c>
      <c r="H530" s="8">
        <f t="shared" si="158"/>
        <v>6.7016671138500003E-2</v>
      </c>
      <c r="I530" s="8">
        <f t="shared" si="159"/>
        <v>7.1362821684599995E-2</v>
      </c>
      <c r="J530" s="8">
        <f t="shared" si="160"/>
        <v>1.15559868927E-2</v>
      </c>
      <c r="K530" s="8">
        <f t="shared" si="161"/>
        <v>6.8297962345099994E-2</v>
      </c>
      <c r="L530" s="8">
        <f t="shared" si="162"/>
        <v>5.0343787964900001E-2</v>
      </c>
      <c r="M530" s="8">
        <f t="shared" si="163"/>
        <v>9.7148896108899992E-3</v>
      </c>
      <c r="N530" s="8">
        <f t="shared" si="164"/>
        <v>0.100717507581</v>
      </c>
      <c r="O530" s="8">
        <f t="shared" si="165"/>
        <v>0.65724196926599998</v>
      </c>
      <c r="P530" s="8">
        <f t="shared" si="166"/>
        <v>7.5526268857100003E-6</v>
      </c>
      <c r="Q530" s="8">
        <f t="shared" si="167"/>
        <v>0.35019379566300002</v>
      </c>
      <c r="R530" s="8">
        <f t="shared" si="168"/>
        <v>1.19077305518</v>
      </c>
      <c r="S530" s="8">
        <f t="shared" si="169"/>
        <v>1.1685028555600001</v>
      </c>
      <c r="T530" s="8">
        <f t="shared" si="170"/>
        <v>1.1512167709200001</v>
      </c>
      <c r="W530" s="7">
        <v>441320</v>
      </c>
      <c r="X530" s="7" t="s">
        <v>623</v>
      </c>
      <c r="Y530" s="8">
        <v>7.5707327331899998E-2</v>
      </c>
      <c r="Z530" s="8">
        <v>1.27452885736E-2</v>
      </c>
      <c r="AA530" s="8">
        <v>0.102320439279</v>
      </c>
      <c r="AB530" s="8">
        <v>8.7418824959600003E-2</v>
      </c>
      <c r="AC530" s="8">
        <v>1.40673594599E-2</v>
      </c>
      <c r="AD530" s="8">
        <v>6.7016671138500003E-2</v>
      </c>
      <c r="AE530" s="8">
        <v>7.1362821684599995E-2</v>
      </c>
      <c r="AF530" s="8">
        <v>1.15559868927E-2</v>
      </c>
      <c r="AG530" s="8">
        <v>6.8297962345099994E-2</v>
      </c>
      <c r="AH530" s="8">
        <v>5.0343787964900001E-2</v>
      </c>
      <c r="AI530" s="8">
        <v>9.7148896108899992E-3</v>
      </c>
      <c r="AJ530" s="8">
        <v>0.100717507581</v>
      </c>
      <c r="AK530" s="8">
        <v>0.65724196926599998</v>
      </c>
      <c r="AL530" s="8">
        <v>7.5526268857100003E-6</v>
      </c>
      <c r="AM530" s="8">
        <v>0.35019379566300002</v>
      </c>
      <c r="AN530" s="8">
        <v>1.19077305518</v>
      </c>
      <c r="AO530" s="8">
        <v>1.1685028555600001</v>
      </c>
      <c r="AP530" s="8">
        <v>1.1512167709200001</v>
      </c>
      <c r="AS530" s="7">
        <v>441320</v>
      </c>
      <c r="AT530" s="7" t="s">
        <v>623</v>
      </c>
      <c r="AU530" s="8">
        <v>0.11819623991809834</v>
      </c>
      <c r="AV530" s="8">
        <v>2.9995322560238694E-2</v>
      </c>
      <c r="AW530" s="8">
        <v>0.25773099903195967</v>
      </c>
      <c r="AX530" s="8">
        <v>0.12302769459804516</v>
      </c>
      <c r="AY530" s="8">
        <v>3.0642221450520972E-2</v>
      </c>
      <c r="AZ530" s="8">
        <v>0.1886378754655306</v>
      </c>
      <c r="BA530" s="8">
        <v>0.11767912847510645</v>
      </c>
      <c r="BB530" s="8">
        <v>2.9480182923473701E-2</v>
      </c>
      <c r="BC530" s="8">
        <v>0.23828404608835804</v>
      </c>
      <c r="BD530" s="8">
        <v>8.4679981319979031E-2</v>
      </c>
      <c r="BE530" s="8">
        <v>2.3516735107799842E-2</v>
      </c>
      <c r="BF530" s="8">
        <v>0.22279626649729681</v>
      </c>
      <c r="BG530" s="8">
        <v>0.6368218281561292</v>
      </c>
      <c r="BH530" s="8">
        <v>7.3025815369195171E-6</v>
      </c>
      <c r="BI530" s="8">
        <v>0.34527100823709628</v>
      </c>
      <c r="BJ530" s="8">
        <v>1.4059225615101612</v>
      </c>
      <c r="BK530" s="8">
        <v>1.3100497269979035</v>
      </c>
      <c r="BL530" s="8">
        <v>1.3531852929708068</v>
      </c>
    </row>
    <row r="531" spans="1:64" x14ac:dyDescent="0.3">
      <c r="A531" s="7">
        <v>442110</v>
      </c>
      <c r="B531" s="7" t="str">
        <f t="shared" si="152"/>
        <v>Furniture Stores</v>
      </c>
      <c r="C531" s="8">
        <f t="shared" si="153"/>
        <v>0.109837007142</v>
      </c>
      <c r="D531" s="8">
        <f t="shared" si="154"/>
        <v>2.0485924468399998E-2</v>
      </c>
      <c r="E531" s="8">
        <f t="shared" si="155"/>
        <v>7.0517309854300006E-2</v>
      </c>
      <c r="F531" s="8">
        <f t="shared" si="156"/>
        <v>0.148732180204</v>
      </c>
      <c r="G531" s="8">
        <f t="shared" si="157"/>
        <v>3.0622776620799999E-2</v>
      </c>
      <c r="H531" s="8">
        <f t="shared" si="158"/>
        <v>7.8175193874900004E-2</v>
      </c>
      <c r="I531" s="8">
        <f t="shared" si="159"/>
        <v>8.6208347457399997E-2</v>
      </c>
      <c r="J531" s="8">
        <f t="shared" si="160"/>
        <v>1.62375389164E-2</v>
      </c>
      <c r="K531" s="8">
        <f t="shared" si="161"/>
        <v>5.0465931185500003E-2</v>
      </c>
      <c r="L531" s="8">
        <f t="shared" si="162"/>
        <v>6.7208806793600001E-2</v>
      </c>
      <c r="M531" s="8">
        <f t="shared" si="163"/>
        <v>1.7453700616899999E-2</v>
      </c>
      <c r="N531" s="8">
        <f t="shared" si="164"/>
        <v>7.0800479441200007E-2</v>
      </c>
      <c r="O531" s="8">
        <f t="shared" si="165"/>
        <v>0.59611316079800003</v>
      </c>
      <c r="P531" s="8">
        <f t="shared" si="166"/>
        <v>5.7784378546899997E-6</v>
      </c>
      <c r="Q531" s="8">
        <f t="shared" si="167"/>
        <v>0.40630335449499999</v>
      </c>
      <c r="R531" s="8">
        <f t="shared" si="168"/>
        <v>1.2008402414599999</v>
      </c>
      <c r="S531" s="8">
        <f t="shared" si="169"/>
        <v>1.2575301507000001</v>
      </c>
      <c r="T531" s="8">
        <f t="shared" si="170"/>
        <v>1.1529118175599999</v>
      </c>
      <c r="W531" s="7">
        <v>442110</v>
      </c>
      <c r="X531" s="7" t="s">
        <v>624</v>
      </c>
      <c r="Y531" s="8">
        <v>0.109837007142</v>
      </c>
      <c r="Z531" s="8">
        <v>2.0485924468399998E-2</v>
      </c>
      <c r="AA531" s="8">
        <v>7.0517309854300006E-2</v>
      </c>
      <c r="AB531" s="8">
        <v>0.148732180204</v>
      </c>
      <c r="AC531" s="8">
        <v>3.0622776620799999E-2</v>
      </c>
      <c r="AD531" s="8">
        <v>7.8175193874900004E-2</v>
      </c>
      <c r="AE531" s="8">
        <v>8.6208347457399997E-2</v>
      </c>
      <c r="AF531" s="8">
        <v>1.62375389164E-2</v>
      </c>
      <c r="AG531" s="8">
        <v>5.0465931185500003E-2</v>
      </c>
      <c r="AH531" s="8">
        <v>6.7208806793600001E-2</v>
      </c>
      <c r="AI531" s="8">
        <v>1.7453700616899999E-2</v>
      </c>
      <c r="AJ531" s="8">
        <v>7.0800479441200007E-2</v>
      </c>
      <c r="AK531" s="8">
        <v>0.59611316079800003</v>
      </c>
      <c r="AL531" s="8">
        <v>5.7784378546899997E-6</v>
      </c>
      <c r="AM531" s="8">
        <v>0.40630335449499999</v>
      </c>
      <c r="AN531" s="8">
        <v>1.2008402414599999</v>
      </c>
      <c r="AO531" s="8">
        <v>1.2575301507000001</v>
      </c>
      <c r="AP531" s="8">
        <v>1.1529118175599999</v>
      </c>
      <c r="AS531" s="7">
        <v>442110</v>
      </c>
      <c r="AT531" s="7" t="s">
        <v>624</v>
      </c>
      <c r="AU531" s="8">
        <v>0.16224399355787739</v>
      </c>
      <c r="AV531" s="8">
        <v>4.536126579472257E-2</v>
      </c>
      <c r="AW531" s="8">
        <v>0.2115346562875581</v>
      </c>
      <c r="AX531" s="8">
        <v>0.14548453518442736</v>
      </c>
      <c r="AY531" s="8">
        <v>4.2631405238954846E-2</v>
      </c>
      <c r="AZ531" s="8">
        <v>0.1580205518168161</v>
      </c>
      <c r="BA531" s="8">
        <v>0.13558582001913549</v>
      </c>
      <c r="BB531" s="8">
        <v>3.8738812825690319E-2</v>
      </c>
      <c r="BC531" s="8">
        <v>0.18310294107207425</v>
      </c>
      <c r="BD531" s="8">
        <v>0.1050466341889081</v>
      </c>
      <c r="BE531" s="8">
        <v>3.9456108047906439E-2</v>
      </c>
      <c r="BF531" s="8">
        <v>0.19565764041170647</v>
      </c>
      <c r="BG531" s="8">
        <v>0.57527169793064492</v>
      </c>
      <c r="BH531" s="8">
        <v>8.6325423592161314E-6</v>
      </c>
      <c r="BI531" s="8">
        <v>0.39833584358322599</v>
      </c>
      <c r="BJ531" s="8">
        <v>1.4191399156406452</v>
      </c>
      <c r="BK531" s="8">
        <v>1.3138784277240325</v>
      </c>
      <c r="BL531" s="8">
        <v>1.3251695094009679</v>
      </c>
    </row>
    <row r="532" spans="1:64" x14ac:dyDescent="0.3">
      <c r="A532" s="7">
        <v>442210</v>
      </c>
      <c r="B532" s="7" t="str">
        <f t="shared" si="152"/>
        <v>Floor Covering Stores</v>
      </c>
      <c r="C532" s="8">
        <f t="shared" si="153"/>
        <v>0.109778719501</v>
      </c>
      <c r="D532" s="8">
        <f t="shared" si="154"/>
        <v>2.0467869566899999E-2</v>
      </c>
      <c r="E532" s="8">
        <f t="shared" si="155"/>
        <v>7.0438901051899996E-2</v>
      </c>
      <c r="F532" s="8">
        <f t="shared" si="156"/>
        <v>0.127899487604</v>
      </c>
      <c r="G532" s="8">
        <f t="shared" si="157"/>
        <v>2.64491574555E-2</v>
      </c>
      <c r="H532" s="8">
        <f t="shared" si="158"/>
        <v>6.7358633466999995E-2</v>
      </c>
      <c r="I532" s="8">
        <f t="shared" si="159"/>
        <v>8.6378746909199999E-2</v>
      </c>
      <c r="J532" s="8">
        <f t="shared" si="160"/>
        <v>1.6274433501299999E-2</v>
      </c>
      <c r="K532" s="8">
        <f t="shared" si="161"/>
        <v>5.06029243516E-2</v>
      </c>
      <c r="L532" s="8">
        <f t="shared" si="162"/>
        <v>6.7216614562099999E-2</v>
      </c>
      <c r="M532" s="8">
        <f t="shared" si="163"/>
        <v>1.7440291484499999E-2</v>
      </c>
      <c r="N532" s="8">
        <f t="shared" si="164"/>
        <v>7.0669340148900001E-2</v>
      </c>
      <c r="O532" s="8">
        <f t="shared" si="165"/>
        <v>0.59616660529999999</v>
      </c>
      <c r="P532" s="8">
        <f t="shared" si="166"/>
        <v>6.6837218762600004E-6</v>
      </c>
      <c r="Q532" s="8">
        <f t="shared" si="167"/>
        <v>0.40497986159499999</v>
      </c>
      <c r="R532" s="8">
        <f t="shared" si="168"/>
        <v>1.2006854901199999</v>
      </c>
      <c r="S532" s="8">
        <f t="shared" si="169"/>
        <v>1.2217072785300001</v>
      </c>
      <c r="T532" s="8">
        <f t="shared" si="170"/>
        <v>1.1532561047600001</v>
      </c>
      <c r="W532" s="7">
        <v>442210</v>
      </c>
      <c r="X532" s="7" t="s">
        <v>625</v>
      </c>
      <c r="Y532" s="8">
        <v>0.109778719501</v>
      </c>
      <c r="Z532" s="8">
        <v>2.0467869566899999E-2</v>
      </c>
      <c r="AA532" s="8">
        <v>7.0438901051899996E-2</v>
      </c>
      <c r="AB532" s="8">
        <v>0.127899487604</v>
      </c>
      <c r="AC532" s="8">
        <v>2.64491574555E-2</v>
      </c>
      <c r="AD532" s="8">
        <v>6.7358633466999995E-2</v>
      </c>
      <c r="AE532" s="8">
        <v>8.6378746909199999E-2</v>
      </c>
      <c r="AF532" s="8">
        <v>1.6274433501299999E-2</v>
      </c>
      <c r="AG532" s="8">
        <v>5.06029243516E-2</v>
      </c>
      <c r="AH532" s="8">
        <v>6.7216614562099999E-2</v>
      </c>
      <c r="AI532" s="8">
        <v>1.7440291484499999E-2</v>
      </c>
      <c r="AJ532" s="8">
        <v>7.0669340148900001E-2</v>
      </c>
      <c r="AK532" s="8">
        <v>0.59616660529999999</v>
      </c>
      <c r="AL532" s="8">
        <v>6.6837218762600004E-6</v>
      </c>
      <c r="AM532" s="8">
        <v>0.40497986159499999</v>
      </c>
      <c r="AN532" s="8">
        <v>1.2006854901199999</v>
      </c>
      <c r="AO532" s="8">
        <v>1.2217072785300001</v>
      </c>
      <c r="AP532" s="8">
        <v>1.1532561047600001</v>
      </c>
      <c r="AS532" s="7">
        <v>442210</v>
      </c>
      <c r="AT532" s="7" t="s">
        <v>625</v>
      </c>
      <c r="AU532" s="8">
        <v>0.16639340828046131</v>
      </c>
      <c r="AV532" s="8">
        <v>4.6159629282658064E-2</v>
      </c>
      <c r="AW532" s="8">
        <v>0.21552418393290815</v>
      </c>
      <c r="AX532" s="8">
        <v>0.14688236091166776</v>
      </c>
      <c r="AY532" s="8">
        <v>4.2526768946889511E-2</v>
      </c>
      <c r="AZ532" s="8">
        <v>0.15570190208535001</v>
      </c>
      <c r="BA532" s="8">
        <v>0.13915610619182256</v>
      </c>
      <c r="BB532" s="8">
        <v>3.9511754215919362E-2</v>
      </c>
      <c r="BC532" s="8">
        <v>0.18669111796789839</v>
      </c>
      <c r="BD532" s="8">
        <v>0.10731871743424677</v>
      </c>
      <c r="BE532" s="8">
        <v>4.0099402118046773E-2</v>
      </c>
      <c r="BF532" s="8">
        <v>0.19903175291108222</v>
      </c>
      <c r="BG532" s="8">
        <v>0.59450827908199966</v>
      </c>
      <c r="BH532" s="8">
        <v>9.0481814451246743E-6</v>
      </c>
      <c r="BI532" s="8">
        <v>0.41061381776500022</v>
      </c>
      <c r="BJ532" s="8">
        <v>1.4280772214953223</v>
      </c>
      <c r="BK532" s="8">
        <v>1.3451110319437092</v>
      </c>
      <c r="BL532" s="8">
        <v>1.365358978375645</v>
      </c>
    </row>
    <row r="533" spans="1:64" x14ac:dyDescent="0.3">
      <c r="A533" s="7">
        <v>442291</v>
      </c>
      <c r="B533" s="7" t="str">
        <f t="shared" si="152"/>
        <v>Window Treatment Stores</v>
      </c>
      <c r="C533" s="8">
        <f t="shared" si="153"/>
        <v>0.12109338792335483</v>
      </c>
      <c r="D533" s="8">
        <f t="shared" si="154"/>
        <v>3.6151652447158074E-2</v>
      </c>
      <c r="E533" s="8">
        <f t="shared" si="155"/>
        <v>0.15738797123938064</v>
      </c>
      <c r="F533" s="8">
        <f t="shared" si="156"/>
        <v>7.7675423662601606E-2</v>
      </c>
      <c r="G533" s="8">
        <f t="shared" si="157"/>
        <v>2.4405858629208223E-2</v>
      </c>
      <c r="H533" s="8">
        <f t="shared" si="158"/>
        <v>8.481256009529678E-2</v>
      </c>
      <c r="I533" s="8">
        <f t="shared" si="159"/>
        <v>0.10114768328522744</v>
      </c>
      <c r="J533" s="8">
        <f t="shared" si="160"/>
        <v>3.0851746268996769E-2</v>
      </c>
      <c r="K533" s="8">
        <f t="shared" si="161"/>
        <v>0.13436746510805972</v>
      </c>
      <c r="L533" s="8">
        <f t="shared" si="162"/>
        <v>8.123217687227581E-2</v>
      </c>
      <c r="M533" s="8">
        <f t="shared" si="163"/>
        <v>3.1718717488751609E-2</v>
      </c>
      <c r="N533" s="8">
        <f t="shared" si="164"/>
        <v>0.14687683406737906</v>
      </c>
      <c r="O533" s="8">
        <f t="shared" si="165"/>
        <v>0.39298817284385462</v>
      </c>
      <c r="P533" s="8">
        <f t="shared" si="166"/>
        <v>9.1770685564300018E-6</v>
      </c>
      <c r="Q533" s="8">
        <f t="shared" si="167"/>
        <v>0.27459022315600018</v>
      </c>
      <c r="R533" s="8">
        <f t="shared" si="168"/>
        <v>1</v>
      </c>
      <c r="S533" s="8">
        <f t="shared" si="169"/>
        <v>0.84818416496741955</v>
      </c>
      <c r="T533" s="8">
        <f t="shared" si="170"/>
        <v>0.92765721724338712</v>
      </c>
      <c r="W533" s="7">
        <v>442291</v>
      </c>
      <c r="X533" s="7" t="s">
        <v>626</v>
      </c>
      <c r="Y533" s="8">
        <v>0</v>
      </c>
      <c r="Z533" s="8">
        <v>0</v>
      </c>
      <c r="AA533" s="8">
        <v>0</v>
      </c>
      <c r="AB533" s="8">
        <v>0</v>
      </c>
      <c r="AC533" s="8">
        <v>0</v>
      </c>
      <c r="AD533" s="8">
        <v>0</v>
      </c>
      <c r="AE533" s="8">
        <v>0</v>
      </c>
      <c r="AF533" s="8">
        <v>0</v>
      </c>
      <c r="AG533" s="8">
        <v>0</v>
      </c>
      <c r="AH533" s="8">
        <v>0</v>
      </c>
      <c r="AI533" s="8">
        <v>0</v>
      </c>
      <c r="AJ533" s="8">
        <v>0</v>
      </c>
      <c r="AK533" s="8">
        <v>0</v>
      </c>
      <c r="AL533" s="8">
        <v>0</v>
      </c>
      <c r="AM533" s="8">
        <v>0</v>
      </c>
      <c r="AN533" s="8">
        <v>1</v>
      </c>
      <c r="AO533" s="8">
        <v>0</v>
      </c>
      <c r="AP533" s="8">
        <v>0</v>
      </c>
      <c r="AS533" s="7">
        <v>442291</v>
      </c>
      <c r="AT533" s="7" t="s">
        <v>626</v>
      </c>
      <c r="AU533" s="8">
        <v>0.12109338792335483</v>
      </c>
      <c r="AV533" s="8">
        <v>3.6151652447158074E-2</v>
      </c>
      <c r="AW533" s="8">
        <v>0.15738797123938064</v>
      </c>
      <c r="AX533" s="8">
        <v>7.7675423662601606E-2</v>
      </c>
      <c r="AY533" s="8">
        <v>2.4405858629208223E-2</v>
      </c>
      <c r="AZ533" s="8">
        <v>8.481256009529678E-2</v>
      </c>
      <c r="BA533" s="8">
        <v>0.10114768328522744</v>
      </c>
      <c r="BB533" s="8">
        <v>3.0851746268996769E-2</v>
      </c>
      <c r="BC533" s="8">
        <v>0.13436746510805972</v>
      </c>
      <c r="BD533" s="8">
        <v>8.123217687227581E-2</v>
      </c>
      <c r="BE533" s="8">
        <v>3.1718717488751609E-2</v>
      </c>
      <c r="BF533" s="8">
        <v>0.14687683406737906</v>
      </c>
      <c r="BG533" s="8">
        <v>0.39298817284385462</v>
      </c>
      <c r="BH533" s="8">
        <v>9.1770685564300018E-6</v>
      </c>
      <c r="BI533" s="8">
        <v>0.27459022315600018</v>
      </c>
      <c r="BJ533" s="8">
        <v>1.3146330116098384</v>
      </c>
      <c r="BK533" s="8">
        <v>0.84818416496741955</v>
      </c>
      <c r="BL533" s="8">
        <v>0.92765721724338712</v>
      </c>
    </row>
    <row r="534" spans="1:64" x14ac:dyDescent="0.3">
      <c r="A534" s="7">
        <v>442299</v>
      </c>
      <c r="B534" s="7" t="str">
        <f t="shared" si="152"/>
        <v>All Other Home Furnishings Stores</v>
      </c>
      <c r="C534" s="8">
        <f t="shared" si="153"/>
        <v>0.109907828486</v>
      </c>
      <c r="D534" s="8">
        <f t="shared" si="154"/>
        <v>2.0496269305200002E-2</v>
      </c>
      <c r="E534" s="8">
        <f t="shared" si="155"/>
        <v>6.9560835804099996E-2</v>
      </c>
      <c r="F534" s="8">
        <f t="shared" si="156"/>
        <v>7.6296690359799996E-2</v>
      </c>
      <c r="G534" s="8">
        <f t="shared" si="157"/>
        <v>1.57836114939E-2</v>
      </c>
      <c r="H534" s="8">
        <f t="shared" si="158"/>
        <v>3.9590704216700003E-2</v>
      </c>
      <c r="I534" s="8">
        <f t="shared" si="159"/>
        <v>8.5498934379600003E-2</v>
      </c>
      <c r="J534" s="8">
        <f t="shared" si="160"/>
        <v>1.6114766976400002E-2</v>
      </c>
      <c r="K534" s="8">
        <f t="shared" si="161"/>
        <v>4.9170187257000002E-2</v>
      </c>
      <c r="L534" s="8">
        <f t="shared" si="162"/>
        <v>6.7278769272899996E-2</v>
      </c>
      <c r="M534" s="8">
        <f t="shared" si="163"/>
        <v>1.7469749902500002E-2</v>
      </c>
      <c r="N534" s="8">
        <f t="shared" si="164"/>
        <v>6.9989203771399999E-2</v>
      </c>
      <c r="O534" s="8">
        <f t="shared" si="165"/>
        <v>0.59599131765000002</v>
      </c>
      <c r="P534" s="8">
        <f t="shared" si="166"/>
        <v>1.1215802418199999E-5</v>
      </c>
      <c r="Q534" s="8">
        <f t="shared" si="167"/>
        <v>0.409566464819</v>
      </c>
      <c r="R534" s="8">
        <f t="shared" si="168"/>
        <v>1.1999649336</v>
      </c>
      <c r="S534" s="8">
        <f t="shared" si="169"/>
        <v>1.1316710060699999</v>
      </c>
      <c r="T534" s="8">
        <f t="shared" si="170"/>
        <v>1.1507838886099999</v>
      </c>
      <c r="W534" s="7">
        <v>442299</v>
      </c>
      <c r="X534" s="7" t="s">
        <v>627</v>
      </c>
      <c r="Y534" s="8">
        <v>0.109907828486</v>
      </c>
      <c r="Z534" s="8">
        <v>2.0496269305200002E-2</v>
      </c>
      <c r="AA534" s="8">
        <v>6.9560835804099996E-2</v>
      </c>
      <c r="AB534" s="8">
        <v>7.6296690359799996E-2</v>
      </c>
      <c r="AC534" s="8">
        <v>1.57836114939E-2</v>
      </c>
      <c r="AD534" s="8">
        <v>3.9590704216700003E-2</v>
      </c>
      <c r="AE534" s="8">
        <v>8.5498934379600003E-2</v>
      </c>
      <c r="AF534" s="8">
        <v>1.6114766976400002E-2</v>
      </c>
      <c r="AG534" s="8">
        <v>4.9170187257000002E-2</v>
      </c>
      <c r="AH534" s="8">
        <v>6.7278769272899996E-2</v>
      </c>
      <c r="AI534" s="8">
        <v>1.7469749902500002E-2</v>
      </c>
      <c r="AJ534" s="8">
        <v>6.9989203771399999E-2</v>
      </c>
      <c r="AK534" s="8">
        <v>0.59599131765000002</v>
      </c>
      <c r="AL534" s="8">
        <v>1.1215802418199999E-5</v>
      </c>
      <c r="AM534" s="8">
        <v>0.409566464819</v>
      </c>
      <c r="AN534" s="8">
        <v>1.1999649336</v>
      </c>
      <c r="AO534" s="8">
        <v>1.1316710060699999</v>
      </c>
      <c r="AP534" s="8">
        <v>1.1507838886099999</v>
      </c>
      <c r="AS534" s="7">
        <v>442299</v>
      </c>
      <c r="AT534" s="7" t="s">
        <v>627</v>
      </c>
      <c r="AU534" s="8">
        <v>0.16246620324633873</v>
      </c>
      <c r="AV534" s="8">
        <v>4.5434212429948391E-2</v>
      </c>
      <c r="AW534" s="8">
        <v>0.20811556971953063</v>
      </c>
      <c r="AX534" s="8">
        <v>7.7437600236480678E-2</v>
      </c>
      <c r="AY534" s="8">
        <v>2.2532435432512422E-2</v>
      </c>
      <c r="AZ534" s="8">
        <v>7.9460448590353255E-2</v>
      </c>
      <c r="BA534" s="8">
        <v>0.13469738001020642</v>
      </c>
      <c r="BB534" s="8">
        <v>3.8540694317443544E-2</v>
      </c>
      <c r="BC534" s="8">
        <v>0.17849459644762583</v>
      </c>
      <c r="BD534" s="8">
        <v>0.10513345956679358</v>
      </c>
      <c r="BE534" s="8">
        <v>3.9520401362877426E-2</v>
      </c>
      <c r="BF534" s="8">
        <v>0.19297523418436774</v>
      </c>
      <c r="BG534" s="8">
        <v>0.57514515297774105</v>
      </c>
      <c r="BH534" s="8">
        <v>1.6876691462596452E-5</v>
      </c>
      <c r="BI534" s="8">
        <v>0.40105145874677456</v>
      </c>
      <c r="BJ534" s="8">
        <v>1.4160159853954843</v>
      </c>
      <c r="BK534" s="8">
        <v>1.147172419742742</v>
      </c>
      <c r="BL534" s="8">
        <v>1.3194746062593552</v>
      </c>
    </row>
    <row r="535" spans="1:64" x14ac:dyDescent="0.3">
      <c r="A535" s="7">
        <v>443141</v>
      </c>
      <c r="B535" s="7" t="str">
        <f t="shared" si="152"/>
        <v>Household Appliance Stores</v>
      </c>
      <c r="C535" s="8">
        <f t="shared" si="153"/>
        <v>0.110197082887</v>
      </c>
      <c r="D535" s="8">
        <f t="shared" si="154"/>
        <v>2.0557792883300001E-2</v>
      </c>
      <c r="E535" s="8">
        <f t="shared" si="155"/>
        <v>7.3437772016999997E-2</v>
      </c>
      <c r="F535" s="8">
        <f t="shared" si="156"/>
        <v>7.1731830363299998E-2</v>
      </c>
      <c r="G535" s="8">
        <f t="shared" si="157"/>
        <v>1.48493162071E-2</v>
      </c>
      <c r="H535" s="8">
        <f t="shared" si="158"/>
        <v>4.0284694043499998E-2</v>
      </c>
      <c r="I535" s="8">
        <f t="shared" si="159"/>
        <v>8.6053897592399994E-2</v>
      </c>
      <c r="J535" s="8">
        <f t="shared" si="160"/>
        <v>1.62506364168E-2</v>
      </c>
      <c r="K535" s="8">
        <f t="shared" si="161"/>
        <v>5.2736983004000003E-2</v>
      </c>
      <c r="L535" s="8">
        <f t="shared" si="162"/>
        <v>6.75549178951E-2</v>
      </c>
      <c r="M535" s="8">
        <f t="shared" si="163"/>
        <v>1.7524671377299999E-2</v>
      </c>
      <c r="N535" s="8">
        <f t="shared" si="164"/>
        <v>7.3773880925899996E-2</v>
      </c>
      <c r="O535" s="8">
        <f t="shared" si="165"/>
        <v>0.59575513461999996</v>
      </c>
      <c r="P535" s="8">
        <f t="shared" si="166"/>
        <v>1.1949079084E-5</v>
      </c>
      <c r="Q535" s="8">
        <f t="shared" si="167"/>
        <v>0.407192806347</v>
      </c>
      <c r="R535" s="8">
        <f t="shared" si="168"/>
        <v>1.20419264779</v>
      </c>
      <c r="S535" s="8">
        <f t="shared" si="169"/>
        <v>1.1268658406100001</v>
      </c>
      <c r="T535" s="8">
        <f t="shared" si="170"/>
        <v>1.1550415170099999</v>
      </c>
      <c r="W535" s="7">
        <v>443141</v>
      </c>
      <c r="X535" s="7" t="s">
        <v>628</v>
      </c>
      <c r="Y535" s="8">
        <v>0.110197082887</v>
      </c>
      <c r="Z535" s="8">
        <v>2.0557792883300001E-2</v>
      </c>
      <c r="AA535" s="8">
        <v>7.3437772016999997E-2</v>
      </c>
      <c r="AB535" s="8">
        <v>7.1731830363299998E-2</v>
      </c>
      <c r="AC535" s="8">
        <v>1.48493162071E-2</v>
      </c>
      <c r="AD535" s="8">
        <v>4.0284694043499998E-2</v>
      </c>
      <c r="AE535" s="8">
        <v>8.6053897592399994E-2</v>
      </c>
      <c r="AF535" s="8">
        <v>1.62506364168E-2</v>
      </c>
      <c r="AG535" s="8">
        <v>5.2736983004000003E-2</v>
      </c>
      <c r="AH535" s="8">
        <v>6.75549178951E-2</v>
      </c>
      <c r="AI535" s="8">
        <v>1.7524671377299999E-2</v>
      </c>
      <c r="AJ535" s="8">
        <v>7.3773880925899996E-2</v>
      </c>
      <c r="AK535" s="8">
        <v>0.59575513461999996</v>
      </c>
      <c r="AL535" s="8">
        <v>1.1949079084E-5</v>
      </c>
      <c r="AM535" s="8">
        <v>0.407192806347</v>
      </c>
      <c r="AN535" s="8">
        <v>1.20419264779</v>
      </c>
      <c r="AO535" s="8">
        <v>1.1268658406100001</v>
      </c>
      <c r="AP535" s="8">
        <v>1.1550415170099999</v>
      </c>
      <c r="AS535" s="7">
        <v>443141</v>
      </c>
      <c r="AT535" s="7" t="s">
        <v>628</v>
      </c>
      <c r="AU535" s="8">
        <v>0.14762140076843552</v>
      </c>
      <c r="AV535" s="8">
        <v>4.2217003956548371E-2</v>
      </c>
      <c r="AW535" s="8">
        <v>0.19711007883844517</v>
      </c>
      <c r="AX535" s="8">
        <v>0.12553831655116615</v>
      </c>
      <c r="AY535" s="8">
        <v>3.7816531589550006E-2</v>
      </c>
      <c r="AZ535" s="8">
        <v>0.1408881793176758</v>
      </c>
      <c r="BA535" s="8">
        <v>0.12339882161520321</v>
      </c>
      <c r="BB535" s="8">
        <v>3.6035554775738714E-2</v>
      </c>
      <c r="BC535" s="8">
        <v>0.17046861146773384</v>
      </c>
      <c r="BD535" s="8">
        <v>9.6815976234024159E-2</v>
      </c>
      <c r="BE535" s="8">
        <v>3.6867705079240309E-2</v>
      </c>
      <c r="BF535" s="8">
        <v>0.18297703196699025</v>
      </c>
      <c r="BG535" s="8">
        <v>0.50782739340369365</v>
      </c>
      <c r="BH535" s="8">
        <v>7.6983837135185463E-6</v>
      </c>
      <c r="BI535" s="8">
        <v>0.35257247991403246</v>
      </c>
      <c r="BJ535" s="8">
        <v>1.3869484835633872</v>
      </c>
      <c r="BK535" s="8">
        <v>1.159081737135645</v>
      </c>
      <c r="BL535" s="8">
        <v>1.1847416975362906</v>
      </c>
    </row>
    <row r="536" spans="1:64" x14ac:dyDescent="0.3">
      <c r="A536" s="7">
        <v>443142</v>
      </c>
      <c r="B536" s="7" t="str">
        <f t="shared" si="152"/>
        <v>Electronics Stores</v>
      </c>
      <c r="C536" s="8">
        <f t="shared" si="153"/>
        <v>0.10991754711899999</v>
      </c>
      <c r="D536" s="8">
        <f t="shared" si="154"/>
        <v>2.049557863E-2</v>
      </c>
      <c r="E536" s="8">
        <f t="shared" si="155"/>
        <v>7.3326549680899994E-2</v>
      </c>
      <c r="F536" s="8">
        <f t="shared" si="156"/>
        <v>9.8550359462600004E-2</v>
      </c>
      <c r="G536" s="8">
        <f t="shared" si="157"/>
        <v>2.0274077391000001E-2</v>
      </c>
      <c r="H536" s="8">
        <f t="shared" si="158"/>
        <v>5.5235108447399997E-2</v>
      </c>
      <c r="I536" s="8">
        <f t="shared" si="159"/>
        <v>8.5756080561899997E-2</v>
      </c>
      <c r="J536" s="8">
        <f t="shared" si="160"/>
        <v>1.6140335207800002E-2</v>
      </c>
      <c r="K536" s="8">
        <f t="shared" si="161"/>
        <v>5.2482941254100003E-2</v>
      </c>
      <c r="L536" s="8">
        <f t="shared" si="162"/>
        <v>6.7262288886500002E-2</v>
      </c>
      <c r="M536" s="8">
        <f t="shared" si="163"/>
        <v>1.7473106616599999E-2</v>
      </c>
      <c r="N536" s="8">
        <f t="shared" si="164"/>
        <v>7.3635128309500003E-2</v>
      </c>
      <c r="O536" s="8">
        <f t="shared" si="165"/>
        <v>0.59589383803600005</v>
      </c>
      <c r="P536" s="8">
        <f t="shared" si="166"/>
        <v>8.7363476802900002E-6</v>
      </c>
      <c r="Q536" s="8">
        <f t="shared" si="167"/>
        <v>0.40908141509200002</v>
      </c>
      <c r="R536" s="8">
        <f t="shared" si="168"/>
        <v>1.20373967543</v>
      </c>
      <c r="S536" s="8">
        <f t="shared" si="169"/>
        <v>1.1740595453</v>
      </c>
      <c r="T536" s="8">
        <f t="shared" si="170"/>
        <v>1.1543793570200001</v>
      </c>
      <c r="W536" s="7">
        <v>443142</v>
      </c>
      <c r="X536" s="7" t="s">
        <v>629</v>
      </c>
      <c r="Y536" s="8">
        <v>0.10991754711899999</v>
      </c>
      <c r="Z536" s="8">
        <v>2.049557863E-2</v>
      </c>
      <c r="AA536" s="8">
        <v>7.3326549680899994E-2</v>
      </c>
      <c r="AB536" s="8">
        <v>9.8550359462600004E-2</v>
      </c>
      <c r="AC536" s="8">
        <v>2.0274077391000001E-2</v>
      </c>
      <c r="AD536" s="8">
        <v>5.5235108447399997E-2</v>
      </c>
      <c r="AE536" s="8">
        <v>8.5756080561899997E-2</v>
      </c>
      <c r="AF536" s="8">
        <v>1.6140335207800002E-2</v>
      </c>
      <c r="AG536" s="8">
        <v>5.2482941254100003E-2</v>
      </c>
      <c r="AH536" s="8">
        <v>6.7262288886500002E-2</v>
      </c>
      <c r="AI536" s="8">
        <v>1.7473106616599999E-2</v>
      </c>
      <c r="AJ536" s="8">
        <v>7.3635128309500003E-2</v>
      </c>
      <c r="AK536" s="8">
        <v>0.59589383803600005</v>
      </c>
      <c r="AL536" s="8">
        <v>8.7363476802900002E-6</v>
      </c>
      <c r="AM536" s="8">
        <v>0.40908141509200002</v>
      </c>
      <c r="AN536" s="8">
        <v>1.20373967543</v>
      </c>
      <c r="AO536" s="8">
        <v>1.1740595453</v>
      </c>
      <c r="AP536" s="8">
        <v>1.1543793570200001</v>
      </c>
      <c r="AS536" s="7">
        <v>443142</v>
      </c>
      <c r="AT536" s="7" t="s">
        <v>629</v>
      </c>
      <c r="AU536" s="8">
        <v>0.16438785064810804</v>
      </c>
      <c r="AV536" s="8">
        <v>4.5834484376050019E-2</v>
      </c>
      <c r="AW536" s="8">
        <v>0.21568971416284038</v>
      </c>
      <c r="AX536" s="8">
        <v>0.15785655500681289</v>
      </c>
      <c r="AY536" s="8">
        <v>4.5159560656122581E-2</v>
      </c>
      <c r="AZ536" s="8">
        <v>0.1708315929948484</v>
      </c>
      <c r="BA536" s="8">
        <v>0.13647675047847421</v>
      </c>
      <c r="BB536" s="8">
        <v>3.8904299393170985E-2</v>
      </c>
      <c r="BC536" s="8">
        <v>0.18546928840530638</v>
      </c>
      <c r="BD536" s="8">
        <v>0.10624427785217742</v>
      </c>
      <c r="BE536" s="8">
        <v>3.986668703627258E-2</v>
      </c>
      <c r="BF536" s="8">
        <v>0.20004222909572739</v>
      </c>
      <c r="BG536" s="8">
        <v>0.5846246810689345</v>
      </c>
      <c r="BH536" s="8">
        <v>7.8084337142341934E-6</v>
      </c>
      <c r="BI536" s="8">
        <v>0.40751570360598421</v>
      </c>
      <c r="BJ536" s="8">
        <v>1.4259120491866133</v>
      </c>
      <c r="BK536" s="8">
        <v>1.3577186763995168</v>
      </c>
      <c r="BL536" s="8">
        <v>1.3447213060190324</v>
      </c>
    </row>
    <row r="537" spans="1:64" x14ac:dyDescent="0.3">
      <c r="A537" s="7">
        <v>444110</v>
      </c>
      <c r="B537" s="7" t="str">
        <f t="shared" si="152"/>
        <v>Home Centers</v>
      </c>
      <c r="C537" s="8">
        <f t="shared" si="153"/>
        <v>0.101693654796</v>
      </c>
      <c r="D537" s="8">
        <f t="shared" si="154"/>
        <v>1.5166686387699999E-2</v>
      </c>
      <c r="E537" s="8">
        <f t="shared" si="155"/>
        <v>0.10908818854000001</v>
      </c>
      <c r="F537" s="8">
        <f t="shared" si="156"/>
        <v>0.113083105213</v>
      </c>
      <c r="G537" s="8">
        <f t="shared" si="157"/>
        <v>1.8788382411999999E-2</v>
      </c>
      <c r="H537" s="8">
        <f t="shared" si="158"/>
        <v>7.4037592574299996E-2</v>
      </c>
      <c r="I537" s="8">
        <f t="shared" si="159"/>
        <v>9.4242881529200004E-2</v>
      </c>
      <c r="J537" s="8">
        <f t="shared" si="160"/>
        <v>1.52302648214E-2</v>
      </c>
      <c r="K537" s="8">
        <f t="shared" si="161"/>
        <v>7.7278805842100007E-2</v>
      </c>
      <c r="L537" s="8">
        <f t="shared" si="162"/>
        <v>7.3964651031500003E-2</v>
      </c>
      <c r="M537" s="8">
        <f t="shared" si="163"/>
        <v>1.2053648226E-2</v>
      </c>
      <c r="N537" s="8">
        <f t="shared" si="164"/>
        <v>0.10930337386</v>
      </c>
      <c r="O537" s="8">
        <f t="shared" si="165"/>
        <v>0.65154252629700005</v>
      </c>
      <c r="P537" s="8">
        <f t="shared" si="166"/>
        <v>6.79174028106E-6</v>
      </c>
      <c r="Q537" s="8">
        <f t="shared" si="167"/>
        <v>0.31761922035899998</v>
      </c>
      <c r="R537" s="8">
        <f t="shared" si="168"/>
        <v>1.2259485297199999</v>
      </c>
      <c r="S537" s="8">
        <f t="shared" si="169"/>
        <v>1.2059090802000001</v>
      </c>
      <c r="T537" s="8">
        <f t="shared" si="170"/>
        <v>1.1867519521900001</v>
      </c>
      <c r="W537" s="7">
        <v>444110</v>
      </c>
      <c r="X537" s="7" t="s">
        <v>630</v>
      </c>
      <c r="Y537" s="8">
        <v>0.101693654796</v>
      </c>
      <c r="Z537" s="8">
        <v>1.5166686387699999E-2</v>
      </c>
      <c r="AA537" s="8">
        <v>0.10908818854000001</v>
      </c>
      <c r="AB537" s="8">
        <v>0.113083105213</v>
      </c>
      <c r="AC537" s="8">
        <v>1.8788382411999999E-2</v>
      </c>
      <c r="AD537" s="8">
        <v>7.4037592574299996E-2</v>
      </c>
      <c r="AE537" s="8">
        <v>9.4242881529200004E-2</v>
      </c>
      <c r="AF537" s="8">
        <v>1.52302648214E-2</v>
      </c>
      <c r="AG537" s="8">
        <v>7.7278805842100007E-2</v>
      </c>
      <c r="AH537" s="8">
        <v>7.3964651031500003E-2</v>
      </c>
      <c r="AI537" s="8">
        <v>1.2053648226E-2</v>
      </c>
      <c r="AJ537" s="8">
        <v>0.10930337386</v>
      </c>
      <c r="AK537" s="8">
        <v>0.65154252629700005</v>
      </c>
      <c r="AL537" s="8">
        <v>6.79174028106E-6</v>
      </c>
      <c r="AM537" s="8">
        <v>0.31761922035899998</v>
      </c>
      <c r="AN537" s="8">
        <v>1.2259485297199999</v>
      </c>
      <c r="AO537" s="8">
        <v>1.2059090802000001</v>
      </c>
      <c r="AP537" s="8">
        <v>1.1867519521900001</v>
      </c>
      <c r="AS537" s="7">
        <v>444110</v>
      </c>
      <c r="AT537" s="7" t="s">
        <v>630</v>
      </c>
      <c r="AU537" s="8">
        <v>0.14567902053255807</v>
      </c>
      <c r="AV537" s="8">
        <v>3.4400973619262899E-2</v>
      </c>
      <c r="AW537" s="8">
        <v>0.27715735787212908</v>
      </c>
      <c r="AX537" s="8">
        <v>0.14215570716065165</v>
      </c>
      <c r="AY537" s="8">
        <v>3.346071993492903E-2</v>
      </c>
      <c r="AZ537" s="8">
        <v>0.1865384042246403</v>
      </c>
      <c r="BA537" s="8">
        <v>0.15039019713226295</v>
      </c>
      <c r="BB537" s="8">
        <v>3.7313387140756445E-2</v>
      </c>
      <c r="BC537" s="8">
        <v>0.27884610340087407</v>
      </c>
      <c r="BD537" s="8">
        <v>0.10586576098512744</v>
      </c>
      <c r="BE537" s="8">
        <v>2.7316110762791942E-2</v>
      </c>
      <c r="BF537" s="8">
        <v>0.24187216599522579</v>
      </c>
      <c r="BG537" s="8">
        <v>0.65159271955700082</v>
      </c>
      <c r="BH537" s="8">
        <v>7.7930340084033862E-6</v>
      </c>
      <c r="BI537" s="8">
        <v>0.32369450522100007</v>
      </c>
      <c r="BJ537" s="8">
        <v>1.4572373520232262</v>
      </c>
      <c r="BK537" s="8">
        <v>1.3621548313201612</v>
      </c>
      <c r="BL537" s="8">
        <v>1.4665496876737096</v>
      </c>
    </row>
    <row r="538" spans="1:64" x14ac:dyDescent="0.3">
      <c r="A538" s="7">
        <v>444120</v>
      </c>
      <c r="B538" s="7" t="str">
        <f t="shared" si="152"/>
        <v>Paint and Wallpaper Stores</v>
      </c>
      <c r="C538" s="8">
        <f t="shared" si="153"/>
        <v>0.12753646984167419</v>
      </c>
      <c r="D538" s="8">
        <f t="shared" si="154"/>
        <v>3.1294748730337101E-2</v>
      </c>
      <c r="E538" s="8">
        <f t="shared" si="155"/>
        <v>0.24366857012148396</v>
      </c>
      <c r="F538" s="8">
        <f t="shared" si="156"/>
        <v>0.1592067026942742</v>
      </c>
      <c r="G538" s="8">
        <f t="shared" si="157"/>
        <v>3.9506025216298389E-2</v>
      </c>
      <c r="H538" s="8">
        <f t="shared" si="158"/>
        <v>0.21743114882214515</v>
      </c>
      <c r="I538" s="8">
        <f t="shared" si="159"/>
        <v>0.13216540486592906</v>
      </c>
      <c r="J538" s="8">
        <f t="shared" si="160"/>
        <v>3.3887816189679038E-2</v>
      </c>
      <c r="K538" s="8">
        <f t="shared" si="161"/>
        <v>0.24666907127866128</v>
      </c>
      <c r="L538" s="8">
        <f t="shared" si="162"/>
        <v>9.3555346129383848E-2</v>
      </c>
      <c r="M538" s="8">
        <f t="shared" si="163"/>
        <v>2.4959838040416127E-2</v>
      </c>
      <c r="N538" s="8">
        <f t="shared" si="164"/>
        <v>0.2124072281098387</v>
      </c>
      <c r="O538" s="8">
        <f t="shared" si="165"/>
        <v>0.54658305669877483</v>
      </c>
      <c r="P538" s="8">
        <f t="shared" si="166"/>
        <v>4.980644879550646E-6</v>
      </c>
      <c r="Q538" s="8">
        <f t="shared" si="167"/>
        <v>0.27270249916587119</v>
      </c>
      <c r="R538" s="8">
        <f t="shared" si="168"/>
        <v>1</v>
      </c>
      <c r="S538" s="8">
        <f t="shared" si="169"/>
        <v>1.2548535541524193</v>
      </c>
      <c r="T538" s="8">
        <f t="shared" si="170"/>
        <v>1.2514319697537097</v>
      </c>
      <c r="W538" s="7">
        <v>444120</v>
      </c>
      <c r="X538" s="7" t="s">
        <v>631</v>
      </c>
      <c r="Y538" s="8">
        <v>0</v>
      </c>
      <c r="Z538" s="8">
        <v>0</v>
      </c>
      <c r="AA538" s="8">
        <v>0</v>
      </c>
      <c r="AB538" s="8">
        <v>0</v>
      </c>
      <c r="AC538" s="8">
        <v>0</v>
      </c>
      <c r="AD538" s="8">
        <v>0</v>
      </c>
      <c r="AE538" s="8">
        <v>0</v>
      </c>
      <c r="AF538" s="8">
        <v>0</v>
      </c>
      <c r="AG538" s="8">
        <v>0</v>
      </c>
      <c r="AH538" s="8">
        <v>0</v>
      </c>
      <c r="AI538" s="8">
        <v>0</v>
      </c>
      <c r="AJ538" s="8">
        <v>0</v>
      </c>
      <c r="AK538" s="8">
        <v>0</v>
      </c>
      <c r="AL538" s="8">
        <v>0</v>
      </c>
      <c r="AM538" s="8">
        <v>0</v>
      </c>
      <c r="AN538" s="8">
        <v>1</v>
      </c>
      <c r="AO538" s="8">
        <v>0</v>
      </c>
      <c r="AP538" s="8">
        <v>0</v>
      </c>
      <c r="AS538" s="7">
        <v>444120</v>
      </c>
      <c r="AT538" s="7" t="s">
        <v>631</v>
      </c>
      <c r="AU538" s="8">
        <v>0.12753646984167419</v>
      </c>
      <c r="AV538" s="8">
        <v>3.1294748730337101E-2</v>
      </c>
      <c r="AW538" s="8">
        <v>0.24366857012148396</v>
      </c>
      <c r="AX538" s="8">
        <v>0.1592067026942742</v>
      </c>
      <c r="AY538" s="8">
        <v>3.9506025216298389E-2</v>
      </c>
      <c r="AZ538" s="8">
        <v>0.21743114882214515</v>
      </c>
      <c r="BA538" s="8">
        <v>0.13216540486592906</v>
      </c>
      <c r="BB538" s="8">
        <v>3.3887816189679038E-2</v>
      </c>
      <c r="BC538" s="8">
        <v>0.24666907127866128</v>
      </c>
      <c r="BD538" s="8">
        <v>9.3555346129383848E-2</v>
      </c>
      <c r="BE538" s="8">
        <v>2.4959838040416127E-2</v>
      </c>
      <c r="BF538" s="8">
        <v>0.2124072281098387</v>
      </c>
      <c r="BG538" s="8">
        <v>0.54658305669877483</v>
      </c>
      <c r="BH538" s="8">
        <v>4.980644879550646E-6</v>
      </c>
      <c r="BI538" s="8">
        <v>0.27270249916587119</v>
      </c>
      <c r="BJ538" s="8">
        <v>1.4024997886937098</v>
      </c>
      <c r="BK538" s="8">
        <v>1.2548535541524193</v>
      </c>
      <c r="BL538" s="8">
        <v>1.2514319697537097</v>
      </c>
    </row>
    <row r="539" spans="1:64" x14ac:dyDescent="0.3">
      <c r="A539" s="7">
        <v>444130</v>
      </c>
      <c r="B539" s="7" t="str">
        <f t="shared" si="152"/>
        <v>Hardware Stores</v>
      </c>
      <c r="C539" s="8">
        <f t="shared" si="153"/>
        <v>0.10184589033499999</v>
      </c>
      <c r="D539" s="8">
        <f t="shared" si="154"/>
        <v>1.51750048243E-2</v>
      </c>
      <c r="E539" s="8">
        <f t="shared" si="155"/>
        <v>0.108721302757</v>
      </c>
      <c r="F539" s="8">
        <f t="shared" si="156"/>
        <v>5.2243001923599999E-2</v>
      </c>
      <c r="G539" s="8">
        <f t="shared" si="157"/>
        <v>8.7054688750500004E-3</v>
      </c>
      <c r="H539" s="8">
        <f t="shared" si="158"/>
        <v>3.3952445073100003E-2</v>
      </c>
      <c r="I539" s="8">
        <f t="shared" si="159"/>
        <v>9.4635540909499993E-2</v>
      </c>
      <c r="J539" s="8">
        <f t="shared" si="160"/>
        <v>1.5291168285599999E-2</v>
      </c>
      <c r="K539" s="8">
        <f t="shared" si="161"/>
        <v>7.7133889582699997E-2</v>
      </c>
      <c r="L539" s="8">
        <f t="shared" si="162"/>
        <v>7.41282780339E-2</v>
      </c>
      <c r="M539" s="8">
        <f t="shared" si="163"/>
        <v>1.2058773837000001E-2</v>
      </c>
      <c r="N539" s="8">
        <f t="shared" si="164"/>
        <v>0.108945840131</v>
      </c>
      <c r="O539" s="8">
        <f t="shared" si="165"/>
        <v>0.65165935337299996</v>
      </c>
      <c r="P539" s="8">
        <f t="shared" si="166"/>
        <v>1.4660753787500001E-5</v>
      </c>
      <c r="Q539" s="8">
        <f t="shared" si="167"/>
        <v>0.31646089387199999</v>
      </c>
      <c r="R539" s="8">
        <f t="shared" si="168"/>
        <v>1.2257421979200001</v>
      </c>
      <c r="S539" s="8">
        <f t="shared" si="169"/>
        <v>1.09490091587</v>
      </c>
      <c r="T539" s="8">
        <f t="shared" si="170"/>
        <v>1.18706059878</v>
      </c>
      <c r="W539" s="7">
        <v>444130</v>
      </c>
      <c r="X539" s="7" t="s">
        <v>632</v>
      </c>
      <c r="Y539" s="8">
        <v>0.10184589033499999</v>
      </c>
      <c r="Z539" s="8">
        <v>1.51750048243E-2</v>
      </c>
      <c r="AA539" s="8">
        <v>0.108721302757</v>
      </c>
      <c r="AB539" s="8">
        <v>5.2243001923599999E-2</v>
      </c>
      <c r="AC539" s="8">
        <v>8.7054688750500004E-3</v>
      </c>
      <c r="AD539" s="8">
        <v>3.3952445073100003E-2</v>
      </c>
      <c r="AE539" s="8">
        <v>9.4635540909499993E-2</v>
      </c>
      <c r="AF539" s="8">
        <v>1.5291168285599999E-2</v>
      </c>
      <c r="AG539" s="8">
        <v>7.7133889582699997E-2</v>
      </c>
      <c r="AH539" s="8">
        <v>7.41282780339E-2</v>
      </c>
      <c r="AI539" s="8">
        <v>1.2058773837000001E-2</v>
      </c>
      <c r="AJ539" s="8">
        <v>0.108945840131</v>
      </c>
      <c r="AK539" s="8">
        <v>0.65165935337299996</v>
      </c>
      <c r="AL539" s="8">
        <v>1.4660753787500001E-5</v>
      </c>
      <c r="AM539" s="8">
        <v>0.31646089387199999</v>
      </c>
      <c r="AN539" s="8">
        <v>1.2257421979200001</v>
      </c>
      <c r="AO539" s="8">
        <v>1.09490091587</v>
      </c>
      <c r="AP539" s="8">
        <v>1.18706059878</v>
      </c>
      <c r="AS539" s="7">
        <v>444130</v>
      </c>
      <c r="AT539" s="7" t="s">
        <v>632</v>
      </c>
      <c r="AU539" s="8">
        <v>0.14418738014748064</v>
      </c>
      <c r="AV539" s="8">
        <v>3.4178091853861288E-2</v>
      </c>
      <c r="AW539" s="8">
        <v>0.2740000262146291</v>
      </c>
      <c r="AX539" s="8">
        <v>0.13006561305596454</v>
      </c>
      <c r="AY539" s="8">
        <v>3.1196015521500489E-2</v>
      </c>
      <c r="AZ539" s="8">
        <v>0.17303365549446778</v>
      </c>
      <c r="BA539" s="8">
        <v>0.14948022051600485</v>
      </c>
      <c r="BB539" s="8">
        <v>3.7199852472833868E-2</v>
      </c>
      <c r="BC539" s="8">
        <v>0.2768280304923823</v>
      </c>
      <c r="BD539" s="8">
        <v>0.10490577679670807</v>
      </c>
      <c r="BE539" s="8">
        <v>2.7143482573901617E-2</v>
      </c>
      <c r="BF539" s="8">
        <v>0.239098498116629</v>
      </c>
      <c r="BG539" s="8">
        <v>0.64120298602690295</v>
      </c>
      <c r="BH539" s="8">
        <v>8.4001980553651626E-6</v>
      </c>
      <c r="BI539" s="8">
        <v>0.31747358252950048</v>
      </c>
      <c r="BJ539" s="8">
        <v>1.4523654982162901</v>
      </c>
      <c r="BK539" s="8">
        <v>1.3181662518137096</v>
      </c>
      <c r="BL539" s="8">
        <v>1.44737907122371</v>
      </c>
    </row>
    <row r="540" spans="1:64" x14ac:dyDescent="0.3">
      <c r="A540" s="7">
        <v>444190</v>
      </c>
      <c r="B540" s="7" t="str">
        <f t="shared" si="152"/>
        <v>Other Building Material Dealers</v>
      </c>
      <c r="C540" s="8">
        <f t="shared" si="153"/>
        <v>0.10165147246</v>
      </c>
      <c r="D540" s="8">
        <f t="shared" si="154"/>
        <v>1.5152764635600001E-2</v>
      </c>
      <c r="E540" s="8">
        <f t="shared" si="155"/>
        <v>0.10919775826100001</v>
      </c>
      <c r="F540" s="8">
        <f t="shared" si="156"/>
        <v>8.2545062638699998E-2</v>
      </c>
      <c r="G540" s="8">
        <f t="shared" si="157"/>
        <v>1.37313923485E-2</v>
      </c>
      <c r="H540" s="8">
        <f t="shared" si="158"/>
        <v>5.4265851759999997E-2</v>
      </c>
      <c r="I540" s="8">
        <f t="shared" si="159"/>
        <v>9.4146397362499995E-2</v>
      </c>
      <c r="J540" s="8">
        <f t="shared" si="160"/>
        <v>1.5210183660099999E-2</v>
      </c>
      <c r="K540" s="8">
        <f t="shared" si="161"/>
        <v>7.7383443566499996E-2</v>
      </c>
      <c r="L540" s="8">
        <f t="shared" si="162"/>
        <v>7.3934388475000001E-2</v>
      </c>
      <c r="M540" s="8">
        <f t="shared" si="163"/>
        <v>1.20395266191E-2</v>
      </c>
      <c r="N540" s="8">
        <f t="shared" si="164"/>
        <v>0.109365018648</v>
      </c>
      <c r="O540" s="8">
        <f t="shared" si="165"/>
        <v>0.65174151784800005</v>
      </c>
      <c r="P540" s="8">
        <f t="shared" si="166"/>
        <v>9.2835976244599992E-6</v>
      </c>
      <c r="Q540" s="8">
        <f t="shared" si="167"/>
        <v>0.31772985049899999</v>
      </c>
      <c r="R540" s="8">
        <f t="shared" si="168"/>
        <v>1.2260019953600001</v>
      </c>
      <c r="S540" s="8">
        <f t="shared" si="169"/>
        <v>1.15054230675</v>
      </c>
      <c r="T540" s="8">
        <f t="shared" si="170"/>
        <v>1.1867400245899999</v>
      </c>
      <c r="W540" s="7">
        <v>444190</v>
      </c>
      <c r="X540" s="7" t="s">
        <v>633</v>
      </c>
      <c r="Y540" s="8">
        <v>0.10165147246</v>
      </c>
      <c r="Z540" s="8">
        <v>1.5152764635600001E-2</v>
      </c>
      <c r="AA540" s="8">
        <v>0.10919775826100001</v>
      </c>
      <c r="AB540" s="8">
        <v>8.2545062638699998E-2</v>
      </c>
      <c r="AC540" s="8">
        <v>1.37313923485E-2</v>
      </c>
      <c r="AD540" s="8">
        <v>5.4265851759999997E-2</v>
      </c>
      <c r="AE540" s="8">
        <v>9.4146397362499995E-2</v>
      </c>
      <c r="AF540" s="8">
        <v>1.5210183660099999E-2</v>
      </c>
      <c r="AG540" s="8">
        <v>7.7383443566499996E-2</v>
      </c>
      <c r="AH540" s="8">
        <v>7.3934388475000001E-2</v>
      </c>
      <c r="AI540" s="8">
        <v>1.20395266191E-2</v>
      </c>
      <c r="AJ540" s="8">
        <v>0.109365018648</v>
      </c>
      <c r="AK540" s="8">
        <v>0.65174151784800005</v>
      </c>
      <c r="AL540" s="8">
        <v>9.2835976244599992E-6</v>
      </c>
      <c r="AM540" s="8">
        <v>0.31772985049899999</v>
      </c>
      <c r="AN540" s="8">
        <v>1.2260019953600001</v>
      </c>
      <c r="AO540" s="8">
        <v>1.15054230675</v>
      </c>
      <c r="AP540" s="8">
        <v>1.1867400245899999</v>
      </c>
      <c r="AS540" s="7">
        <v>444190</v>
      </c>
      <c r="AT540" s="7" t="s">
        <v>633</v>
      </c>
      <c r="AU540" s="8">
        <v>0.14396492404951453</v>
      </c>
      <c r="AV540" s="8">
        <v>3.4128319191593551E-2</v>
      </c>
      <c r="AW540" s="8">
        <v>0.27390404152206443</v>
      </c>
      <c r="AX540" s="8">
        <v>0.20200392573391771</v>
      </c>
      <c r="AY540" s="8">
        <v>4.9230225119862886E-2</v>
      </c>
      <c r="AZ540" s="8">
        <v>0.26891048848713228</v>
      </c>
      <c r="BA540" s="8">
        <v>0.14893070122399185</v>
      </c>
      <c r="BB540" s="8">
        <v>3.7042892646677414E-2</v>
      </c>
      <c r="BC540" s="8">
        <v>0.27653100586150797</v>
      </c>
      <c r="BD540" s="8">
        <v>0.10480299979424837</v>
      </c>
      <c r="BE540" s="8">
        <v>2.710957236914838E-2</v>
      </c>
      <c r="BF540" s="8">
        <v>0.23907489942203233</v>
      </c>
      <c r="BG540" s="8">
        <v>0.64128791413582242</v>
      </c>
      <c r="BH540" s="8">
        <v>5.4753217584109688E-6</v>
      </c>
      <c r="BI540" s="8">
        <v>0.31831242706474178</v>
      </c>
      <c r="BJ540" s="8">
        <v>1.4519972847627414</v>
      </c>
      <c r="BK540" s="8">
        <v>1.5040156070817741</v>
      </c>
      <c r="BL540" s="8">
        <v>1.4463755674743553</v>
      </c>
    </row>
    <row r="541" spans="1:64" x14ac:dyDescent="0.3">
      <c r="A541" s="7">
        <v>444210</v>
      </c>
      <c r="B541" s="7" t="str">
        <f t="shared" si="152"/>
        <v>Outdoor Power Equipment Stores</v>
      </c>
      <c r="C541" s="8">
        <f t="shared" si="153"/>
        <v>0.101929303129</v>
      </c>
      <c r="D541" s="8">
        <f t="shared" si="154"/>
        <v>1.51724093225E-2</v>
      </c>
      <c r="E541" s="8">
        <f t="shared" si="155"/>
        <v>0.11068724192899999</v>
      </c>
      <c r="F541" s="8">
        <f t="shared" si="156"/>
        <v>0.19175610659</v>
      </c>
      <c r="G541" s="8">
        <f t="shared" si="157"/>
        <v>3.2158510646399997E-2</v>
      </c>
      <c r="H541" s="8">
        <f t="shared" si="158"/>
        <v>0.130127445965</v>
      </c>
      <c r="I541" s="8">
        <f t="shared" si="159"/>
        <v>9.4859008100100006E-2</v>
      </c>
      <c r="J541" s="8">
        <f t="shared" si="160"/>
        <v>1.5366835290599999E-2</v>
      </c>
      <c r="K541" s="8">
        <f t="shared" si="161"/>
        <v>7.9680625610500003E-2</v>
      </c>
      <c r="L541" s="8">
        <f t="shared" si="162"/>
        <v>7.4341687262300005E-2</v>
      </c>
      <c r="M541" s="8">
        <f t="shared" si="163"/>
        <v>1.20676269755E-2</v>
      </c>
      <c r="N541" s="8">
        <f t="shared" si="164"/>
        <v>0.11070695889399999</v>
      </c>
      <c r="O541" s="8">
        <f t="shared" si="165"/>
        <v>0.65155446344900003</v>
      </c>
      <c r="P541" s="8">
        <f t="shared" si="166"/>
        <v>3.9642325692199998E-6</v>
      </c>
      <c r="Q541" s="8">
        <f t="shared" si="167"/>
        <v>0.31476473031399999</v>
      </c>
      <c r="R541" s="8">
        <f t="shared" si="168"/>
        <v>1.22778895438</v>
      </c>
      <c r="S541" s="8">
        <f t="shared" si="169"/>
        <v>1.3540420632000001</v>
      </c>
      <c r="T541" s="8">
        <f t="shared" si="170"/>
        <v>1.1899064690000001</v>
      </c>
      <c r="W541" s="7">
        <v>444210</v>
      </c>
      <c r="X541" s="7" t="s">
        <v>634</v>
      </c>
      <c r="Y541" s="8">
        <v>0.101929303129</v>
      </c>
      <c r="Z541" s="8">
        <v>1.51724093225E-2</v>
      </c>
      <c r="AA541" s="8">
        <v>0.11068724192899999</v>
      </c>
      <c r="AB541" s="8">
        <v>0.19175610659</v>
      </c>
      <c r="AC541" s="8">
        <v>3.2158510646399997E-2</v>
      </c>
      <c r="AD541" s="8">
        <v>0.130127445965</v>
      </c>
      <c r="AE541" s="8">
        <v>9.4859008100100006E-2</v>
      </c>
      <c r="AF541" s="8">
        <v>1.5366835290599999E-2</v>
      </c>
      <c r="AG541" s="8">
        <v>7.9680625610500003E-2</v>
      </c>
      <c r="AH541" s="8">
        <v>7.4341687262300005E-2</v>
      </c>
      <c r="AI541" s="8">
        <v>1.20676269755E-2</v>
      </c>
      <c r="AJ541" s="8">
        <v>0.11070695889399999</v>
      </c>
      <c r="AK541" s="8">
        <v>0.65155446344900003</v>
      </c>
      <c r="AL541" s="8">
        <v>3.9642325692199998E-6</v>
      </c>
      <c r="AM541" s="8">
        <v>0.31476473031399999</v>
      </c>
      <c r="AN541" s="8">
        <v>1.22778895438</v>
      </c>
      <c r="AO541" s="8">
        <v>1.3540420632000001</v>
      </c>
      <c r="AP541" s="8">
        <v>1.1899064690000001</v>
      </c>
      <c r="AS541" s="7">
        <v>444210</v>
      </c>
      <c r="AT541" s="7" t="s">
        <v>634</v>
      </c>
      <c r="AU541" s="8">
        <v>0.14122843756698222</v>
      </c>
      <c r="AV541" s="8">
        <v>3.3682297489987106E-2</v>
      </c>
      <c r="AW541" s="8">
        <v>0.26931156013985486</v>
      </c>
      <c r="AX541" s="8">
        <v>0.16661404810059846</v>
      </c>
      <c r="AY541" s="8">
        <v>4.0241279044733867E-2</v>
      </c>
      <c r="AZ541" s="8">
        <v>0.22669373197515805</v>
      </c>
      <c r="BA541" s="8">
        <v>0.14776297021002258</v>
      </c>
      <c r="BB541" s="8">
        <v>3.6937328506888724E-2</v>
      </c>
      <c r="BC541" s="8">
        <v>0.27512691865036276</v>
      </c>
      <c r="BD541" s="8">
        <v>0.10319045014666935</v>
      </c>
      <c r="BE541" s="8">
        <v>2.6776612570016133E-2</v>
      </c>
      <c r="BF541" s="8">
        <v>0.2352600917124355</v>
      </c>
      <c r="BG541" s="8">
        <v>0.62007470633212913</v>
      </c>
      <c r="BH541" s="8">
        <v>6.1494600739546752E-6</v>
      </c>
      <c r="BI541" s="8">
        <v>0.30469025299541935</v>
      </c>
      <c r="BJ541" s="8">
        <v>1.4442222951975807</v>
      </c>
      <c r="BK541" s="8">
        <v>1.3851619623458062</v>
      </c>
      <c r="BL541" s="8">
        <v>1.4114401205933871</v>
      </c>
    </row>
    <row r="542" spans="1:64" x14ac:dyDescent="0.3">
      <c r="A542" s="7">
        <v>444220</v>
      </c>
      <c r="B542" s="7" t="str">
        <f t="shared" si="152"/>
        <v>Nursery, Garden Center, and Farm Supply Stores</v>
      </c>
      <c r="C542" s="8">
        <f t="shared" si="153"/>
        <v>0.10188593492299999</v>
      </c>
      <c r="D542" s="8">
        <f t="shared" si="154"/>
        <v>1.51854726744E-2</v>
      </c>
      <c r="E542" s="8">
        <f t="shared" si="155"/>
        <v>0.11059264438999999</v>
      </c>
      <c r="F542" s="8">
        <f t="shared" si="156"/>
        <v>0.147503758372</v>
      </c>
      <c r="G542" s="8">
        <f t="shared" si="157"/>
        <v>2.4584070044400001E-2</v>
      </c>
      <c r="H542" s="8">
        <f t="shared" si="158"/>
        <v>9.9278907903300004E-2</v>
      </c>
      <c r="I542" s="8">
        <f t="shared" si="159"/>
        <v>9.4943702059900006E-2</v>
      </c>
      <c r="J542" s="8">
        <f t="shared" si="160"/>
        <v>1.53449880294E-2</v>
      </c>
      <c r="K542" s="8">
        <f t="shared" si="161"/>
        <v>7.9387496945300007E-2</v>
      </c>
      <c r="L542" s="8">
        <f t="shared" si="162"/>
        <v>7.4176158745100002E-2</v>
      </c>
      <c r="M542" s="8">
        <f t="shared" si="163"/>
        <v>1.20658507742E-2</v>
      </c>
      <c r="N542" s="8">
        <f t="shared" si="164"/>
        <v>0.110612768099</v>
      </c>
      <c r="O542" s="8">
        <f t="shared" si="165"/>
        <v>0.65167384375299997</v>
      </c>
      <c r="P542" s="8">
        <f t="shared" si="166"/>
        <v>5.1939238050499997E-6</v>
      </c>
      <c r="Q542" s="8">
        <f t="shared" si="167"/>
        <v>0.31554215081800002</v>
      </c>
      <c r="R542" s="8">
        <f t="shared" si="168"/>
        <v>1.2276640519899999</v>
      </c>
      <c r="S542" s="8">
        <f t="shared" si="169"/>
        <v>1.2713667363200001</v>
      </c>
      <c r="T542" s="8">
        <f t="shared" si="170"/>
        <v>1.1896761870300001</v>
      </c>
      <c r="W542" s="7">
        <v>444220</v>
      </c>
      <c r="X542" s="7" t="s">
        <v>635</v>
      </c>
      <c r="Y542" s="8">
        <v>0.10188593492299999</v>
      </c>
      <c r="Z542" s="8">
        <v>1.51854726744E-2</v>
      </c>
      <c r="AA542" s="8">
        <v>0.11059264438999999</v>
      </c>
      <c r="AB542" s="8">
        <v>0.147503758372</v>
      </c>
      <c r="AC542" s="8">
        <v>2.4584070044400001E-2</v>
      </c>
      <c r="AD542" s="8">
        <v>9.9278907903300004E-2</v>
      </c>
      <c r="AE542" s="8">
        <v>9.4943702059900006E-2</v>
      </c>
      <c r="AF542" s="8">
        <v>1.53449880294E-2</v>
      </c>
      <c r="AG542" s="8">
        <v>7.9387496945300007E-2</v>
      </c>
      <c r="AH542" s="8">
        <v>7.4176158745100002E-2</v>
      </c>
      <c r="AI542" s="8">
        <v>1.20658507742E-2</v>
      </c>
      <c r="AJ542" s="8">
        <v>0.110612768099</v>
      </c>
      <c r="AK542" s="8">
        <v>0.65167384375299997</v>
      </c>
      <c r="AL542" s="8">
        <v>5.1939238050499997E-6</v>
      </c>
      <c r="AM542" s="8">
        <v>0.31554215081800002</v>
      </c>
      <c r="AN542" s="8">
        <v>1.2276640519899999</v>
      </c>
      <c r="AO542" s="8">
        <v>1.2713667363200001</v>
      </c>
      <c r="AP542" s="8">
        <v>1.1896761870300001</v>
      </c>
      <c r="AS542" s="7">
        <v>444220</v>
      </c>
      <c r="AT542" s="7" t="s">
        <v>635</v>
      </c>
      <c r="AU542" s="8">
        <v>0.14420623273023872</v>
      </c>
      <c r="AV542" s="8">
        <v>3.4164347052677423E-2</v>
      </c>
      <c r="AW542" s="8">
        <v>0.2775704526879838</v>
      </c>
      <c r="AX542" s="8">
        <v>0.13242964823213227</v>
      </c>
      <c r="AY542" s="8">
        <v>3.183584532029516E-2</v>
      </c>
      <c r="AZ542" s="8">
        <v>0.17967832002686615</v>
      </c>
      <c r="BA542" s="8">
        <v>0.150015274053379</v>
      </c>
      <c r="BB542" s="8">
        <v>3.7284757575008078E-2</v>
      </c>
      <c r="BC542" s="8">
        <v>0.28231863892343229</v>
      </c>
      <c r="BD542" s="8">
        <v>0.1050671585451145</v>
      </c>
      <c r="BE542" s="8">
        <v>2.7141890579320972E-2</v>
      </c>
      <c r="BF542" s="8">
        <v>0.24222834476658064</v>
      </c>
      <c r="BG542" s="8">
        <v>0.64121856075449979</v>
      </c>
      <c r="BH542" s="8">
        <v>8.2708177113433855E-6</v>
      </c>
      <c r="BI542" s="8">
        <v>0.31652879940937084</v>
      </c>
      <c r="BJ542" s="8">
        <v>1.4559410324714517</v>
      </c>
      <c r="BK542" s="8">
        <v>1.3278147813212902</v>
      </c>
      <c r="BL542" s="8">
        <v>1.4534896382933868</v>
      </c>
    </row>
    <row r="543" spans="1:64" x14ac:dyDescent="0.3">
      <c r="A543" s="7">
        <v>445110</v>
      </c>
      <c r="B543" s="7" t="str">
        <f t="shared" si="152"/>
        <v>Supermarkets and Other Grocery (except Convenience) Stores</v>
      </c>
      <c r="C543" s="8">
        <f t="shared" si="153"/>
        <v>9.8357532798399996E-2</v>
      </c>
      <c r="D543" s="8">
        <f t="shared" si="154"/>
        <v>1.6128055146700002E-2</v>
      </c>
      <c r="E543" s="8">
        <f t="shared" si="155"/>
        <v>0.10117432492800001</v>
      </c>
      <c r="F543" s="8">
        <f t="shared" si="156"/>
        <v>6.1753912763199997E-2</v>
      </c>
      <c r="G543" s="8">
        <f t="shared" si="157"/>
        <v>1.09086874657E-2</v>
      </c>
      <c r="H543" s="8">
        <f t="shared" si="158"/>
        <v>4.0469545314299998E-2</v>
      </c>
      <c r="I543" s="8">
        <f t="shared" si="159"/>
        <v>8.1600727939000001E-2</v>
      </c>
      <c r="J543" s="8">
        <f t="shared" si="160"/>
        <v>1.33644714464E-2</v>
      </c>
      <c r="K543" s="8">
        <f t="shared" si="161"/>
        <v>5.7959949636100003E-2</v>
      </c>
      <c r="L543" s="8">
        <f t="shared" si="162"/>
        <v>6.3103998975499995E-2</v>
      </c>
      <c r="M543" s="8">
        <f t="shared" si="163"/>
        <v>1.26649567572E-2</v>
      </c>
      <c r="N543" s="8">
        <f t="shared" si="164"/>
        <v>0.10616625538</v>
      </c>
      <c r="O543" s="8">
        <f t="shared" si="165"/>
        <v>0.63396256816499996</v>
      </c>
      <c r="P543" s="8">
        <f t="shared" si="166"/>
        <v>1.23665044933E-5</v>
      </c>
      <c r="Q543" s="8">
        <f t="shared" si="167"/>
        <v>0.37997993634600002</v>
      </c>
      <c r="R543" s="8">
        <f t="shared" si="168"/>
        <v>1.2156599128700001</v>
      </c>
      <c r="S543" s="8">
        <f t="shared" si="169"/>
        <v>1.1131321455400001</v>
      </c>
      <c r="T543" s="8">
        <f t="shared" si="170"/>
        <v>1.1529251490200001</v>
      </c>
      <c r="W543" s="7">
        <v>445110</v>
      </c>
      <c r="X543" s="7" t="s">
        <v>636</v>
      </c>
      <c r="Y543" s="8">
        <v>9.8357532798399996E-2</v>
      </c>
      <c r="Z543" s="8">
        <v>1.6128055146700002E-2</v>
      </c>
      <c r="AA543" s="8">
        <v>0.10117432492800001</v>
      </c>
      <c r="AB543" s="8">
        <v>6.1753912763199997E-2</v>
      </c>
      <c r="AC543" s="8">
        <v>1.09086874657E-2</v>
      </c>
      <c r="AD543" s="8">
        <v>4.0469545314299998E-2</v>
      </c>
      <c r="AE543" s="8">
        <v>8.1600727939000001E-2</v>
      </c>
      <c r="AF543" s="8">
        <v>1.33644714464E-2</v>
      </c>
      <c r="AG543" s="8">
        <v>5.7959949636100003E-2</v>
      </c>
      <c r="AH543" s="8">
        <v>6.3103998975499995E-2</v>
      </c>
      <c r="AI543" s="8">
        <v>1.26649567572E-2</v>
      </c>
      <c r="AJ543" s="8">
        <v>0.10616625538</v>
      </c>
      <c r="AK543" s="8">
        <v>0.63396256816499996</v>
      </c>
      <c r="AL543" s="8">
        <v>1.23665044933E-5</v>
      </c>
      <c r="AM543" s="8">
        <v>0.37997993634600002</v>
      </c>
      <c r="AN543" s="8">
        <v>1.2156599128700001</v>
      </c>
      <c r="AO543" s="8">
        <v>1.1131321455400001</v>
      </c>
      <c r="AP543" s="8">
        <v>1.1529251490200001</v>
      </c>
      <c r="AS543" s="7">
        <v>445110</v>
      </c>
      <c r="AT543" s="7" t="s">
        <v>636</v>
      </c>
      <c r="AU543" s="8">
        <v>0.14155386180562099</v>
      </c>
      <c r="AV543" s="8">
        <v>3.579718623568548E-2</v>
      </c>
      <c r="AW543" s="8">
        <v>0.24156542738682588</v>
      </c>
      <c r="AX543" s="8">
        <v>9.1173635752330645E-2</v>
      </c>
      <c r="AY543" s="8">
        <v>2.3841980841092895E-2</v>
      </c>
      <c r="AZ543" s="8">
        <v>0.11597454101692904</v>
      </c>
      <c r="BA543" s="8">
        <v>0.1230969324503758</v>
      </c>
      <c r="BB543" s="8">
        <v>3.2454721885527407E-2</v>
      </c>
      <c r="BC543" s="8">
        <v>0.19860336658667258</v>
      </c>
      <c r="BD543" s="8">
        <v>9.39906120705645E-2</v>
      </c>
      <c r="BE543" s="8">
        <v>2.8919826073454832E-2</v>
      </c>
      <c r="BF543" s="8">
        <v>0.22276584761380638</v>
      </c>
      <c r="BG543" s="8">
        <v>0.63527431420499936</v>
      </c>
      <c r="BH543" s="8">
        <v>1.1296136787495322E-5</v>
      </c>
      <c r="BI543" s="8">
        <v>0.38510506870699968</v>
      </c>
      <c r="BJ543" s="8">
        <v>1.4189164754288708</v>
      </c>
      <c r="BK543" s="8">
        <v>1.2309901576103224</v>
      </c>
      <c r="BL543" s="8">
        <v>1.3541550209224191</v>
      </c>
    </row>
    <row r="544" spans="1:64" x14ac:dyDescent="0.3">
      <c r="A544" s="7">
        <v>445120</v>
      </c>
      <c r="B544" s="7" t="str">
        <f t="shared" si="152"/>
        <v>Convenience Stores</v>
      </c>
      <c r="C544" s="8">
        <f t="shared" si="153"/>
        <v>9.8476169418699994E-2</v>
      </c>
      <c r="D544" s="8">
        <f t="shared" si="154"/>
        <v>1.6143296317000001E-2</v>
      </c>
      <c r="E544" s="8">
        <f t="shared" si="155"/>
        <v>9.8796129546199998E-2</v>
      </c>
      <c r="F544" s="8">
        <f t="shared" si="156"/>
        <v>6.3975065301900003E-2</v>
      </c>
      <c r="G544" s="8">
        <f t="shared" si="157"/>
        <v>1.1393867139300001E-2</v>
      </c>
      <c r="H544" s="8">
        <f t="shared" si="158"/>
        <v>4.0249431360800003E-2</v>
      </c>
      <c r="I544" s="8">
        <f t="shared" si="159"/>
        <v>8.0757698659799995E-2</v>
      </c>
      <c r="J544" s="8">
        <f t="shared" si="160"/>
        <v>1.3246354653299999E-2</v>
      </c>
      <c r="K544" s="8">
        <f t="shared" si="161"/>
        <v>5.5042704081400003E-2</v>
      </c>
      <c r="L544" s="8">
        <f t="shared" si="162"/>
        <v>6.3232832554400001E-2</v>
      </c>
      <c r="M544" s="8">
        <f t="shared" si="163"/>
        <v>1.2671553080499999E-2</v>
      </c>
      <c r="N544" s="8">
        <f t="shared" si="164"/>
        <v>0.104181122312</v>
      </c>
      <c r="O544" s="8">
        <f t="shared" si="165"/>
        <v>0.63396524296800005</v>
      </c>
      <c r="P544" s="8">
        <f t="shared" si="166"/>
        <v>1.18353159699E-5</v>
      </c>
      <c r="Q544" s="8">
        <f t="shared" si="167"/>
        <v>0.38339866135</v>
      </c>
      <c r="R544" s="8">
        <f t="shared" si="168"/>
        <v>1.2134155952800001</v>
      </c>
      <c r="S544" s="8">
        <f t="shared" si="169"/>
        <v>1.1156183637999999</v>
      </c>
      <c r="T544" s="8">
        <f t="shared" si="170"/>
        <v>1.1490467573900001</v>
      </c>
      <c r="W544" s="7">
        <v>445120</v>
      </c>
      <c r="X544" s="7" t="s">
        <v>637</v>
      </c>
      <c r="Y544" s="8">
        <v>9.8476169418699994E-2</v>
      </c>
      <c r="Z544" s="8">
        <v>1.6143296317000001E-2</v>
      </c>
      <c r="AA544" s="8">
        <v>9.8796129546199998E-2</v>
      </c>
      <c r="AB544" s="8">
        <v>6.3975065301900003E-2</v>
      </c>
      <c r="AC544" s="8">
        <v>1.1393867139300001E-2</v>
      </c>
      <c r="AD544" s="8">
        <v>4.0249431360800003E-2</v>
      </c>
      <c r="AE544" s="8">
        <v>8.0757698659799995E-2</v>
      </c>
      <c r="AF544" s="8">
        <v>1.3246354653299999E-2</v>
      </c>
      <c r="AG544" s="8">
        <v>5.5042704081400003E-2</v>
      </c>
      <c r="AH544" s="8">
        <v>6.3232832554400001E-2</v>
      </c>
      <c r="AI544" s="8">
        <v>1.2671553080499999E-2</v>
      </c>
      <c r="AJ544" s="8">
        <v>0.104181122312</v>
      </c>
      <c r="AK544" s="8">
        <v>0.63396524296800005</v>
      </c>
      <c r="AL544" s="8">
        <v>1.18353159699E-5</v>
      </c>
      <c r="AM544" s="8">
        <v>0.38339866135</v>
      </c>
      <c r="AN544" s="8">
        <v>1.2134155952800001</v>
      </c>
      <c r="AO544" s="8">
        <v>1.1156183637999999</v>
      </c>
      <c r="AP544" s="8">
        <v>1.1490467573900001</v>
      </c>
      <c r="AS544" s="7">
        <v>445120</v>
      </c>
      <c r="AT544" s="7" t="s">
        <v>637</v>
      </c>
      <c r="AU544" s="8">
        <v>0.13961429136265005</v>
      </c>
      <c r="AV544" s="8">
        <v>3.5381595371851607E-2</v>
      </c>
      <c r="AW544" s="8">
        <v>0.23523034321379668</v>
      </c>
      <c r="AX544" s="8">
        <v>7.3315350862646761E-2</v>
      </c>
      <c r="AY544" s="8">
        <v>1.9411856128706929E-2</v>
      </c>
      <c r="AZ544" s="8">
        <v>9.2731668779443541E-2</v>
      </c>
      <c r="BA544" s="8">
        <v>0.12031682616400646</v>
      </c>
      <c r="BB544" s="8">
        <v>3.1820464129574191E-2</v>
      </c>
      <c r="BC544" s="8">
        <v>0.19130066683388061</v>
      </c>
      <c r="BD544" s="8">
        <v>9.2824929328554878E-2</v>
      </c>
      <c r="BE544" s="8">
        <v>2.8601066748004843E-2</v>
      </c>
      <c r="BF544" s="8">
        <v>0.21730539459671613</v>
      </c>
      <c r="BG544" s="8">
        <v>0.62502876682535469</v>
      </c>
      <c r="BH544" s="8">
        <v>1.3800343409636939E-5</v>
      </c>
      <c r="BI544" s="8">
        <v>0.38205280759967725</v>
      </c>
      <c r="BJ544" s="8">
        <v>1.4102262299480646</v>
      </c>
      <c r="BK544" s="8">
        <v>1.1693298435129034</v>
      </c>
      <c r="BL544" s="8">
        <v>1.3273089248690324</v>
      </c>
    </row>
    <row r="545" spans="1:64" x14ac:dyDescent="0.3">
      <c r="A545" s="7">
        <v>445210</v>
      </c>
      <c r="B545" s="7" t="str">
        <f t="shared" si="152"/>
        <v>Meat Markets</v>
      </c>
      <c r="C545" s="8">
        <f t="shared" si="153"/>
        <v>9.9139365805199997E-2</v>
      </c>
      <c r="D545" s="8">
        <f t="shared" si="154"/>
        <v>1.6269673390199999E-2</v>
      </c>
      <c r="E545" s="8">
        <f t="shared" si="155"/>
        <v>9.9081280361299998E-2</v>
      </c>
      <c r="F545" s="8">
        <f t="shared" si="156"/>
        <v>4.3581289970599998E-2</v>
      </c>
      <c r="G545" s="8">
        <f t="shared" si="157"/>
        <v>7.77363931006E-3</v>
      </c>
      <c r="H545" s="8">
        <f t="shared" si="158"/>
        <v>2.75068247275E-2</v>
      </c>
      <c r="I545" s="8">
        <f t="shared" si="159"/>
        <v>8.1554933067299995E-2</v>
      </c>
      <c r="J545" s="8">
        <f t="shared" si="160"/>
        <v>1.33979665537E-2</v>
      </c>
      <c r="K545" s="8">
        <f t="shared" si="161"/>
        <v>5.5838375228200003E-2</v>
      </c>
      <c r="L545" s="8">
        <f t="shared" si="162"/>
        <v>6.38664273004E-2</v>
      </c>
      <c r="M545" s="8">
        <f t="shared" si="163"/>
        <v>1.2753845867200001E-2</v>
      </c>
      <c r="N545" s="8">
        <f t="shared" si="164"/>
        <v>0.10429798174</v>
      </c>
      <c r="O545" s="8">
        <f t="shared" si="165"/>
        <v>0.63388652795900002</v>
      </c>
      <c r="P545" s="8">
        <f t="shared" si="166"/>
        <v>1.7426280356699999E-5</v>
      </c>
      <c r="Q545" s="8">
        <f t="shared" si="167"/>
        <v>0.38124558021999999</v>
      </c>
      <c r="R545" s="8">
        <f t="shared" si="168"/>
        <v>1.2144903195600001</v>
      </c>
      <c r="S545" s="8">
        <f t="shared" si="169"/>
        <v>1.0788617540100001</v>
      </c>
      <c r="T545" s="8">
        <f t="shared" si="170"/>
        <v>1.15079127485</v>
      </c>
      <c r="W545" s="7">
        <v>445210</v>
      </c>
      <c r="X545" s="7" t="s">
        <v>638</v>
      </c>
      <c r="Y545" s="8">
        <v>9.9139365805199997E-2</v>
      </c>
      <c r="Z545" s="8">
        <v>1.6269673390199999E-2</v>
      </c>
      <c r="AA545" s="8">
        <v>9.9081280361299998E-2</v>
      </c>
      <c r="AB545" s="8">
        <v>4.3581289970599998E-2</v>
      </c>
      <c r="AC545" s="8">
        <v>7.77363931006E-3</v>
      </c>
      <c r="AD545" s="8">
        <v>2.75068247275E-2</v>
      </c>
      <c r="AE545" s="8">
        <v>8.1554933067299995E-2</v>
      </c>
      <c r="AF545" s="8">
        <v>1.33979665537E-2</v>
      </c>
      <c r="AG545" s="8">
        <v>5.5838375228200003E-2</v>
      </c>
      <c r="AH545" s="8">
        <v>6.38664273004E-2</v>
      </c>
      <c r="AI545" s="8">
        <v>1.2753845867200001E-2</v>
      </c>
      <c r="AJ545" s="8">
        <v>0.10429798174</v>
      </c>
      <c r="AK545" s="8">
        <v>0.63388652795900002</v>
      </c>
      <c r="AL545" s="8">
        <v>1.7426280356699999E-5</v>
      </c>
      <c r="AM545" s="8">
        <v>0.38124558021999999</v>
      </c>
      <c r="AN545" s="8">
        <v>1.2144903195600001</v>
      </c>
      <c r="AO545" s="8">
        <v>1.0788617540100001</v>
      </c>
      <c r="AP545" s="8">
        <v>1.15079127485</v>
      </c>
      <c r="AS545" s="7">
        <v>445210</v>
      </c>
      <c r="AT545" s="7" t="s">
        <v>638</v>
      </c>
      <c r="AU545" s="8">
        <v>0.11182763298601936</v>
      </c>
      <c r="AV545" s="8">
        <v>2.9279961936741934E-2</v>
      </c>
      <c r="AW545" s="8">
        <v>0.18614154303567421</v>
      </c>
      <c r="AX545" s="8">
        <v>7.1881740485662912E-2</v>
      </c>
      <c r="AY545" s="8">
        <v>2.0023994165951933E-2</v>
      </c>
      <c r="AZ545" s="8">
        <v>9.2928296034429037E-2</v>
      </c>
      <c r="BA545" s="8">
        <v>9.7156156079346773E-2</v>
      </c>
      <c r="BB545" s="8">
        <v>2.649396989826935E-2</v>
      </c>
      <c r="BC545" s="8">
        <v>0.1532606904329516</v>
      </c>
      <c r="BD545" s="8">
        <v>7.5338967983556424E-2</v>
      </c>
      <c r="BE545" s="8">
        <v>2.3721036417624197E-2</v>
      </c>
      <c r="BF545" s="8">
        <v>0.17151169313305323</v>
      </c>
      <c r="BG545" s="8">
        <v>0.48151919547698407</v>
      </c>
      <c r="BH545" s="8">
        <v>9.024514154659998E-6</v>
      </c>
      <c r="BI545" s="8">
        <v>0.29248816287504853</v>
      </c>
      <c r="BJ545" s="8">
        <v>1.3272491379587097</v>
      </c>
      <c r="BK545" s="8">
        <v>0.94289854681451613</v>
      </c>
      <c r="BL545" s="8">
        <v>1.0349753325388711</v>
      </c>
    </row>
    <row r="546" spans="1:64" x14ac:dyDescent="0.3">
      <c r="A546" s="7">
        <v>445220</v>
      </c>
      <c r="B546" s="7" t="str">
        <f t="shared" si="152"/>
        <v>Fish and Seafood Markets</v>
      </c>
      <c r="C546" s="8">
        <f t="shared" si="153"/>
        <v>0.10061929603399999</v>
      </c>
      <c r="D546" s="8">
        <f t="shared" si="154"/>
        <v>1.6488299765800001E-2</v>
      </c>
      <c r="E546" s="8">
        <f t="shared" si="155"/>
        <v>9.4282150642699999E-2</v>
      </c>
      <c r="F546" s="8">
        <f t="shared" si="156"/>
        <v>3.1459902186399998E-2</v>
      </c>
      <c r="G546" s="8">
        <f t="shared" si="157"/>
        <v>5.75614666703E-3</v>
      </c>
      <c r="H546" s="8">
        <f t="shared" si="158"/>
        <v>1.8258210948400001E-2</v>
      </c>
      <c r="I546" s="8">
        <f t="shared" si="159"/>
        <v>8.1083828169599997E-2</v>
      </c>
      <c r="J546" s="8">
        <f t="shared" si="160"/>
        <v>1.33329427526E-2</v>
      </c>
      <c r="K546" s="8">
        <f t="shared" si="161"/>
        <v>5.0629909371400002E-2</v>
      </c>
      <c r="L546" s="8">
        <f t="shared" si="162"/>
        <v>6.5056099981700005E-2</v>
      </c>
      <c r="M546" s="8">
        <f t="shared" si="163"/>
        <v>1.2888402779900001E-2</v>
      </c>
      <c r="N546" s="8">
        <f t="shared" si="164"/>
        <v>0.100091744836</v>
      </c>
      <c r="O546" s="8">
        <f t="shared" si="165"/>
        <v>0.63370443828199996</v>
      </c>
      <c r="P546" s="8">
        <f t="shared" si="166"/>
        <v>2.3715030249600001E-5</v>
      </c>
      <c r="Q546" s="8">
        <f t="shared" si="167"/>
        <v>0.38683405441899998</v>
      </c>
      <c r="R546" s="8">
        <f t="shared" si="168"/>
        <v>1.2113897464400001</v>
      </c>
      <c r="S546" s="8">
        <f t="shared" si="169"/>
        <v>1.0554742598</v>
      </c>
      <c r="T546" s="8">
        <f t="shared" si="170"/>
        <v>1.1450466802899999</v>
      </c>
      <c r="W546" s="7">
        <v>445220</v>
      </c>
      <c r="X546" s="7" t="s">
        <v>639</v>
      </c>
      <c r="Y546" s="8">
        <v>0.10061929603399999</v>
      </c>
      <c r="Z546" s="8">
        <v>1.6488299765800001E-2</v>
      </c>
      <c r="AA546" s="8">
        <v>9.4282150642699999E-2</v>
      </c>
      <c r="AB546" s="8">
        <v>3.1459902186399998E-2</v>
      </c>
      <c r="AC546" s="8">
        <v>5.75614666703E-3</v>
      </c>
      <c r="AD546" s="8">
        <v>1.8258210948400001E-2</v>
      </c>
      <c r="AE546" s="8">
        <v>8.1083828169599997E-2</v>
      </c>
      <c r="AF546" s="8">
        <v>1.33329427526E-2</v>
      </c>
      <c r="AG546" s="8">
        <v>5.0629909371400002E-2</v>
      </c>
      <c r="AH546" s="8">
        <v>6.5056099981700005E-2</v>
      </c>
      <c r="AI546" s="8">
        <v>1.2888402779900001E-2</v>
      </c>
      <c r="AJ546" s="8">
        <v>0.100091744836</v>
      </c>
      <c r="AK546" s="8">
        <v>0.63370443828199996</v>
      </c>
      <c r="AL546" s="8">
        <v>2.3715030249600001E-5</v>
      </c>
      <c r="AM546" s="8">
        <v>0.38683405441899998</v>
      </c>
      <c r="AN546" s="8">
        <v>1.2113897464400001</v>
      </c>
      <c r="AO546" s="8">
        <v>1.0554742598</v>
      </c>
      <c r="AP546" s="8">
        <v>1.1450466802899999</v>
      </c>
      <c r="AS546" s="7">
        <v>445220</v>
      </c>
      <c r="AT546" s="7" t="s">
        <v>639</v>
      </c>
      <c r="AU546" s="8">
        <v>7.2987577749595162E-2</v>
      </c>
      <c r="AV546" s="8">
        <v>2.1555328248906453E-2</v>
      </c>
      <c r="AW546" s="8">
        <v>0.11952393572314034</v>
      </c>
      <c r="AX546" s="8">
        <v>4.1536868871114525E-2</v>
      </c>
      <c r="AY546" s="8">
        <v>1.2833276863999675E-2</v>
      </c>
      <c r="AZ546" s="8">
        <v>5.1332229685829033E-2</v>
      </c>
      <c r="BA546" s="8">
        <v>6.3357908975785485E-2</v>
      </c>
      <c r="BB546" s="8">
        <v>1.9540892256714511E-2</v>
      </c>
      <c r="BC546" s="8">
        <v>9.7610295142641926E-2</v>
      </c>
      <c r="BD546" s="8">
        <v>5.0079739317637095E-2</v>
      </c>
      <c r="BE546" s="8">
        <v>1.7625132139012904E-2</v>
      </c>
      <c r="BF546" s="8">
        <v>0.11016175326040323</v>
      </c>
      <c r="BG546" s="8">
        <v>0.27653466021401618</v>
      </c>
      <c r="BH546" s="8">
        <v>5.5388234953220957E-6</v>
      </c>
      <c r="BI546" s="8">
        <v>0.17074013329524193</v>
      </c>
      <c r="BJ546" s="8">
        <v>1.2140668417214517</v>
      </c>
      <c r="BK546" s="8">
        <v>0.54118624638887103</v>
      </c>
      <c r="BL546" s="8">
        <v>0.615992967342742</v>
      </c>
    </row>
    <row r="547" spans="1:64" x14ac:dyDescent="0.3">
      <c r="A547" s="7">
        <v>445230</v>
      </c>
      <c r="B547" s="7" t="str">
        <f t="shared" si="152"/>
        <v>Fruit and Vegetable Markets</v>
      </c>
      <c r="C547" s="8">
        <f t="shared" si="153"/>
        <v>9.9474092313299997E-2</v>
      </c>
      <c r="D547" s="8">
        <f t="shared" si="154"/>
        <v>1.63405094408E-2</v>
      </c>
      <c r="E547" s="8">
        <f t="shared" si="155"/>
        <v>9.4608015437700005E-2</v>
      </c>
      <c r="F547" s="8">
        <f t="shared" si="156"/>
        <v>2.81016066843E-2</v>
      </c>
      <c r="G547" s="8">
        <f t="shared" si="157"/>
        <v>5.02329099498E-3</v>
      </c>
      <c r="H547" s="8">
        <f t="shared" si="158"/>
        <v>1.6220536886E-2</v>
      </c>
      <c r="I547" s="8">
        <f t="shared" si="159"/>
        <v>8.0666883397299993E-2</v>
      </c>
      <c r="J547" s="8">
        <f t="shared" si="160"/>
        <v>1.3259843605599999E-2</v>
      </c>
      <c r="K547" s="8">
        <f t="shared" si="161"/>
        <v>5.12112992034E-2</v>
      </c>
      <c r="L547" s="8">
        <f t="shared" si="162"/>
        <v>6.4055357487199996E-2</v>
      </c>
      <c r="M547" s="8">
        <f t="shared" si="163"/>
        <v>1.28050966021E-2</v>
      </c>
      <c r="N547" s="8">
        <f t="shared" si="164"/>
        <v>0.100244565873</v>
      </c>
      <c r="O547" s="8">
        <f t="shared" si="165"/>
        <v>0.63373199313600004</v>
      </c>
      <c r="P547" s="8">
        <f t="shared" si="166"/>
        <v>2.7067431342600002E-5</v>
      </c>
      <c r="Q547" s="8">
        <f t="shared" si="167"/>
        <v>0.38672207749900001</v>
      </c>
      <c r="R547" s="8">
        <f t="shared" si="168"/>
        <v>1.2104226171900001</v>
      </c>
      <c r="S547" s="8">
        <f t="shared" si="169"/>
        <v>1.04934543457</v>
      </c>
      <c r="T547" s="8">
        <f t="shared" si="170"/>
        <v>1.1451380262099999</v>
      </c>
      <c r="W547" s="7">
        <v>445230</v>
      </c>
      <c r="X547" s="7" t="s">
        <v>640</v>
      </c>
      <c r="Y547" s="8">
        <v>9.9474092313299997E-2</v>
      </c>
      <c r="Z547" s="8">
        <v>1.63405094408E-2</v>
      </c>
      <c r="AA547" s="8">
        <v>9.4608015437700005E-2</v>
      </c>
      <c r="AB547" s="8">
        <v>2.81016066843E-2</v>
      </c>
      <c r="AC547" s="8">
        <v>5.02329099498E-3</v>
      </c>
      <c r="AD547" s="8">
        <v>1.6220536886E-2</v>
      </c>
      <c r="AE547" s="8">
        <v>8.0666883397299993E-2</v>
      </c>
      <c r="AF547" s="8">
        <v>1.3259843605599999E-2</v>
      </c>
      <c r="AG547" s="8">
        <v>5.12112992034E-2</v>
      </c>
      <c r="AH547" s="8">
        <v>6.4055357487199996E-2</v>
      </c>
      <c r="AI547" s="8">
        <v>1.28050966021E-2</v>
      </c>
      <c r="AJ547" s="8">
        <v>0.100244565873</v>
      </c>
      <c r="AK547" s="8">
        <v>0.63373199313600004</v>
      </c>
      <c r="AL547" s="8">
        <v>2.7067431342600002E-5</v>
      </c>
      <c r="AM547" s="8">
        <v>0.38672207749900001</v>
      </c>
      <c r="AN547" s="8">
        <v>1.2104226171900001</v>
      </c>
      <c r="AO547" s="8">
        <v>1.04934543457</v>
      </c>
      <c r="AP547" s="8">
        <v>1.1451380262099999</v>
      </c>
      <c r="AS547" s="7">
        <v>445230</v>
      </c>
      <c r="AT547" s="7" t="s">
        <v>640</v>
      </c>
      <c r="AU547" s="8">
        <v>0.12918366365761774</v>
      </c>
      <c r="AV547" s="8">
        <v>3.3388965618988714E-2</v>
      </c>
      <c r="AW547" s="8">
        <v>0.21328348712858225</v>
      </c>
      <c r="AX547" s="8">
        <v>7.3976664864588704E-2</v>
      </c>
      <c r="AY547" s="8">
        <v>2.0006381500885319E-2</v>
      </c>
      <c r="AZ547" s="8">
        <v>9.3507989730611307E-2</v>
      </c>
      <c r="BA547" s="8">
        <v>0.11084901120273229</v>
      </c>
      <c r="BB547" s="8">
        <v>2.9875236378316124E-2</v>
      </c>
      <c r="BC547" s="8">
        <v>0.17345193171679521</v>
      </c>
      <c r="BD547" s="8">
        <v>8.6524481025366098E-2</v>
      </c>
      <c r="BE547" s="8">
        <v>2.7057186229433875E-2</v>
      </c>
      <c r="BF547" s="8">
        <v>0.19669837167720805</v>
      </c>
      <c r="BG547" s="8">
        <v>0.56332881808499924</v>
      </c>
      <c r="BH547" s="8">
        <v>1.2195386999385486E-5</v>
      </c>
      <c r="BI547" s="8">
        <v>0.34694129959854864</v>
      </c>
      <c r="BJ547" s="8">
        <v>1.3758561164051608</v>
      </c>
      <c r="BK547" s="8">
        <v>1.074587810289839</v>
      </c>
      <c r="BL547" s="8">
        <v>1.2012729534912903</v>
      </c>
    </row>
    <row r="548" spans="1:64" x14ac:dyDescent="0.3">
      <c r="A548" s="7">
        <v>445291</v>
      </c>
      <c r="B548" s="7" t="str">
        <f t="shared" si="152"/>
        <v>Baked Goods Stores</v>
      </c>
      <c r="C548" s="8">
        <f t="shared" si="153"/>
        <v>0.12841155763846931</v>
      </c>
      <c r="D548" s="8">
        <f t="shared" si="154"/>
        <v>3.3342913313198393E-2</v>
      </c>
      <c r="E548" s="8">
        <f t="shared" si="155"/>
        <v>0.21200423617385172</v>
      </c>
      <c r="F548" s="8">
        <f t="shared" si="156"/>
        <v>9.1252586583028567E-2</v>
      </c>
      <c r="G548" s="8">
        <f t="shared" si="157"/>
        <v>2.5063396506025001E-2</v>
      </c>
      <c r="H548" s="8">
        <f t="shared" si="158"/>
        <v>0.11339312176042421</v>
      </c>
      <c r="I548" s="8">
        <f t="shared" si="159"/>
        <v>0.11172301685485807</v>
      </c>
      <c r="J548" s="8">
        <f t="shared" si="160"/>
        <v>3.0313366831858063E-2</v>
      </c>
      <c r="K548" s="8">
        <f t="shared" si="161"/>
        <v>0.17432996138033549</v>
      </c>
      <c r="L548" s="8">
        <f t="shared" si="162"/>
        <v>8.6114168403485486E-2</v>
      </c>
      <c r="M548" s="8">
        <f t="shared" si="163"/>
        <v>2.7012128212533862E-2</v>
      </c>
      <c r="N548" s="8">
        <f t="shared" si="164"/>
        <v>0.19581176911371448</v>
      </c>
      <c r="O548" s="8">
        <f t="shared" si="165"/>
        <v>0.5530881943869681</v>
      </c>
      <c r="P548" s="8">
        <f t="shared" si="166"/>
        <v>1.2406148462203546E-5</v>
      </c>
      <c r="Q548" s="8">
        <f t="shared" si="167"/>
        <v>0.33545476022341936</v>
      </c>
      <c r="R548" s="8">
        <f t="shared" si="168"/>
        <v>1</v>
      </c>
      <c r="S548" s="8">
        <f t="shared" si="169"/>
        <v>1.1006768467849997</v>
      </c>
      <c r="T548" s="8">
        <f t="shared" si="170"/>
        <v>1.1873340870025806</v>
      </c>
      <c r="W548" s="7">
        <v>445291</v>
      </c>
      <c r="X548" s="7" t="s">
        <v>641</v>
      </c>
      <c r="Y548" s="8">
        <v>0</v>
      </c>
      <c r="Z548" s="8">
        <v>0</v>
      </c>
      <c r="AA548" s="8">
        <v>0</v>
      </c>
      <c r="AB548" s="8">
        <v>0</v>
      </c>
      <c r="AC548" s="8">
        <v>0</v>
      </c>
      <c r="AD548" s="8">
        <v>0</v>
      </c>
      <c r="AE548" s="8">
        <v>0</v>
      </c>
      <c r="AF548" s="8">
        <v>0</v>
      </c>
      <c r="AG548" s="8">
        <v>0</v>
      </c>
      <c r="AH548" s="8">
        <v>0</v>
      </c>
      <c r="AI548" s="8">
        <v>0</v>
      </c>
      <c r="AJ548" s="8">
        <v>0</v>
      </c>
      <c r="AK548" s="8">
        <v>0</v>
      </c>
      <c r="AL548" s="8">
        <v>0</v>
      </c>
      <c r="AM548" s="8">
        <v>0</v>
      </c>
      <c r="AN548" s="8">
        <v>1</v>
      </c>
      <c r="AO548" s="8">
        <v>0</v>
      </c>
      <c r="AP548" s="8">
        <v>0</v>
      </c>
      <c r="AS548" s="7">
        <v>445291</v>
      </c>
      <c r="AT548" s="7" t="s">
        <v>641</v>
      </c>
      <c r="AU548" s="8">
        <v>0.12841155763846931</v>
      </c>
      <c r="AV548" s="8">
        <v>3.3342913313198393E-2</v>
      </c>
      <c r="AW548" s="8">
        <v>0.21200423617385172</v>
      </c>
      <c r="AX548" s="8">
        <v>9.1252586583028567E-2</v>
      </c>
      <c r="AY548" s="8">
        <v>2.5063396506025001E-2</v>
      </c>
      <c r="AZ548" s="8">
        <v>0.11339312176042421</v>
      </c>
      <c r="BA548" s="8">
        <v>0.11172301685485807</v>
      </c>
      <c r="BB548" s="8">
        <v>3.0313366831858063E-2</v>
      </c>
      <c r="BC548" s="8">
        <v>0.17432996138033549</v>
      </c>
      <c r="BD548" s="8">
        <v>8.6114168403485486E-2</v>
      </c>
      <c r="BE548" s="8">
        <v>2.7012128212533862E-2</v>
      </c>
      <c r="BF548" s="8">
        <v>0.19581176911371448</v>
      </c>
      <c r="BG548" s="8">
        <v>0.5530881943869681</v>
      </c>
      <c r="BH548" s="8">
        <v>1.2406148462203546E-5</v>
      </c>
      <c r="BI548" s="8">
        <v>0.33545476022341936</v>
      </c>
      <c r="BJ548" s="8">
        <v>1.3737587071253228</v>
      </c>
      <c r="BK548" s="8">
        <v>1.1006768467849997</v>
      </c>
      <c r="BL548" s="8">
        <v>1.1873340870025806</v>
      </c>
    </row>
    <row r="549" spans="1:64" x14ac:dyDescent="0.3">
      <c r="A549" s="7">
        <v>445292</v>
      </c>
      <c r="B549" s="7" t="str">
        <f t="shared" si="152"/>
        <v>Confectionery and Nut Stores</v>
      </c>
      <c r="C549" s="8">
        <f t="shared" si="153"/>
        <v>0.1269225138762097</v>
      </c>
      <c r="D549" s="8">
        <f t="shared" si="154"/>
        <v>3.30890363489258E-2</v>
      </c>
      <c r="E549" s="8">
        <f t="shared" si="155"/>
        <v>0.20919501958704845</v>
      </c>
      <c r="F549" s="8">
        <f t="shared" si="156"/>
        <v>7.6952094481568686E-2</v>
      </c>
      <c r="G549" s="8">
        <f t="shared" si="157"/>
        <v>2.0252634016980482E-2</v>
      </c>
      <c r="H549" s="8">
        <f t="shared" si="158"/>
        <v>9.5174006890728705E-2</v>
      </c>
      <c r="I549" s="8">
        <f t="shared" si="159"/>
        <v>0.10987521454868866</v>
      </c>
      <c r="J549" s="8">
        <f t="shared" si="160"/>
        <v>2.9947439476048384E-2</v>
      </c>
      <c r="K549" s="8">
        <f t="shared" si="161"/>
        <v>0.17120399922620169</v>
      </c>
      <c r="L549" s="8">
        <f t="shared" si="162"/>
        <v>8.5337552046149984E-2</v>
      </c>
      <c r="M549" s="8">
        <f t="shared" si="163"/>
        <v>2.6801652927448402E-2</v>
      </c>
      <c r="N549" s="8">
        <f t="shared" si="164"/>
        <v>0.19322309425988712</v>
      </c>
      <c r="O549" s="8">
        <f t="shared" si="165"/>
        <v>0.5429389992612097</v>
      </c>
      <c r="P549" s="8">
        <f t="shared" si="166"/>
        <v>1.5224818873937581E-5</v>
      </c>
      <c r="Q549" s="8">
        <f t="shared" si="167"/>
        <v>0.33065115757851565</v>
      </c>
      <c r="R549" s="8">
        <f t="shared" si="168"/>
        <v>1</v>
      </c>
      <c r="S549" s="8">
        <f t="shared" si="169"/>
        <v>1.0472174450669354</v>
      </c>
      <c r="T549" s="8">
        <f t="shared" si="170"/>
        <v>1.1658653629277418</v>
      </c>
      <c r="W549" s="7">
        <v>445292</v>
      </c>
      <c r="X549" s="7" t="s">
        <v>642</v>
      </c>
      <c r="Y549" s="8">
        <v>0</v>
      </c>
      <c r="Z549" s="8">
        <v>0</v>
      </c>
      <c r="AA549" s="8">
        <v>0</v>
      </c>
      <c r="AB549" s="8">
        <v>0</v>
      </c>
      <c r="AC549" s="8">
        <v>0</v>
      </c>
      <c r="AD549" s="8">
        <v>0</v>
      </c>
      <c r="AE549" s="8">
        <v>0</v>
      </c>
      <c r="AF549" s="8">
        <v>0</v>
      </c>
      <c r="AG549" s="8">
        <v>0</v>
      </c>
      <c r="AH549" s="8">
        <v>0</v>
      </c>
      <c r="AI549" s="8">
        <v>0</v>
      </c>
      <c r="AJ549" s="8">
        <v>0</v>
      </c>
      <c r="AK549" s="8">
        <v>0</v>
      </c>
      <c r="AL549" s="8">
        <v>0</v>
      </c>
      <c r="AM549" s="8">
        <v>0</v>
      </c>
      <c r="AN549" s="8">
        <v>1</v>
      </c>
      <c r="AO549" s="8">
        <v>0</v>
      </c>
      <c r="AP549" s="8">
        <v>0</v>
      </c>
      <c r="AS549" s="7">
        <v>445292</v>
      </c>
      <c r="AT549" s="7" t="s">
        <v>642</v>
      </c>
      <c r="AU549" s="8">
        <v>0.1269225138762097</v>
      </c>
      <c r="AV549" s="8">
        <v>3.30890363489258E-2</v>
      </c>
      <c r="AW549" s="8">
        <v>0.20919501958704845</v>
      </c>
      <c r="AX549" s="8">
        <v>7.6952094481568686E-2</v>
      </c>
      <c r="AY549" s="8">
        <v>2.0252634016980482E-2</v>
      </c>
      <c r="AZ549" s="8">
        <v>9.5174006890728705E-2</v>
      </c>
      <c r="BA549" s="8">
        <v>0.10987521454868866</v>
      </c>
      <c r="BB549" s="8">
        <v>2.9947439476048384E-2</v>
      </c>
      <c r="BC549" s="8">
        <v>0.17120399922620169</v>
      </c>
      <c r="BD549" s="8">
        <v>8.5337552046149984E-2</v>
      </c>
      <c r="BE549" s="8">
        <v>2.6801652927448402E-2</v>
      </c>
      <c r="BF549" s="8">
        <v>0.19322309425988712</v>
      </c>
      <c r="BG549" s="8">
        <v>0.5429389992612097</v>
      </c>
      <c r="BH549" s="8">
        <v>1.5224818873937581E-5</v>
      </c>
      <c r="BI549" s="8">
        <v>0.33065115757851565</v>
      </c>
      <c r="BJ549" s="8">
        <v>1.3692065698125808</v>
      </c>
      <c r="BK549" s="8">
        <v>1.0472174450669354</v>
      </c>
      <c r="BL549" s="8">
        <v>1.1658653629277418</v>
      </c>
    </row>
    <row r="550" spans="1:64" x14ac:dyDescent="0.3">
      <c r="A550" s="7">
        <v>445299</v>
      </c>
      <c r="B550" s="7" t="str">
        <f t="shared" si="152"/>
        <v>All Other Specialty Food Stores</v>
      </c>
      <c r="C550" s="8">
        <f t="shared" si="153"/>
        <v>0.13666045109988709</v>
      </c>
      <c r="D550" s="8">
        <f t="shared" si="154"/>
        <v>3.4893820586743542E-2</v>
      </c>
      <c r="E550" s="8">
        <f t="shared" si="155"/>
        <v>0.22910951238963068</v>
      </c>
      <c r="F550" s="8">
        <f t="shared" si="156"/>
        <v>8.6219674670196811E-2</v>
      </c>
      <c r="G550" s="8">
        <f t="shared" si="157"/>
        <v>2.2805827209920325E-2</v>
      </c>
      <c r="H550" s="8">
        <f t="shared" si="158"/>
        <v>0.10663286575652417</v>
      </c>
      <c r="I550" s="8">
        <f t="shared" si="159"/>
        <v>0.11833734438642578</v>
      </c>
      <c r="J550" s="8">
        <f t="shared" si="160"/>
        <v>3.1508593253998386E-2</v>
      </c>
      <c r="K550" s="8">
        <f t="shared" si="161"/>
        <v>0.18704215439356936</v>
      </c>
      <c r="L550" s="8">
        <f t="shared" si="162"/>
        <v>9.1013123123912951E-2</v>
      </c>
      <c r="M550" s="8">
        <f t="shared" si="163"/>
        <v>2.8214423695625806E-2</v>
      </c>
      <c r="N550" s="8">
        <f t="shared" si="164"/>
        <v>0.21148696676303871</v>
      </c>
      <c r="O550" s="8">
        <f t="shared" si="165"/>
        <v>0.60437338757340364</v>
      </c>
      <c r="P550" s="8">
        <f t="shared" si="166"/>
        <v>1.1801943414487735E-5</v>
      </c>
      <c r="Q550" s="8">
        <f t="shared" si="167"/>
        <v>0.36834219157082215</v>
      </c>
      <c r="R550" s="8">
        <f t="shared" si="168"/>
        <v>1</v>
      </c>
      <c r="S550" s="8">
        <f t="shared" si="169"/>
        <v>1.1672712708624198</v>
      </c>
      <c r="T550" s="8">
        <f t="shared" si="170"/>
        <v>1.2885009952603228</v>
      </c>
      <c r="W550" s="7">
        <v>445299</v>
      </c>
      <c r="X550" s="7" t="s">
        <v>643</v>
      </c>
      <c r="Y550" s="8">
        <v>0</v>
      </c>
      <c r="Z550" s="8">
        <v>0</v>
      </c>
      <c r="AA550" s="8">
        <v>0</v>
      </c>
      <c r="AB550" s="8">
        <v>0</v>
      </c>
      <c r="AC550" s="8">
        <v>0</v>
      </c>
      <c r="AD550" s="8">
        <v>0</v>
      </c>
      <c r="AE550" s="8">
        <v>0</v>
      </c>
      <c r="AF550" s="8">
        <v>0</v>
      </c>
      <c r="AG550" s="8">
        <v>0</v>
      </c>
      <c r="AH550" s="8">
        <v>0</v>
      </c>
      <c r="AI550" s="8">
        <v>0</v>
      </c>
      <c r="AJ550" s="8">
        <v>0</v>
      </c>
      <c r="AK550" s="8">
        <v>0</v>
      </c>
      <c r="AL550" s="8">
        <v>0</v>
      </c>
      <c r="AM550" s="8">
        <v>0</v>
      </c>
      <c r="AN550" s="8">
        <v>1</v>
      </c>
      <c r="AO550" s="8">
        <v>0</v>
      </c>
      <c r="AP550" s="8">
        <v>0</v>
      </c>
      <c r="AS550" s="7">
        <v>445299</v>
      </c>
      <c r="AT550" s="7" t="s">
        <v>643</v>
      </c>
      <c r="AU550" s="8">
        <v>0.13666045109988709</v>
      </c>
      <c r="AV550" s="8">
        <v>3.4893820586743542E-2</v>
      </c>
      <c r="AW550" s="8">
        <v>0.22910951238963068</v>
      </c>
      <c r="AX550" s="8">
        <v>8.6219674670196811E-2</v>
      </c>
      <c r="AY550" s="8">
        <v>2.2805827209920325E-2</v>
      </c>
      <c r="AZ550" s="8">
        <v>0.10663286575652417</v>
      </c>
      <c r="BA550" s="8">
        <v>0.11833734438642578</v>
      </c>
      <c r="BB550" s="8">
        <v>3.1508593253998386E-2</v>
      </c>
      <c r="BC550" s="8">
        <v>0.18704215439356936</v>
      </c>
      <c r="BD550" s="8">
        <v>9.1013123123912951E-2</v>
      </c>
      <c r="BE550" s="8">
        <v>2.8214423695625806E-2</v>
      </c>
      <c r="BF550" s="8">
        <v>0.21148696676303871</v>
      </c>
      <c r="BG550" s="8">
        <v>0.60437338757340364</v>
      </c>
      <c r="BH550" s="8">
        <v>1.1801943414487735E-5</v>
      </c>
      <c r="BI550" s="8">
        <v>0.36834219157082215</v>
      </c>
      <c r="BJ550" s="8">
        <v>1.4006637840762908</v>
      </c>
      <c r="BK550" s="8">
        <v>1.1672712708624198</v>
      </c>
      <c r="BL550" s="8">
        <v>1.2885009952603228</v>
      </c>
    </row>
    <row r="551" spans="1:64" x14ac:dyDescent="0.3">
      <c r="A551" s="7">
        <v>445310</v>
      </c>
      <c r="B551" s="7" t="str">
        <f t="shared" si="152"/>
        <v>Beer, Wine, and Liquor Stores</v>
      </c>
      <c r="C551" s="8">
        <f t="shared" si="153"/>
        <v>9.8524791216200003E-2</v>
      </c>
      <c r="D551" s="8">
        <f t="shared" si="154"/>
        <v>1.6151152465299998E-2</v>
      </c>
      <c r="E551" s="8">
        <f t="shared" si="155"/>
        <v>9.5565765504999997E-2</v>
      </c>
      <c r="F551" s="8">
        <f t="shared" si="156"/>
        <v>3.8999427743799997E-2</v>
      </c>
      <c r="G551" s="8">
        <f t="shared" si="157"/>
        <v>6.9369775814300001E-3</v>
      </c>
      <c r="H551" s="8">
        <f t="shared" si="158"/>
        <v>2.27375566747E-2</v>
      </c>
      <c r="I551" s="8">
        <f t="shared" si="159"/>
        <v>8.1202388235599998E-2</v>
      </c>
      <c r="J551" s="8">
        <f t="shared" si="160"/>
        <v>1.3314215110400001E-2</v>
      </c>
      <c r="K551" s="8">
        <f t="shared" si="161"/>
        <v>5.2431391257300002E-2</v>
      </c>
      <c r="L551" s="8">
        <f t="shared" si="162"/>
        <v>6.3263808113100006E-2</v>
      </c>
      <c r="M551" s="8">
        <f t="shared" si="163"/>
        <v>1.2679096381E-2</v>
      </c>
      <c r="N551" s="8">
        <f t="shared" si="164"/>
        <v>0.101165158076</v>
      </c>
      <c r="O551" s="8">
        <f t="shared" si="165"/>
        <v>0.63394330498399998</v>
      </c>
      <c r="P551" s="8">
        <f t="shared" si="166"/>
        <v>1.94522178817E-5</v>
      </c>
      <c r="Q551" s="8">
        <f t="shared" si="167"/>
        <v>0.38166662434400001</v>
      </c>
      <c r="R551" s="8">
        <f t="shared" si="168"/>
        <v>1.21024170919</v>
      </c>
      <c r="S551" s="8">
        <f t="shared" si="169"/>
        <v>1.0686739620000001</v>
      </c>
      <c r="T551" s="8">
        <f t="shared" si="170"/>
        <v>1.1469479946000001</v>
      </c>
      <c r="W551" s="7">
        <v>445310</v>
      </c>
      <c r="X551" s="7" t="s">
        <v>644</v>
      </c>
      <c r="Y551" s="8">
        <v>9.8524791216200003E-2</v>
      </c>
      <c r="Z551" s="8">
        <v>1.6151152465299998E-2</v>
      </c>
      <c r="AA551" s="8">
        <v>9.5565765504999997E-2</v>
      </c>
      <c r="AB551" s="8">
        <v>3.8999427743799997E-2</v>
      </c>
      <c r="AC551" s="8">
        <v>6.9369775814300001E-3</v>
      </c>
      <c r="AD551" s="8">
        <v>2.27375566747E-2</v>
      </c>
      <c r="AE551" s="8">
        <v>8.1202388235599998E-2</v>
      </c>
      <c r="AF551" s="8">
        <v>1.3314215110400001E-2</v>
      </c>
      <c r="AG551" s="8">
        <v>5.2431391257300002E-2</v>
      </c>
      <c r="AH551" s="8">
        <v>6.3263808113100006E-2</v>
      </c>
      <c r="AI551" s="8">
        <v>1.2679096381E-2</v>
      </c>
      <c r="AJ551" s="8">
        <v>0.101165158076</v>
      </c>
      <c r="AK551" s="8">
        <v>0.63394330498399998</v>
      </c>
      <c r="AL551" s="8">
        <v>1.94522178817E-5</v>
      </c>
      <c r="AM551" s="8">
        <v>0.38166662434400001</v>
      </c>
      <c r="AN551" s="8">
        <v>1.21024170919</v>
      </c>
      <c r="AO551" s="8">
        <v>1.0686739620000001</v>
      </c>
      <c r="AP551" s="8">
        <v>1.1469479946000001</v>
      </c>
      <c r="AS551" s="7">
        <v>445310</v>
      </c>
      <c r="AT551" s="7" t="s">
        <v>644</v>
      </c>
      <c r="AU551" s="8">
        <v>0.14024098440753713</v>
      </c>
      <c r="AV551" s="8">
        <v>3.5584590319627414E-2</v>
      </c>
      <c r="AW551" s="8">
        <v>0.2291914536121403</v>
      </c>
      <c r="AX551" s="8">
        <v>8.965242619658223E-2</v>
      </c>
      <c r="AY551" s="8">
        <v>2.4029044231489195E-2</v>
      </c>
      <c r="AZ551" s="8">
        <v>0.10977184714618865</v>
      </c>
      <c r="BA551" s="8">
        <v>0.12154547659715806</v>
      </c>
      <c r="BB551" s="8">
        <v>3.2151219669019349E-2</v>
      </c>
      <c r="BC551" s="8">
        <v>0.18610069080798222</v>
      </c>
      <c r="BD551" s="8">
        <v>9.3217197906314539E-2</v>
      </c>
      <c r="BE551" s="8">
        <v>2.8754062089198378E-2</v>
      </c>
      <c r="BF551" s="8">
        <v>0.21177374086885323</v>
      </c>
      <c r="BG551" s="8">
        <v>0.62500638212958126</v>
      </c>
      <c r="BH551" s="8">
        <v>1.2008798403620648E-5</v>
      </c>
      <c r="BI551" s="8">
        <v>0.38036119781561301</v>
      </c>
      <c r="BJ551" s="8">
        <v>1.4050170283390322</v>
      </c>
      <c r="BK551" s="8">
        <v>1.2073242853154837</v>
      </c>
      <c r="BL551" s="8">
        <v>1.3236683548156458</v>
      </c>
    </row>
    <row r="552" spans="1:64" x14ac:dyDescent="0.3">
      <c r="A552" s="7">
        <v>446110</v>
      </c>
      <c r="B552" s="7" t="str">
        <f t="shared" si="152"/>
        <v>Pharmacies and Drug Stores</v>
      </c>
      <c r="C552" s="8">
        <f t="shared" si="153"/>
        <v>0.12301302377999999</v>
      </c>
      <c r="D552" s="8">
        <f t="shared" si="154"/>
        <v>2.2214603976900001E-2</v>
      </c>
      <c r="E552" s="8">
        <f t="shared" si="155"/>
        <v>6.7698630543999994E-2</v>
      </c>
      <c r="F552" s="8">
        <f t="shared" si="156"/>
        <v>0.14482795139999999</v>
      </c>
      <c r="G552" s="8">
        <f t="shared" si="157"/>
        <v>2.8697655258500002E-2</v>
      </c>
      <c r="H552" s="8">
        <f t="shared" si="158"/>
        <v>6.39699581756E-2</v>
      </c>
      <c r="I552" s="8">
        <f t="shared" si="159"/>
        <v>9.0476632461199996E-2</v>
      </c>
      <c r="J552" s="8">
        <f t="shared" si="160"/>
        <v>1.6061185711000001E-2</v>
      </c>
      <c r="K552" s="8">
        <f t="shared" si="161"/>
        <v>4.0379174307100002E-2</v>
      </c>
      <c r="L552" s="8">
        <f t="shared" si="162"/>
        <v>7.5602133705199998E-2</v>
      </c>
      <c r="M552" s="8">
        <f t="shared" si="163"/>
        <v>1.94238127568E-2</v>
      </c>
      <c r="N552" s="8">
        <f t="shared" si="164"/>
        <v>7.2620427636500007E-2</v>
      </c>
      <c r="O552" s="8">
        <f t="shared" si="165"/>
        <v>0.58319773214600001</v>
      </c>
      <c r="P552" s="8">
        <f t="shared" si="166"/>
        <v>6.8069221464300002E-6</v>
      </c>
      <c r="Q552" s="8">
        <f t="shared" si="167"/>
        <v>0.44926297459699999</v>
      </c>
      <c r="R552" s="8">
        <f t="shared" si="168"/>
        <v>1.2129262583</v>
      </c>
      <c r="S552" s="8">
        <f t="shared" si="169"/>
        <v>1.2374955648299999</v>
      </c>
      <c r="T552" s="8">
        <f t="shared" si="170"/>
        <v>1.14691699248</v>
      </c>
      <c r="W552" s="7">
        <v>446110</v>
      </c>
      <c r="X552" s="7" t="s">
        <v>645</v>
      </c>
      <c r="Y552" s="8">
        <v>0.12301302377999999</v>
      </c>
      <c r="Z552" s="8">
        <v>2.2214603976900001E-2</v>
      </c>
      <c r="AA552" s="8">
        <v>6.7698630543999994E-2</v>
      </c>
      <c r="AB552" s="8">
        <v>0.14482795139999999</v>
      </c>
      <c r="AC552" s="8">
        <v>2.8697655258500002E-2</v>
      </c>
      <c r="AD552" s="8">
        <v>6.39699581756E-2</v>
      </c>
      <c r="AE552" s="8">
        <v>9.0476632461199996E-2</v>
      </c>
      <c r="AF552" s="8">
        <v>1.6061185711000001E-2</v>
      </c>
      <c r="AG552" s="8">
        <v>4.0379174307100002E-2</v>
      </c>
      <c r="AH552" s="8">
        <v>7.5602133705199998E-2</v>
      </c>
      <c r="AI552" s="8">
        <v>1.94238127568E-2</v>
      </c>
      <c r="AJ552" s="8">
        <v>7.2620427636500007E-2</v>
      </c>
      <c r="AK552" s="8">
        <v>0.58319773214600001</v>
      </c>
      <c r="AL552" s="8">
        <v>6.8069221464300002E-6</v>
      </c>
      <c r="AM552" s="8">
        <v>0.44926297459699999</v>
      </c>
      <c r="AN552" s="8">
        <v>1.2129262583</v>
      </c>
      <c r="AO552" s="8">
        <v>1.2374955648299999</v>
      </c>
      <c r="AP552" s="8">
        <v>1.14691699248</v>
      </c>
      <c r="AS552" s="7">
        <v>446110</v>
      </c>
      <c r="AT552" s="7" t="s">
        <v>645</v>
      </c>
      <c r="AU552" s="8">
        <v>0.1809325423152581</v>
      </c>
      <c r="AV552" s="8">
        <v>4.9963102890804821E-2</v>
      </c>
      <c r="AW552" s="8">
        <v>0.1951155952490467</v>
      </c>
      <c r="AX552" s="8">
        <v>0.15552293720702898</v>
      </c>
      <c r="AY552" s="8">
        <v>4.3275822928530647E-2</v>
      </c>
      <c r="AZ552" s="8">
        <v>0.13772032229035802</v>
      </c>
      <c r="BA552" s="8">
        <v>0.13988201756406132</v>
      </c>
      <c r="BB552" s="8">
        <v>3.9027806505858076E-2</v>
      </c>
      <c r="BC552" s="8">
        <v>0.14792130467247255</v>
      </c>
      <c r="BD552" s="8">
        <v>0.11655410142455</v>
      </c>
      <c r="BE552" s="8">
        <v>4.4508688335253233E-2</v>
      </c>
      <c r="BF552" s="8">
        <v>0.19147072519816127</v>
      </c>
      <c r="BG552" s="8">
        <v>0.57332871224177451</v>
      </c>
      <c r="BH552" s="8">
        <v>8.6918412931738706E-6</v>
      </c>
      <c r="BI552" s="8">
        <v>0.44583287738122535</v>
      </c>
      <c r="BJ552" s="8">
        <v>1.4260112404548384</v>
      </c>
      <c r="BK552" s="8">
        <v>1.3203900501669361</v>
      </c>
      <c r="BL552" s="8">
        <v>1.310702096485161</v>
      </c>
    </row>
    <row r="553" spans="1:64" x14ac:dyDescent="0.3">
      <c r="A553" s="7">
        <v>446120</v>
      </c>
      <c r="B553" s="7" t="str">
        <f t="shared" si="152"/>
        <v>Cosmetics, Beauty Supplies, and Perfume Stores</v>
      </c>
      <c r="C553" s="8">
        <f t="shared" si="153"/>
        <v>0.12297754457</v>
      </c>
      <c r="D553" s="8">
        <f t="shared" si="154"/>
        <v>2.2192878857400001E-2</v>
      </c>
      <c r="E553" s="8">
        <f t="shared" si="155"/>
        <v>6.6864577117000001E-2</v>
      </c>
      <c r="F553" s="8">
        <f t="shared" si="156"/>
        <v>2.4563292812700002E-2</v>
      </c>
      <c r="G553" s="8">
        <f t="shared" si="157"/>
        <v>4.8792611938700001E-3</v>
      </c>
      <c r="H553" s="8">
        <f t="shared" si="158"/>
        <v>1.07677759136E-2</v>
      </c>
      <c r="I553" s="8">
        <f t="shared" si="159"/>
        <v>8.9788542755199999E-2</v>
      </c>
      <c r="J553" s="8">
        <f t="shared" si="160"/>
        <v>1.5931306514100001E-2</v>
      </c>
      <c r="K553" s="8">
        <f t="shared" si="161"/>
        <v>3.9589211161399997E-2</v>
      </c>
      <c r="L553" s="8">
        <f t="shared" si="162"/>
        <v>7.5655882071899994E-2</v>
      </c>
      <c r="M553" s="8">
        <f t="shared" si="163"/>
        <v>1.9390501438900001E-2</v>
      </c>
      <c r="N553" s="8">
        <f t="shared" si="164"/>
        <v>7.1735278732800001E-2</v>
      </c>
      <c r="O553" s="8">
        <f t="shared" si="165"/>
        <v>0.58344662908800005</v>
      </c>
      <c r="P553" s="8">
        <f t="shared" si="166"/>
        <v>3.9967680756100002E-5</v>
      </c>
      <c r="Q553" s="8">
        <f t="shared" si="167"/>
        <v>0.45223748319000001</v>
      </c>
      <c r="R553" s="8">
        <f t="shared" si="168"/>
        <v>1.21203500054</v>
      </c>
      <c r="S553" s="8">
        <f t="shared" si="169"/>
        <v>1.0402103299200001</v>
      </c>
      <c r="T553" s="8">
        <f t="shared" si="170"/>
        <v>1.14530906043</v>
      </c>
      <c r="W553" s="7">
        <v>446120</v>
      </c>
      <c r="X553" s="7" t="s">
        <v>646</v>
      </c>
      <c r="Y553" s="8">
        <v>0.12297754457</v>
      </c>
      <c r="Z553" s="8">
        <v>2.2192878857400001E-2</v>
      </c>
      <c r="AA553" s="8">
        <v>6.6864577117000001E-2</v>
      </c>
      <c r="AB553" s="8">
        <v>2.4563292812700002E-2</v>
      </c>
      <c r="AC553" s="8">
        <v>4.8792611938700001E-3</v>
      </c>
      <c r="AD553" s="8">
        <v>1.07677759136E-2</v>
      </c>
      <c r="AE553" s="8">
        <v>8.9788542755199999E-2</v>
      </c>
      <c r="AF553" s="8">
        <v>1.5931306514100001E-2</v>
      </c>
      <c r="AG553" s="8">
        <v>3.9589211161399997E-2</v>
      </c>
      <c r="AH553" s="8">
        <v>7.5655882071899994E-2</v>
      </c>
      <c r="AI553" s="8">
        <v>1.9390501438900001E-2</v>
      </c>
      <c r="AJ553" s="8">
        <v>7.1735278732800001E-2</v>
      </c>
      <c r="AK553" s="8">
        <v>0.58344662908800005</v>
      </c>
      <c r="AL553" s="8">
        <v>3.9967680756100002E-5</v>
      </c>
      <c r="AM553" s="8">
        <v>0.45223748319000001</v>
      </c>
      <c r="AN553" s="8">
        <v>1.21203500054</v>
      </c>
      <c r="AO553" s="8">
        <v>1.0402103299200001</v>
      </c>
      <c r="AP553" s="8">
        <v>1.14530906043</v>
      </c>
      <c r="AS553" s="7">
        <v>446120</v>
      </c>
      <c r="AT553" s="7" t="s">
        <v>646</v>
      </c>
      <c r="AU553" s="8">
        <v>0.18085351351337098</v>
      </c>
      <c r="AV553" s="8">
        <v>4.986744857290807E-2</v>
      </c>
      <c r="AW553" s="8">
        <v>0.1921366605975274</v>
      </c>
      <c r="AX553" s="8">
        <v>6.5227026209403224E-2</v>
      </c>
      <c r="AY553" s="8">
        <v>1.9042344133231782E-2</v>
      </c>
      <c r="AZ553" s="8">
        <v>5.7084531311216581E-2</v>
      </c>
      <c r="BA553" s="8">
        <v>0.13886679078653869</v>
      </c>
      <c r="BB553" s="8">
        <v>3.87196195754387E-2</v>
      </c>
      <c r="BC553" s="8">
        <v>0.14443713763056773</v>
      </c>
      <c r="BD553" s="8">
        <v>0.11623051922635323</v>
      </c>
      <c r="BE553" s="8">
        <v>4.4375622671708061E-2</v>
      </c>
      <c r="BF553" s="8">
        <v>0.18845908520575638</v>
      </c>
      <c r="BG553" s="8">
        <v>0.57358963651270978</v>
      </c>
      <c r="BH553" s="8">
        <v>2.5359371903592262E-5</v>
      </c>
      <c r="BI553" s="8">
        <v>0.44838507376524245</v>
      </c>
      <c r="BJ553" s="8">
        <v>1.4228576226841934</v>
      </c>
      <c r="BK553" s="8">
        <v>1.1252248693959677</v>
      </c>
      <c r="BL553" s="8">
        <v>1.3058945157351614</v>
      </c>
    </row>
    <row r="554" spans="1:64" x14ac:dyDescent="0.3">
      <c r="A554" s="7">
        <v>446130</v>
      </c>
      <c r="B554" s="7" t="str">
        <f t="shared" si="152"/>
        <v>Optical Goods Stores</v>
      </c>
      <c r="C554" s="8">
        <f t="shared" si="153"/>
        <v>0.123252551191</v>
      </c>
      <c r="D554" s="8">
        <f t="shared" si="154"/>
        <v>2.22535679955E-2</v>
      </c>
      <c r="E554" s="8">
        <f t="shared" si="155"/>
        <v>7.4615922920300004E-2</v>
      </c>
      <c r="F554" s="8">
        <f t="shared" si="156"/>
        <v>0.127337368526</v>
      </c>
      <c r="G554" s="8">
        <f t="shared" si="157"/>
        <v>2.5336310282799999E-2</v>
      </c>
      <c r="H554" s="8">
        <f t="shared" si="158"/>
        <v>6.5906400365000006E-2</v>
      </c>
      <c r="I554" s="8">
        <f t="shared" si="159"/>
        <v>9.0210047060099996E-2</v>
      </c>
      <c r="J554" s="8">
        <f t="shared" si="160"/>
        <v>1.6027180970499998E-2</v>
      </c>
      <c r="K554" s="8">
        <f t="shared" si="161"/>
        <v>4.5735636110799997E-2</v>
      </c>
      <c r="L554" s="8">
        <f t="shared" si="162"/>
        <v>7.5880153729000005E-2</v>
      </c>
      <c r="M554" s="8">
        <f t="shared" si="163"/>
        <v>1.9446376669700002E-2</v>
      </c>
      <c r="N554" s="8">
        <f t="shared" si="164"/>
        <v>7.9417426740700001E-2</v>
      </c>
      <c r="O554" s="8">
        <f t="shared" si="165"/>
        <v>0.58335019989900005</v>
      </c>
      <c r="P554" s="8">
        <f t="shared" si="166"/>
        <v>7.7137834039399997E-6</v>
      </c>
      <c r="Q554" s="8">
        <f t="shared" si="167"/>
        <v>0.450638805782</v>
      </c>
      <c r="R554" s="8">
        <f t="shared" si="168"/>
        <v>1.2201220421100001</v>
      </c>
      <c r="S554" s="8">
        <f t="shared" si="169"/>
        <v>1.2185800791700001</v>
      </c>
      <c r="T554" s="8">
        <f t="shared" si="170"/>
        <v>1.15197286414</v>
      </c>
      <c r="W554" s="7">
        <v>446130</v>
      </c>
      <c r="X554" s="7" t="s">
        <v>647</v>
      </c>
      <c r="Y554" s="8">
        <v>0.123252551191</v>
      </c>
      <c r="Z554" s="8">
        <v>2.22535679955E-2</v>
      </c>
      <c r="AA554" s="8">
        <v>7.4615922920300004E-2</v>
      </c>
      <c r="AB554" s="8">
        <v>0.127337368526</v>
      </c>
      <c r="AC554" s="8">
        <v>2.5336310282799999E-2</v>
      </c>
      <c r="AD554" s="8">
        <v>6.5906400365000006E-2</v>
      </c>
      <c r="AE554" s="8">
        <v>9.0210047060099996E-2</v>
      </c>
      <c r="AF554" s="8">
        <v>1.6027180970499998E-2</v>
      </c>
      <c r="AG554" s="8">
        <v>4.5735636110799997E-2</v>
      </c>
      <c r="AH554" s="8">
        <v>7.5880153729000005E-2</v>
      </c>
      <c r="AI554" s="8">
        <v>1.9446376669700002E-2</v>
      </c>
      <c r="AJ554" s="8">
        <v>7.9417426740700001E-2</v>
      </c>
      <c r="AK554" s="8">
        <v>0.58335019989900005</v>
      </c>
      <c r="AL554" s="8">
        <v>7.7137834039399997E-6</v>
      </c>
      <c r="AM554" s="8">
        <v>0.450638805782</v>
      </c>
      <c r="AN554" s="8">
        <v>1.2201220421100001</v>
      </c>
      <c r="AO554" s="8">
        <v>1.2185800791700001</v>
      </c>
      <c r="AP554" s="8">
        <v>1.15197286414</v>
      </c>
      <c r="AS554" s="7">
        <v>446130</v>
      </c>
      <c r="AT554" s="7" t="s">
        <v>647</v>
      </c>
      <c r="AU554" s="8">
        <v>0.15111776771511293</v>
      </c>
      <c r="AV554" s="8">
        <v>4.3476172956670972E-2</v>
      </c>
      <c r="AW554" s="8">
        <v>0.17085534083170165</v>
      </c>
      <c r="AX554" s="8">
        <v>0.15325538438951619</v>
      </c>
      <c r="AY554" s="8">
        <v>4.3549595964930653E-2</v>
      </c>
      <c r="AZ554" s="8">
        <v>0.14557349366484515</v>
      </c>
      <c r="BA554" s="8">
        <v>0.11740995644385002</v>
      </c>
      <c r="BB554" s="8">
        <v>3.4038646436125794E-2</v>
      </c>
      <c r="BC554" s="8">
        <v>0.13003462372772098</v>
      </c>
      <c r="BD554" s="8">
        <v>9.982624364348873E-2</v>
      </c>
      <c r="BE554" s="8">
        <v>3.902339476579194E-2</v>
      </c>
      <c r="BF554" s="8">
        <v>0.16773783704302106</v>
      </c>
      <c r="BG554" s="8">
        <v>0.46067122892903195</v>
      </c>
      <c r="BH554" s="8">
        <v>5.7300216378077423E-6</v>
      </c>
      <c r="BI554" s="8">
        <v>0.35890347716333892</v>
      </c>
      <c r="BJ554" s="8">
        <v>1.3654492815038706</v>
      </c>
      <c r="BK554" s="8">
        <v>1.1327010546648386</v>
      </c>
      <c r="BL554" s="8">
        <v>1.0718058072533874</v>
      </c>
    </row>
    <row r="555" spans="1:64" x14ac:dyDescent="0.3">
      <c r="A555" s="7">
        <v>446191</v>
      </c>
      <c r="B555" s="7" t="str">
        <f t="shared" si="152"/>
        <v>Food (Health) Supplement Stores</v>
      </c>
      <c r="C555" s="8">
        <f t="shared" si="153"/>
        <v>0.12315262226</v>
      </c>
      <c r="D555" s="8">
        <f t="shared" si="154"/>
        <v>2.22450060251E-2</v>
      </c>
      <c r="E555" s="8">
        <f t="shared" si="155"/>
        <v>6.5788980410500006E-2</v>
      </c>
      <c r="F555" s="8">
        <f t="shared" si="156"/>
        <v>2.31697263311E-2</v>
      </c>
      <c r="G555" s="8">
        <f t="shared" si="157"/>
        <v>4.6056836914200004E-3</v>
      </c>
      <c r="H555" s="8">
        <f t="shared" si="158"/>
        <v>9.7631900751200002E-3</v>
      </c>
      <c r="I555" s="8">
        <f t="shared" si="159"/>
        <v>9.0539830280899999E-2</v>
      </c>
      <c r="J555" s="8">
        <f t="shared" si="160"/>
        <v>1.6095210627299999E-2</v>
      </c>
      <c r="K555" s="8">
        <f t="shared" si="161"/>
        <v>3.8871109463500003E-2</v>
      </c>
      <c r="L555" s="8">
        <f t="shared" si="162"/>
        <v>7.5771040188699998E-2</v>
      </c>
      <c r="M555" s="8">
        <f t="shared" si="163"/>
        <v>1.9444345055099999E-2</v>
      </c>
      <c r="N555" s="8">
        <f t="shared" si="164"/>
        <v>7.0761029999600003E-2</v>
      </c>
      <c r="O555" s="8">
        <f t="shared" si="165"/>
        <v>0.58329757425700002</v>
      </c>
      <c r="P555" s="8">
        <f t="shared" si="166"/>
        <v>4.2417829940300001E-5</v>
      </c>
      <c r="Q555" s="8">
        <f t="shared" si="167"/>
        <v>0.44854224492</v>
      </c>
      <c r="R555" s="8">
        <f t="shared" si="168"/>
        <v>1.2111866087000001</v>
      </c>
      <c r="S555" s="8">
        <f t="shared" si="169"/>
        <v>1.0375386001</v>
      </c>
      <c r="T555" s="8">
        <f t="shared" si="170"/>
        <v>1.1455061503699999</v>
      </c>
      <c r="W555" s="7">
        <v>446191</v>
      </c>
      <c r="X555" s="7" t="s">
        <v>648</v>
      </c>
      <c r="Y555" s="8">
        <v>0.12315262226</v>
      </c>
      <c r="Z555" s="8">
        <v>2.22450060251E-2</v>
      </c>
      <c r="AA555" s="8">
        <v>6.5788980410500006E-2</v>
      </c>
      <c r="AB555" s="8">
        <v>2.31697263311E-2</v>
      </c>
      <c r="AC555" s="8">
        <v>4.6056836914200004E-3</v>
      </c>
      <c r="AD555" s="8">
        <v>9.7631900751200002E-3</v>
      </c>
      <c r="AE555" s="8">
        <v>9.0539830280899999E-2</v>
      </c>
      <c r="AF555" s="8">
        <v>1.6095210627299999E-2</v>
      </c>
      <c r="AG555" s="8">
        <v>3.8871109463500003E-2</v>
      </c>
      <c r="AH555" s="8">
        <v>7.5771040188699998E-2</v>
      </c>
      <c r="AI555" s="8">
        <v>1.9444345055099999E-2</v>
      </c>
      <c r="AJ555" s="8">
        <v>7.0761029999600003E-2</v>
      </c>
      <c r="AK555" s="8">
        <v>0.58329757425700002</v>
      </c>
      <c r="AL555" s="8">
        <v>4.2417829940300001E-5</v>
      </c>
      <c r="AM555" s="8">
        <v>0.44854224492</v>
      </c>
      <c r="AN555" s="8">
        <v>1.2111866087000001</v>
      </c>
      <c r="AO555" s="8">
        <v>1.0375386001</v>
      </c>
      <c r="AP555" s="8">
        <v>1.1455061503699999</v>
      </c>
      <c r="AS555" s="7">
        <v>446191</v>
      </c>
      <c r="AT555" s="7" t="s">
        <v>648</v>
      </c>
      <c r="AU555" s="8">
        <v>0.17809554579420969</v>
      </c>
      <c r="AV555" s="8">
        <v>4.939852627102579E-2</v>
      </c>
      <c r="AW555" s="8">
        <v>0.1868875688943355</v>
      </c>
      <c r="AX555" s="8">
        <v>6.8189241982720958E-2</v>
      </c>
      <c r="AY555" s="8">
        <v>1.9680386390437742E-2</v>
      </c>
      <c r="AZ555" s="8">
        <v>6.1120175858977742E-2</v>
      </c>
      <c r="BA555" s="8">
        <v>0.13801901994064514</v>
      </c>
      <c r="BB555" s="8">
        <v>3.8671127657180636E-2</v>
      </c>
      <c r="BC555" s="8">
        <v>0.14139110804666127</v>
      </c>
      <c r="BD555" s="8">
        <v>0.11520678737652094</v>
      </c>
      <c r="BE555" s="8">
        <v>4.3994786563577415E-2</v>
      </c>
      <c r="BF555" s="8">
        <v>0.18333117015420161</v>
      </c>
      <c r="BG555" s="8">
        <v>0.55463060311729018</v>
      </c>
      <c r="BH555" s="8">
        <v>2.3449977761707901E-5</v>
      </c>
      <c r="BI555" s="8">
        <v>0.43058904152438654</v>
      </c>
      <c r="BJ555" s="8">
        <v>1.414381640959355</v>
      </c>
      <c r="BK555" s="8">
        <v>1.1006027074580644</v>
      </c>
      <c r="BL555" s="8">
        <v>1.2696941588704838</v>
      </c>
    </row>
    <row r="556" spans="1:64" x14ac:dyDescent="0.3">
      <c r="A556" s="7">
        <v>446199</v>
      </c>
      <c r="B556" s="7" t="str">
        <f t="shared" si="152"/>
        <v>All Other Health and Personal Care Stores</v>
      </c>
      <c r="C556" s="8">
        <f t="shared" si="153"/>
        <v>0.123188518825</v>
      </c>
      <c r="D556" s="8">
        <f t="shared" si="154"/>
        <v>2.22435403187E-2</v>
      </c>
      <c r="E556" s="8">
        <f t="shared" si="155"/>
        <v>7.1197416392999993E-2</v>
      </c>
      <c r="F556" s="8">
        <f t="shared" si="156"/>
        <v>6.5075082659900002E-2</v>
      </c>
      <c r="G556" s="8">
        <f t="shared" si="157"/>
        <v>1.2984093903399999E-2</v>
      </c>
      <c r="H556" s="8">
        <f t="shared" si="158"/>
        <v>3.1083520537499999E-2</v>
      </c>
      <c r="I556" s="8">
        <f t="shared" si="159"/>
        <v>9.1104665215099995E-2</v>
      </c>
      <c r="J556" s="8">
        <f t="shared" si="160"/>
        <v>1.6183588359700001E-2</v>
      </c>
      <c r="K556" s="8">
        <f t="shared" si="161"/>
        <v>4.3355250693600002E-2</v>
      </c>
      <c r="L556" s="8">
        <f t="shared" si="162"/>
        <v>7.5785742276500007E-2</v>
      </c>
      <c r="M556" s="8">
        <f t="shared" si="163"/>
        <v>1.94382611712E-2</v>
      </c>
      <c r="N556" s="8">
        <f t="shared" si="164"/>
        <v>7.6069165709000006E-2</v>
      </c>
      <c r="O556" s="8">
        <f t="shared" si="165"/>
        <v>0.58327746459100005</v>
      </c>
      <c r="P556" s="8">
        <f t="shared" si="166"/>
        <v>1.5047550121699999E-5</v>
      </c>
      <c r="Q556" s="8">
        <f t="shared" si="167"/>
        <v>0.44612729229600001</v>
      </c>
      <c r="R556" s="8">
        <f t="shared" si="168"/>
        <v>1.21662947554</v>
      </c>
      <c r="S556" s="8">
        <f t="shared" si="169"/>
        <v>1.1091426971</v>
      </c>
      <c r="T556" s="8">
        <f t="shared" si="170"/>
        <v>1.1506435042700001</v>
      </c>
      <c r="W556" s="7">
        <v>446199</v>
      </c>
      <c r="X556" s="7" t="s">
        <v>649</v>
      </c>
      <c r="Y556" s="8">
        <v>0.123188518825</v>
      </c>
      <c r="Z556" s="8">
        <v>2.22435403187E-2</v>
      </c>
      <c r="AA556" s="8">
        <v>7.1197416392999993E-2</v>
      </c>
      <c r="AB556" s="8">
        <v>6.5075082659900002E-2</v>
      </c>
      <c r="AC556" s="8">
        <v>1.2984093903399999E-2</v>
      </c>
      <c r="AD556" s="8">
        <v>3.1083520537499999E-2</v>
      </c>
      <c r="AE556" s="8">
        <v>9.1104665215099995E-2</v>
      </c>
      <c r="AF556" s="8">
        <v>1.6183588359700001E-2</v>
      </c>
      <c r="AG556" s="8">
        <v>4.3355250693600002E-2</v>
      </c>
      <c r="AH556" s="8">
        <v>7.5785742276500007E-2</v>
      </c>
      <c r="AI556" s="8">
        <v>1.94382611712E-2</v>
      </c>
      <c r="AJ556" s="8">
        <v>7.6069165709000006E-2</v>
      </c>
      <c r="AK556" s="8">
        <v>0.58327746459100005</v>
      </c>
      <c r="AL556" s="8">
        <v>1.5047550121699999E-5</v>
      </c>
      <c r="AM556" s="8">
        <v>0.44612729229600001</v>
      </c>
      <c r="AN556" s="8">
        <v>1.21662947554</v>
      </c>
      <c r="AO556" s="8">
        <v>1.1091426971</v>
      </c>
      <c r="AP556" s="8">
        <v>1.1506435042700001</v>
      </c>
      <c r="AS556" s="7">
        <v>446199</v>
      </c>
      <c r="AT556" s="7" t="s">
        <v>649</v>
      </c>
      <c r="AU556" s="8">
        <v>0.17962331128649994</v>
      </c>
      <c r="AV556" s="8">
        <v>4.9726062555519354E-2</v>
      </c>
      <c r="AW556" s="8">
        <v>0.19345664617796773</v>
      </c>
      <c r="AX556" s="8">
        <v>0.13478477630503707</v>
      </c>
      <c r="AY556" s="8">
        <v>3.8260179663763383E-2</v>
      </c>
      <c r="AZ556" s="8">
        <v>0.12471605041318065</v>
      </c>
      <c r="BA556" s="8">
        <v>0.13987154788015962</v>
      </c>
      <c r="BB556" s="8">
        <v>3.9124663212698405E-2</v>
      </c>
      <c r="BC556" s="8">
        <v>0.14748923818569684</v>
      </c>
      <c r="BD556" s="8">
        <v>0.11577868104619034</v>
      </c>
      <c r="BE556" s="8">
        <v>4.427990861190647E-2</v>
      </c>
      <c r="BF556" s="8">
        <v>0.18952145488958386</v>
      </c>
      <c r="BG556" s="8">
        <v>0.56401333835419321</v>
      </c>
      <c r="BH556" s="8">
        <v>1.1309513529753387E-5</v>
      </c>
      <c r="BI556" s="8">
        <v>0.43553840408322614</v>
      </c>
      <c r="BJ556" s="8">
        <v>1.4228060200199997</v>
      </c>
      <c r="BK556" s="8">
        <v>1.2655029418659676</v>
      </c>
      <c r="BL556" s="8">
        <v>1.2942273847624193</v>
      </c>
    </row>
    <row r="557" spans="1:64" x14ac:dyDescent="0.3">
      <c r="A557" s="7">
        <v>447110</v>
      </c>
      <c r="B557" s="7" t="str">
        <f t="shared" si="152"/>
        <v>Gasoline Stations with Convenience Stores</v>
      </c>
      <c r="C557" s="8">
        <f t="shared" si="153"/>
        <v>0.13772875074800001</v>
      </c>
      <c r="D557" s="8">
        <f t="shared" si="154"/>
        <v>2.0128033698200001E-2</v>
      </c>
      <c r="E557" s="8">
        <f t="shared" si="155"/>
        <v>0.103542484351</v>
      </c>
      <c r="F557" s="8">
        <f t="shared" si="156"/>
        <v>0.180888954085</v>
      </c>
      <c r="G557" s="8">
        <f t="shared" si="157"/>
        <v>2.5644645544900001E-2</v>
      </c>
      <c r="H557" s="8">
        <f t="shared" si="158"/>
        <v>6.3965064841899996E-2</v>
      </c>
      <c r="I557" s="8">
        <f t="shared" si="159"/>
        <v>0.24564214513999999</v>
      </c>
      <c r="J557" s="8">
        <f t="shared" si="160"/>
        <v>3.40092118675E-2</v>
      </c>
      <c r="K557" s="8">
        <f t="shared" si="161"/>
        <v>0.11289324422700001</v>
      </c>
      <c r="L557" s="8">
        <f t="shared" si="162"/>
        <v>0.12279916450800001</v>
      </c>
      <c r="M557" s="8">
        <f t="shared" si="163"/>
        <v>1.96434186664E-2</v>
      </c>
      <c r="N557" s="8">
        <f t="shared" si="164"/>
        <v>0.13768199469</v>
      </c>
      <c r="O557" s="8">
        <f t="shared" si="165"/>
        <v>0.50440017622199995</v>
      </c>
      <c r="P557" s="8">
        <f t="shared" si="166"/>
        <v>6.6232824040400002E-6</v>
      </c>
      <c r="Q557" s="8">
        <f t="shared" si="167"/>
        <v>0.18717959875000001</v>
      </c>
      <c r="R557" s="8">
        <f t="shared" si="168"/>
        <v>1.2613992688</v>
      </c>
      <c r="S557" s="8">
        <f t="shared" si="169"/>
        <v>1.27049866447</v>
      </c>
      <c r="T557" s="8">
        <f t="shared" si="170"/>
        <v>1.39254460123</v>
      </c>
      <c r="W557" s="7">
        <v>447110</v>
      </c>
      <c r="X557" s="7" t="s">
        <v>650</v>
      </c>
      <c r="Y557" s="8">
        <v>0.13772875074800001</v>
      </c>
      <c r="Z557" s="8">
        <v>2.0128033698200001E-2</v>
      </c>
      <c r="AA557" s="8">
        <v>0.103542484351</v>
      </c>
      <c r="AB557" s="8">
        <v>0.180888954085</v>
      </c>
      <c r="AC557" s="8">
        <v>2.5644645544900001E-2</v>
      </c>
      <c r="AD557" s="8">
        <v>6.3965064841899996E-2</v>
      </c>
      <c r="AE557" s="8">
        <v>0.24564214513999999</v>
      </c>
      <c r="AF557" s="8">
        <v>3.40092118675E-2</v>
      </c>
      <c r="AG557" s="8">
        <v>0.11289324422700001</v>
      </c>
      <c r="AH557" s="8">
        <v>0.12279916450800001</v>
      </c>
      <c r="AI557" s="8">
        <v>1.96434186664E-2</v>
      </c>
      <c r="AJ557" s="8">
        <v>0.13768199469</v>
      </c>
      <c r="AK557" s="8">
        <v>0.50440017622199995</v>
      </c>
      <c r="AL557" s="8">
        <v>6.6232824040400002E-6</v>
      </c>
      <c r="AM557" s="8">
        <v>0.18717959875000001</v>
      </c>
      <c r="AN557" s="8">
        <v>1.2613992688</v>
      </c>
      <c r="AO557" s="8">
        <v>1.27049866447</v>
      </c>
      <c r="AP557" s="8">
        <v>1.39254460123</v>
      </c>
      <c r="AS557" s="7">
        <v>447110</v>
      </c>
      <c r="AT557" s="7" t="s">
        <v>650</v>
      </c>
      <c r="AU557" s="8">
        <v>0.2000720762103548</v>
      </c>
      <c r="AV557" s="8">
        <v>4.6727861342116137E-2</v>
      </c>
      <c r="AW557" s="8">
        <v>0.25558938664814507</v>
      </c>
      <c r="AX557" s="8">
        <v>0.27323566523429027</v>
      </c>
      <c r="AY557" s="8">
        <v>5.9022759609867755E-2</v>
      </c>
      <c r="AZ557" s="8">
        <v>0.2098907271554355</v>
      </c>
      <c r="BA557" s="8">
        <v>0.37019604104222581</v>
      </c>
      <c r="BB557" s="8">
        <v>8.5879613527920978E-2</v>
      </c>
      <c r="BC557" s="8">
        <v>0.41614611090048392</v>
      </c>
      <c r="BD557" s="8">
        <v>0.18277455668109677</v>
      </c>
      <c r="BE557" s="8">
        <v>4.7234227971738714E-2</v>
      </c>
      <c r="BF557" s="8">
        <v>0.29331110436159685</v>
      </c>
      <c r="BG557" s="8">
        <v>0.50555695491900043</v>
      </c>
      <c r="BH557" s="8">
        <v>6.0183273156829014E-6</v>
      </c>
      <c r="BI557" s="8">
        <v>0.19136355827500026</v>
      </c>
      <c r="BJ557" s="8">
        <v>1.5023893242004838</v>
      </c>
      <c r="BK557" s="8">
        <v>1.5421491519995156</v>
      </c>
      <c r="BL557" s="8">
        <v>1.8722217654708062</v>
      </c>
    </row>
    <row r="558" spans="1:64" x14ac:dyDescent="0.3">
      <c r="A558" s="7">
        <v>447190</v>
      </c>
      <c r="B558" s="7" t="str">
        <f t="shared" si="152"/>
        <v>Other Gasoline Stations</v>
      </c>
      <c r="C558" s="8">
        <f t="shared" si="153"/>
        <v>0.138043890935</v>
      </c>
      <c r="D558" s="8">
        <f t="shared" si="154"/>
        <v>2.01882178381E-2</v>
      </c>
      <c r="E558" s="8">
        <f t="shared" si="155"/>
        <v>0.103296367308</v>
      </c>
      <c r="F558" s="8">
        <f t="shared" si="156"/>
        <v>0.57363137905799999</v>
      </c>
      <c r="G558" s="8">
        <f t="shared" si="157"/>
        <v>8.1432602723100003E-2</v>
      </c>
      <c r="H558" s="8">
        <f t="shared" si="158"/>
        <v>0.20049738476199999</v>
      </c>
      <c r="I558" s="8">
        <f t="shared" si="159"/>
        <v>0.243452961701</v>
      </c>
      <c r="J558" s="8">
        <f t="shared" si="160"/>
        <v>3.3727963705200002E-2</v>
      </c>
      <c r="K558" s="8">
        <f t="shared" si="161"/>
        <v>0.110443857986</v>
      </c>
      <c r="L558" s="8">
        <f t="shared" si="162"/>
        <v>0.123183149652</v>
      </c>
      <c r="M558" s="8">
        <f t="shared" si="163"/>
        <v>1.9703455356099998E-2</v>
      </c>
      <c r="N558" s="8">
        <f t="shared" si="164"/>
        <v>0.13782569921000001</v>
      </c>
      <c r="O558" s="8">
        <f t="shared" si="165"/>
        <v>0.50404083889100004</v>
      </c>
      <c r="P558" s="8">
        <f t="shared" si="166"/>
        <v>2.0897912030300001E-6</v>
      </c>
      <c r="Q558" s="8">
        <f t="shared" si="167"/>
        <v>0.189155184192</v>
      </c>
      <c r="R558" s="8">
        <f t="shared" si="168"/>
        <v>1.2615284760800001</v>
      </c>
      <c r="S558" s="8">
        <f t="shared" si="169"/>
        <v>1.8555613665399999</v>
      </c>
      <c r="T558" s="8">
        <f t="shared" si="170"/>
        <v>1.3876247833899999</v>
      </c>
      <c r="W558" s="7">
        <v>447190</v>
      </c>
      <c r="X558" s="7" t="s">
        <v>651</v>
      </c>
      <c r="Y558" s="8">
        <v>0.138043890935</v>
      </c>
      <c r="Z558" s="8">
        <v>2.01882178381E-2</v>
      </c>
      <c r="AA558" s="8">
        <v>0.103296367308</v>
      </c>
      <c r="AB558" s="8">
        <v>0.57363137905799999</v>
      </c>
      <c r="AC558" s="8">
        <v>8.1432602723100003E-2</v>
      </c>
      <c r="AD558" s="8">
        <v>0.20049738476199999</v>
      </c>
      <c r="AE558" s="8">
        <v>0.243452961701</v>
      </c>
      <c r="AF558" s="8">
        <v>3.3727963705200002E-2</v>
      </c>
      <c r="AG558" s="8">
        <v>0.110443857986</v>
      </c>
      <c r="AH558" s="8">
        <v>0.123183149652</v>
      </c>
      <c r="AI558" s="8">
        <v>1.9703455356099998E-2</v>
      </c>
      <c r="AJ558" s="8">
        <v>0.13782569921000001</v>
      </c>
      <c r="AK558" s="8">
        <v>0.50404083889100004</v>
      </c>
      <c r="AL558" s="8">
        <v>2.0897912030300001E-6</v>
      </c>
      <c r="AM558" s="8">
        <v>0.189155184192</v>
      </c>
      <c r="AN558" s="8">
        <v>1.2615284760800001</v>
      </c>
      <c r="AO558" s="8">
        <v>1.8555613665399999</v>
      </c>
      <c r="AP558" s="8">
        <v>1.3876247833899999</v>
      </c>
      <c r="AS558" s="7">
        <v>447190</v>
      </c>
      <c r="AT558" s="7" t="s">
        <v>651</v>
      </c>
      <c r="AU558" s="8">
        <v>0.19320027225254843</v>
      </c>
      <c r="AV558" s="8">
        <v>4.5574801375653229E-2</v>
      </c>
      <c r="AW558" s="8">
        <v>0.24464299874038709</v>
      </c>
      <c r="AX558" s="8">
        <v>0.4338294970955805</v>
      </c>
      <c r="AY558" s="8">
        <v>8.9337469282769338E-2</v>
      </c>
      <c r="AZ558" s="8">
        <v>0.32287363503291783</v>
      </c>
      <c r="BA558" s="8">
        <v>0.35488488465487095</v>
      </c>
      <c r="BB558" s="8">
        <v>8.3064852075464504E-2</v>
      </c>
      <c r="BC558" s="8">
        <v>0.39486988778320969</v>
      </c>
      <c r="BD558" s="8">
        <v>0.17742022077580641</v>
      </c>
      <c r="BE558" s="8">
        <v>4.6166899485296779E-2</v>
      </c>
      <c r="BF558" s="8">
        <v>0.28159763007246791</v>
      </c>
      <c r="BG558" s="8">
        <v>0.48074122505728989</v>
      </c>
      <c r="BH558" s="8">
        <v>4.0107802677791131E-6</v>
      </c>
      <c r="BI558" s="8">
        <v>0.18394161792185512</v>
      </c>
      <c r="BJ558" s="8">
        <v>1.4834180723685486</v>
      </c>
      <c r="BK558" s="8">
        <v>1.7976535046370967</v>
      </c>
      <c r="BL558" s="8">
        <v>1.7844325277390314</v>
      </c>
    </row>
    <row r="559" spans="1:64" x14ac:dyDescent="0.3">
      <c r="A559" s="7">
        <v>448110</v>
      </c>
      <c r="B559" s="7" t="str">
        <f t="shared" si="152"/>
        <v>Men's Clothing Stores</v>
      </c>
      <c r="C559" s="8">
        <f t="shared" si="153"/>
        <v>0.154360715737</v>
      </c>
      <c r="D559" s="8">
        <f t="shared" si="154"/>
        <v>2.85463376312E-2</v>
      </c>
      <c r="E559" s="8">
        <f t="shared" si="155"/>
        <v>6.6749997724499993E-2</v>
      </c>
      <c r="F559" s="8">
        <f t="shared" si="156"/>
        <v>8.5284747497499994E-2</v>
      </c>
      <c r="G559" s="8">
        <f t="shared" si="157"/>
        <v>1.86689613489E-2</v>
      </c>
      <c r="H559" s="8">
        <f t="shared" si="158"/>
        <v>2.63752767066E-2</v>
      </c>
      <c r="I559" s="8">
        <f t="shared" si="159"/>
        <v>0.19363730576800001</v>
      </c>
      <c r="J559" s="8">
        <f t="shared" si="160"/>
        <v>3.6359441866700003E-2</v>
      </c>
      <c r="K559" s="8">
        <f t="shared" si="161"/>
        <v>6.6453016307299995E-2</v>
      </c>
      <c r="L559" s="8">
        <f t="shared" si="162"/>
        <v>0.12500000510299999</v>
      </c>
      <c r="M559" s="8">
        <f t="shared" si="163"/>
        <v>3.3068813996500003E-2</v>
      </c>
      <c r="N559" s="8">
        <f t="shared" si="164"/>
        <v>9.5049402310900005E-2</v>
      </c>
      <c r="O559" s="8">
        <f t="shared" si="165"/>
        <v>0.44224283484499999</v>
      </c>
      <c r="P559" s="8">
        <f t="shared" si="166"/>
        <v>1.32321177378E-5</v>
      </c>
      <c r="Q559" s="8">
        <f t="shared" si="167"/>
        <v>0.25267133479300002</v>
      </c>
      <c r="R559" s="8">
        <f t="shared" si="168"/>
        <v>1.24965705109</v>
      </c>
      <c r="S559" s="8">
        <f t="shared" si="169"/>
        <v>1.1303289855500001</v>
      </c>
      <c r="T559" s="8">
        <f t="shared" si="170"/>
        <v>1.2964497639400001</v>
      </c>
      <c r="W559" s="7">
        <v>448110</v>
      </c>
      <c r="X559" s="7" t="s">
        <v>652</v>
      </c>
      <c r="Y559" s="8">
        <v>0.154360715737</v>
      </c>
      <c r="Z559" s="8">
        <v>2.85463376312E-2</v>
      </c>
      <c r="AA559" s="8">
        <v>6.6749997724499993E-2</v>
      </c>
      <c r="AB559" s="8">
        <v>8.5284747497499994E-2</v>
      </c>
      <c r="AC559" s="8">
        <v>1.86689613489E-2</v>
      </c>
      <c r="AD559" s="8">
        <v>2.63752767066E-2</v>
      </c>
      <c r="AE559" s="8">
        <v>0.19363730576800001</v>
      </c>
      <c r="AF559" s="8">
        <v>3.6359441866700003E-2</v>
      </c>
      <c r="AG559" s="8">
        <v>6.6453016307299995E-2</v>
      </c>
      <c r="AH559" s="8">
        <v>0.12500000510299999</v>
      </c>
      <c r="AI559" s="8">
        <v>3.3068813996500003E-2</v>
      </c>
      <c r="AJ559" s="8">
        <v>9.5049402310900005E-2</v>
      </c>
      <c r="AK559" s="8">
        <v>0.44224283484499999</v>
      </c>
      <c r="AL559" s="8">
        <v>1.32321177378E-5</v>
      </c>
      <c r="AM559" s="8">
        <v>0.25267133479300002</v>
      </c>
      <c r="AN559" s="8">
        <v>1.24965705109</v>
      </c>
      <c r="AO559" s="8">
        <v>1.1303289855500001</v>
      </c>
      <c r="AP559" s="8">
        <v>1.2964497639400001</v>
      </c>
      <c r="AS559" s="7">
        <v>448110</v>
      </c>
      <c r="AT559" s="7" t="s">
        <v>652</v>
      </c>
      <c r="AU559" s="8">
        <v>0.16011981616009677</v>
      </c>
      <c r="AV559" s="8">
        <v>4.8922005114204851E-2</v>
      </c>
      <c r="AW559" s="8">
        <v>0.14212199498529354</v>
      </c>
      <c r="AX559" s="8">
        <v>0.1440646363431452</v>
      </c>
      <c r="AY559" s="8">
        <v>4.7360045899259698E-2</v>
      </c>
      <c r="AZ559" s="8">
        <v>0.10210246883142421</v>
      </c>
      <c r="BA559" s="8">
        <v>0.22236600167627421</v>
      </c>
      <c r="BB559" s="8">
        <v>6.7899743709177424E-2</v>
      </c>
      <c r="BC559" s="8">
        <v>0.18843063574733226</v>
      </c>
      <c r="BD559" s="8">
        <v>0.14018167954008062</v>
      </c>
      <c r="BE559" s="8">
        <v>5.8241204054764531E-2</v>
      </c>
      <c r="BF559" s="8">
        <v>0.18162880281942911</v>
      </c>
      <c r="BG559" s="8">
        <v>0.27751217411051632</v>
      </c>
      <c r="BH559" s="8">
        <v>5.2155727074961282E-6</v>
      </c>
      <c r="BI559" s="8">
        <v>0.16122101023054847</v>
      </c>
      <c r="BJ559" s="8">
        <v>1.3511638162598389</v>
      </c>
      <c r="BK559" s="8">
        <v>0.92255940913838708</v>
      </c>
      <c r="BL559" s="8">
        <v>1.1077286391969356</v>
      </c>
    </row>
    <row r="560" spans="1:64" x14ac:dyDescent="0.3">
      <c r="A560" s="7">
        <v>448120</v>
      </c>
      <c r="B560" s="7" t="str">
        <f t="shared" si="152"/>
        <v>Women's Clothing Stores</v>
      </c>
      <c r="C560" s="8">
        <f t="shared" si="153"/>
        <v>0.15423657770800001</v>
      </c>
      <c r="D560" s="8">
        <f t="shared" si="154"/>
        <v>2.85239468597E-2</v>
      </c>
      <c r="E560" s="8">
        <f t="shared" si="155"/>
        <v>6.6107956235500004E-2</v>
      </c>
      <c r="F560" s="8">
        <f t="shared" si="156"/>
        <v>2.7193213115799999E-2</v>
      </c>
      <c r="G560" s="8">
        <f t="shared" si="157"/>
        <v>5.9151487774799999E-3</v>
      </c>
      <c r="H560" s="8">
        <f t="shared" si="158"/>
        <v>8.2248889111399999E-3</v>
      </c>
      <c r="I560" s="8">
        <f t="shared" si="159"/>
        <v>0.193964800731</v>
      </c>
      <c r="J560" s="8">
        <f t="shared" si="160"/>
        <v>3.6360410610100001E-2</v>
      </c>
      <c r="K560" s="8">
        <f t="shared" si="161"/>
        <v>6.5752949982100004E-2</v>
      </c>
      <c r="L560" s="8">
        <f t="shared" si="162"/>
        <v>0.124789583151</v>
      </c>
      <c r="M560" s="8">
        <f t="shared" si="163"/>
        <v>3.3047095457799998E-2</v>
      </c>
      <c r="N560" s="8">
        <f t="shared" si="164"/>
        <v>9.4146931176499998E-2</v>
      </c>
      <c r="O560" s="8">
        <f t="shared" si="165"/>
        <v>0.44216821582299998</v>
      </c>
      <c r="P560" s="8">
        <f t="shared" si="166"/>
        <v>4.1756499794700002E-5</v>
      </c>
      <c r="Q560" s="8">
        <f t="shared" si="167"/>
        <v>0.25257034327</v>
      </c>
      <c r="R560" s="8">
        <f t="shared" si="168"/>
        <v>1.2488684807999999</v>
      </c>
      <c r="S560" s="8">
        <f t="shared" si="169"/>
        <v>1.0413332507999999</v>
      </c>
      <c r="T560" s="8">
        <f t="shared" si="170"/>
        <v>1.2960781613200001</v>
      </c>
      <c r="W560" s="7">
        <v>448120</v>
      </c>
      <c r="X560" s="7" t="s">
        <v>653</v>
      </c>
      <c r="Y560" s="8">
        <v>0.15423657770800001</v>
      </c>
      <c r="Z560" s="8">
        <v>2.85239468597E-2</v>
      </c>
      <c r="AA560" s="8">
        <v>6.6107956235500004E-2</v>
      </c>
      <c r="AB560" s="8">
        <v>2.7193213115799999E-2</v>
      </c>
      <c r="AC560" s="8">
        <v>5.9151487774799999E-3</v>
      </c>
      <c r="AD560" s="8">
        <v>8.2248889111399999E-3</v>
      </c>
      <c r="AE560" s="8">
        <v>0.193964800731</v>
      </c>
      <c r="AF560" s="8">
        <v>3.6360410610100001E-2</v>
      </c>
      <c r="AG560" s="8">
        <v>6.5752949982100004E-2</v>
      </c>
      <c r="AH560" s="8">
        <v>0.124789583151</v>
      </c>
      <c r="AI560" s="8">
        <v>3.3047095457799998E-2</v>
      </c>
      <c r="AJ560" s="8">
        <v>9.4146931176499998E-2</v>
      </c>
      <c r="AK560" s="8">
        <v>0.44216821582299998</v>
      </c>
      <c r="AL560" s="8">
        <v>4.1756499794700002E-5</v>
      </c>
      <c r="AM560" s="8">
        <v>0.25257034327</v>
      </c>
      <c r="AN560" s="8">
        <v>1.2488684807999999</v>
      </c>
      <c r="AO560" s="8">
        <v>1.0413332507999999</v>
      </c>
      <c r="AP560" s="8">
        <v>1.2960781613200001</v>
      </c>
      <c r="AS560" s="7">
        <v>448120</v>
      </c>
      <c r="AT560" s="7" t="s">
        <v>653</v>
      </c>
      <c r="AU560" s="8">
        <v>0.21228647342877427</v>
      </c>
      <c r="AV560" s="8">
        <v>6.1015166490030651E-2</v>
      </c>
      <c r="AW560" s="8">
        <v>0.18483625140483545</v>
      </c>
      <c r="AX560" s="8">
        <v>0.12599877731668388</v>
      </c>
      <c r="AY560" s="8">
        <v>4.0123357567702259E-2</v>
      </c>
      <c r="AZ560" s="8">
        <v>8.7440868558167253E-2</v>
      </c>
      <c r="BA560" s="8">
        <v>0.28964604115659681</v>
      </c>
      <c r="BB560" s="8">
        <v>8.4164728070958109E-2</v>
      </c>
      <c r="BC560" s="8">
        <v>0.245733639905721</v>
      </c>
      <c r="BD560" s="8">
        <v>0.18018955536582251</v>
      </c>
      <c r="BE560" s="8">
        <v>7.201584720453065E-2</v>
      </c>
      <c r="BF560" s="8">
        <v>0.23479245130921444</v>
      </c>
      <c r="BG560" s="8">
        <v>0.39840880635070997</v>
      </c>
      <c r="BH560" s="8">
        <v>1.2388001977231772E-5</v>
      </c>
      <c r="BI560" s="8">
        <v>0.23152139040800032</v>
      </c>
      <c r="BJ560" s="8">
        <v>1.4581378913233876</v>
      </c>
      <c r="BK560" s="8">
        <v>1.1567888098941936</v>
      </c>
      <c r="BL560" s="8">
        <v>1.522770215584516</v>
      </c>
    </row>
    <row r="561" spans="1:64" x14ac:dyDescent="0.3">
      <c r="A561" s="7">
        <v>448130</v>
      </c>
      <c r="B561" s="7" t="str">
        <f t="shared" si="152"/>
        <v>Children's and Infants' Clothing Stores</v>
      </c>
      <c r="C561" s="8">
        <f t="shared" si="153"/>
        <v>0.15516382075599999</v>
      </c>
      <c r="D561" s="8">
        <f t="shared" si="154"/>
        <v>2.86658765954E-2</v>
      </c>
      <c r="E561" s="8">
        <f t="shared" si="155"/>
        <v>6.5962283042799996E-2</v>
      </c>
      <c r="F561" s="8">
        <f t="shared" si="156"/>
        <v>4.2117041566599997E-2</v>
      </c>
      <c r="G561" s="8">
        <f t="shared" si="157"/>
        <v>9.1819087573700008E-3</v>
      </c>
      <c r="H561" s="8">
        <f t="shared" si="158"/>
        <v>1.2695989187699999E-2</v>
      </c>
      <c r="I561" s="8">
        <f t="shared" si="159"/>
        <v>0.19371577044400001</v>
      </c>
      <c r="J561" s="8">
        <f t="shared" si="160"/>
        <v>3.6349270355300001E-2</v>
      </c>
      <c r="K561" s="8">
        <f t="shared" si="161"/>
        <v>6.5213293858099999E-2</v>
      </c>
      <c r="L561" s="8">
        <f t="shared" si="162"/>
        <v>0.12600897023300001</v>
      </c>
      <c r="M561" s="8">
        <f t="shared" si="163"/>
        <v>3.3255551637699998E-2</v>
      </c>
      <c r="N561" s="8">
        <f t="shared" si="164"/>
        <v>9.4096775640999997E-2</v>
      </c>
      <c r="O561" s="8">
        <f t="shared" si="165"/>
        <v>0.44168435106999998</v>
      </c>
      <c r="P561" s="8">
        <f t="shared" si="166"/>
        <v>2.7017099145399998E-5</v>
      </c>
      <c r="Q561" s="8">
        <f t="shared" si="167"/>
        <v>0.25383533714599998</v>
      </c>
      <c r="R561" s="8">
        <f t="shared" si="168"/>
        <v>1.2497919803899999</v>
      </c>
      <c r="S561" s="8">
        <f t="shared" si="169"/>
        <v>1.0639949395099999</v>
      </c>
      <c r="T561" s="8">
        <f t="shared" si="170"/>
        <v>1.2952783346600001</v>
      </c>
      <c r="W561" s="7">
        <v>448130</v>
      </c>
      <c r="X561" s="7" t="s">
        <v>654</v>
      </c>
      <c r="Y561" s="8">
        <v>0.15516382075599999</v>
      </c>
      <c r="Z561" s="8">
        <v>2.86658765954E-2</v>
      </c>
      <c r="AA561" s="8">
        <v>6.5962283042799996E-2</v>
      </c>
      <c r="AB561" s="8">
        <v>4.2117041566599997E-2</v>
      </c>
      <c r="AC561" s="8">
        <v>9.1819087573700008E-3</v>
      </c>
      <c r="AD561" s="8">
        <v>1.2695989187699999E-2</v>
      </c>
      <c r="AE561" s="8">
        <v>0.19371577044400001</v>
      </c>
      <c r="AF561" s="8">
        <v>3.6349270355300001E-2</v>
      </c>
      <c r="AG561" s="8">
        <v>6.5213293858099999E-2</v>
      </c>
      <c r="AH561" s="8">
        <v>0.12600897023300001</v>
      </c>
      <c r="AI561" s="8">
        <v>3.3255551637699998E-2</v>
      </c>
      <c r="AJ561" s="8">
        <v>9.4096775640999997E-2</v>
      </c>
      <c r="AK561" s="8">
        <v>0.44168435106999998</v>
      </c>
      <c r="AL561" s="8">
        <v>2.7017099145399998E-5</v>
      </c>
      <c r="AM561" s="8">
        <v>0.25383533714599998</v>
      </c>
      <c r="AN561" s="8">
        <v>1.2497919803899999</v>
      </c>
      <c r="AO561" s="8">
        <v>1.0639949395099999</v>
      </c>
      <c r="AP561" s="8">
        <v>1.2952783346600001</v>
      </c>
      <c r="AS561" s="7">
        <v>448130</v>
      </c>
      <c r="AT561" s="7" t="s">
        <v>654</v>
      </c>
      <c r="AU561" s="8">
        <v>0.1603658246148226</v>
      </c>
      <c r="AV561" s="8">
        <v>4.8842492790759674E-2</v>
      </c>
      <c r="AW561" s="8">
        <v>0.13928765082940966</v>
      </c>
      <c r="AX561" s="8">
        <v>8.5562244218153227E-2</v>
      </c>
      <c r="AY561" s="8">
        <v>2.8487450531203558E-2</v>
      </c>
      <c r="AZ561" s="8">
        <v>5.9187158279303244E-2</v>
      </c>
      <c r="BA561" s="8">
        <v>0.22144089508749995</v>
      </c>
      <c r="BB561" s="8">
        <v>6.7417867826535471E-2</v>
      </c>
      <c r="BC561" s="8">
        <v>0.18440954357054673</v>
      </c>
      <c r="BD561" s="8">
        <v>0.14008818329606451</v>
      </c>
      <c r="BE561" s="8">
        <v>5.8070644854688706E-2</v>
      </c>
      <c r="BF561" s="8">
        <v>0.1777251590822774</v>
      </c>
      <c r="BG561" s="8">
        <v>0.27712987100520964</v>
      </c>
      <c r="BH561" s="8">
        <v>9.429585801655484E-6</v>
      </c>
      <c r="BI561" s="8">
        <v>0.16183789192349998</v>
      </c>
      <c r="BJ561" s="8">
        <v>1.3484959682354838</v>
      </c>
      <c r="BK561" s="8">
        <v>0.80226911109290322</v>
      </c>
      <c r="BL561" s="8">
        <v>1.1023005645495159</v>
      </c>
    </row>
    <row r="562" spans="1:64" x14ac:dyDescent="0.3">
      <c r="A562" s="7">
        <v>448140</v>
      </c>
      <c r="B562" s="7" t="str">
        <f t="shared" si="152"/>
        <v>Family Clothing Stores</v>
      </c>
      <c r="C562" s="8">
        <f t="shared" si="153"/>
        <v>0.15406747273900001</v>
      </c>
      <c r="D562" s="8">
        <f t="shared" si="154"/>
        <v>2.8478891822600001E-2</v>
      </c>
      <c r="E562" s="8">
        <f t="shared" si="155"/>
        <v>6.6743281398600002E-2</v>
      </c>
      <c r="F562" s="8">
        <f t="shared" si="156"/>
        <v>3.5683206247300002E-2</v>
      </c>
      <c r="G562" s="8">
        <f t="shared" si="157"/>
        <v>7.7572427024100001E-3</v>
      </c>
      <c r="H562" s="8">
        <f t="shared" si="158"/>
        <v>1.0925133692100001E-2</v>
      </c>
      <c r="I562" s="8">
        <f t="shared" si="159"/>
        <v>0.195443101944</v>
      </c>
      <c r="J562" s="8">
        <f t="shared" si="160"/>
        <v>3.6608308001100001E-2</v>
      </c>
      <c r="K562" s="8">
        <f t="shared" si="161"/>
        <v>6.7066018790500004E-2</v>
      </c>
      <c r="L562" s="8">
        <f t="shared" si="162"/>
        <v>0.124615202732</v>
      </c>
      <c r="M562" s="8">
        <f t="shared" si="163"/>
        <v>3.2978651676600003E-2</v>
      </c>
      <c r="N562" s="8">
        <f t="shared" si="164"/>
        <v>9.4942222445900004E-2</v>
      </c>
      <c r="O562" s="8">
        <f t="shared" si="165"/>
        <v>0.44238217069699998</v>
      </c>
      <c r="P562" s="8">
        <f t="shared" si="166"/>
        <v>3.1792017335899999E-5</v>
      </c>
      <c r="Q562" s="8">
        <f t="shared" si="167"/>
        <v>0.25046274632600002</v>
      </c>
      <c r="R562" s="8">
        <f t="shared" si="168"/>
        <v>1.24928964596</v>
      </c>
      <c r="S562" s="8">
        <f t="shared" si="169"/>
        <v>1.05436558264</v>
      </c>
      <c r="T562" s="8">
        <f t="shared" si="170"/>
        <v>1.29911742874</v>
      </c>
      <c r="W562" s="7">
        <v>448140</v>
      </c>
      <c r="X562" s="7" t="s">
        <v>655</v>
      </c>
      <c r="Y562" s="8">
        <v>0.15406747273900001</v>
      </c>
      <c r="Z562" s="8">
        <v>2.8478891822600001E-2</v>
      </c>
      <c r="AA562" s="8">
        <v>6.6743281398600002E-2</v>
      </c>
      <c r="AB562" s="8">
        <v>3.5683206247300002E-2</v>
      </c>
      <c r="AC562" s="8">
        <v>7.7572427024100001E-3</v>
      </c>
      <c r="AD562" s="8">
        <v>1.0925133692100001E-2</v>
      </c>
      <c r="AE562" s="8">
        <v>0.195443101944</v>
      </c>
      <c r="AF562" s="8">
        <v>3.6608308001100001E-2</v>
      </c>
      <c r="AG562" s="8">
        <v>6.7066018790500004E-2</v>
      </c>
      <c r="AH562" s="8">
        <v>0.124615202732</v>
      </c>
      <c r="AI562" s="8">
        <v>3.2978651676600003E-2</v>
      </c>
      <c r="AJ562" s="8">
        <v>9.4942222445900004E-2</v>
      </c>
      <c r="AK562" s="8">
        <v>0.44238217069699998</v>
      </c>
      <c r="AL562" s="8">
        <v>3.1792017335899999E-5</v>
      </c>
      <c r="AM562" s="8">
        <v>0.25046274632600002</v>
      </c>
      <c r="AN562" s="8">
        <v>1.24928964596</v>
      </c>
      <c r="AO562" s="8">
        <v>1.05436558264</v>
      </c>
      <c r="AP562" s="8">
        <v>1.29911742874</v>
      </c>
      <c r="AS562" s="7">
        <v>448140</v>
      </c>
      <c r="AT562" s="7" t="s">
        <v>655</v>
      </c>
      <c r="AU562" s="8">
        <v>0.20823876987203224</v>
      </c>
      <c r="AV562" s="8">
        <v>5.9971089609401618E-2</v>
      </c>
      <c r="AW562" s="8">
        <v>0.18045253982895323</v>
      </c>
      <c r="AX562" s="8">
        <v>0.12635872445094998</v>
      </c>
      <c r="AY562" s="8">
        <v>3.9969170392511119E-2</v>
      </c>
      <c r="AZ562" s="8">
        <v>8.5992688935654843E-2</v>
      </c>
      <c r="BA562" s="8">
        <v>0.2854618260196774</v>
      </c>
      <c r="BB562" s="8">
        <v>8.3370009435483866E-2</v>
      </c>
      <c r="BC562" s="8">
        <v>0.24121115590633066</v>
      </c>
      <c r="BD562" s="8">
        <v>0.17614753545919351</v>
      </c>
      <c r="BE562" s="8">
        <v>7.0737260482474182E-2</v>
      </c>
      <c r="BF562" s="8">
        <v>0.22942666303444839</v>
      </c>
      <c r="BG562" s="8">
        <v>0.39150654615387143</v>
      </c>
      <c r="BH562" s="8">
        <v>1.1996023807909354E-5</v>
      </c>
      <c r="BI562" s="8">
        <v>0.22572385443370979</v>
      </c>
      <c r="BJ562" s="8">
        <v>1.4486623993108065</v>
      </c>
      <c r="BK562" s="8">
        <v>1.1394173579716125</v>
      </c>
      <c r="BL562" s="8">
        <v>1.4971397655553227</v>
      </c>
    </row>
    <row r="563" spans="1:64" x14ac:dyDescent="0.3">
      <c r="A563" s="7">
        <v>448150</v>
      </c>
      <c r="B563" s="7" t="str">
        <f t="shared" si="152"/>
        <v>Clothing Accessories Stores</v>
      </c>
      <c r="C563" s="8">
        <f t="shared" si="153"/>
        <v>0.154357749568</v>
      </c>
      <c r="D563" s="8">
        <f t="shared" si="154"/>
        <v>2.8545710715199998E-2</v>
      </c>
      <c r="E563" s="8">
        <f t="shared" si="155"/>
        <v>6.66146356478E-2</v>
      </c>
      <c r="F563" s="8">
        <f t="shared" si="156"/>
        <v>3.7311944861900002E-2</v>
      </c>
      <c r="G563" s="8">
        <f t="shared" si="157"/>
        <v>8.1515615420099993E-3</v>
      </c>
      <c r="H563" s="8">
        <f t="shared" si="158"/>
        <v>1.14367991285E-2</v>
      </c>
      <c r="I563" s="8">
        <f t="shared" si="159"/>
        <v>0.19453980512499999</v>
      </c>
      <c r="J563" s="8">
        <f t="shared" si="160"/>
        <v>3.6516239260900002E-2</v>
      </c>
      <c r="K563" s="8">
        <f t="shared" si="161"/>
        <v>6.6517039395199998E-2</v>
      </c>
      <c r="L563" s="8">
        <f t="shared" si="162"/>
        <v>0.125014197903</v>
      </c>
      <c r="M563" s="8">
        <f t="shared" si="163"/>
        <v>3.3075607119399997E-2</v>
      </c>
      <c r="N563" s="8">
        <f t="shared" si="164"/>
        <v>9.4884350192999997E-2</v>
      </c>
      <c r="O563" s="8">
        <f t="shared" si="165"/>
        <v>0.44215153311700001</v>
      </c>
      <c r="P563" s="8">
        <f t="shared" si="166"/>
        <v>3.0306208006599999E-5</v>
      </c>
      <c r="Q563" s="8">
        <f t="shared" si="167"/>
        <v>0.25160013612100002</v>
      </c>
      <c r="R563" s="8">
        <f t="shared" si="168"/>
        <v>1.2495180959300001</v>
      </c>
      <c r="S563" s="8">
        <f t="shared" si="169"/>
        <v>1.0569003055299999</v>
      </c>
      <c r="T563" s="8">
        <f t="shared" si="170"/>
        <v>1.2975730837799999</v>
      </c>
      <c r="W563" s="7">
        <v>448150</v>
      </c>
      <c r="X563" s="7" t="s">
        <v>656</v>
      </c>
      <c r="Y563" s="8">
        <v>0.154357749568</v>
      </c>
      <c r="Z563" s="8">
        <v>2.8545710715199998E-2</v>
      </c>
      <c r="AA563" s="8">
        <v>6.66146356478E-2</v>
      </c>
      <c r="AB563" s="8">
        <v>3.7311944861900002E-2</v>
      </c>
      <c r="AC563" s="8">
        <v>8.1515615420099993E-3</v>
      </c>
      <c r="AD563" s="8">
        <v>1.14367991285E-2</v>
      </c>
      <c r="AE563" s="8">
        <v>0.19453980512499999</v>
      </c>
      <c r="AF563" s="8">
        <v>3.6516239260900002E-2</v>
      </c>
      <c r="AG563" s="8">
        <v>6.6517039395199998E-2</v>
      </c>
      <c r="AH563" s="8">
        <v>0.125014197903</v>
      </c>
      <c r="AI563" s="8">
        <v>3.3075607119399997E-2</v>
      </c>
      <c r="AJ563" s="8">
        <v>9.4884350192999997E-2</v>
      </c>
      <c r="AK563" s="8">
        <v>0.44215153311700001</v>
      </c>
      <c r="AL563" s="8">
        <v>3.0306208006599999E-5</v>
      </c>
      <c r="AM563" s="8">
        <v>0.25160013612100002</v>
      </c>
      <c r="AN563" s="8">
        <v>1.2495180959300001</v>
      </c>
      <c r="AO563" s="8">
        <v>1.0569003055299999</v>
      </c>
      <c r="AP563" s="8">
        <v>1.2975730837799999</v>
      </c>
      <c r="AS563" s="7">
        <v>448150</v>
      </c>
      <c r="AT563" s="7" t="s">
        <v>656</v>
      </c>
      <c r="AU563" s="8">
        <v>0.19994478300075813</v>
      </c>
      <c r="AV563" s="8">
        <v>5.835921102354677E-2</v>
      </c>
      <c r="AW563" s="8">
        <v>0.1736884136691241</v>
      </c>
      <c r="AX563" s="8">
        <v>0.11000073457418383</v>
      </c>
      <c r="AY563" s="8">
        <v>3.6186144728958709E-2</v>
      </c>
      <c r="AZ563" s="8">
        <v>7.7888328686272559E-2</v>
      </c>
      <c r="BA563" s="8">
        <v>0.27364059459698381</v>
      </c>
      <c r="BB563" s="8">
        <v>8.0763285926579026E-2</v>
      </c>
      <c r="BC563" s="8">
        <v>0.23101256788848382</v>
      </c>
      <c r="BD563" s="8">
        <v>0.17000603082980642</v>
      </c>
      <c r="BE563" s="8">
        <v>6.8958444104469371E-2</v>
      </c>
      <c r="BF563" s="8">
        <v>0.22099529356538061</v>
      </c>
      <c r="BG563" s="8">
        <v>0.36993960651070962</v>
      </c>
      <c r="BH563" s="8">
        <v>1.3269546172708708E-5</v>
      </c>
      <c r="BI563" s="8">
        <v>0.21430693038090293</v>
      </c>
      <c r="BJ563" s="8">
        <v>1.431992407693871</v>
      </c>
      <c r="BK563" s="8">
        <v>1.0627848854080646</v>
      </c>
      <c r="BL563" s="8">
        <v>1.4241261258317739</v>
      </c>
    </row>
    <row r="564" spans="1:64" x14ac:dyDescent="0.3">
      <c r="A564" s="7">
        <v>448190</v>
      </c>
      <c r="B564" s="7" t="str">
        <f t="shared" si="152"/>
        <v>Other Clothing Stores</v>
      </c>
      <c r="C564" s="8">
        <f t="shared" si="153"/>
        <v>0.21524505736288704</v>
      </c>
      <c r="D564" s="8">
        <f t="shared" si="154"/>
        <v>6.1557528123712894E-2</v>
      </c>
      <c r="E564" s="8">
        <f t="shared" si="155"/>
        <v>0.18826277268885805</v>
      </c>
      <c r="F564" s="8">
        <f t="shared" si="156"/>
        <v>0.16794793826580479</v>
      </c>
      <c r="G564" s="8">
        <f t="shared" si="157"/>
        <v>4.9754929264181291E-2</v>
      </c>
      <c r="H564" s="8">
        <f t="shared" si="158"/>
        <v>0.11622773360498066</v>
      </c>
      <c r="I564" s="8">
        <f t="shared" si="159"/>
        <v>0.2970241922846612</v>
      </c>
      <c r="J564" s="8">
        <f t="shared" si="160"/>
        <v>8.6112344042872616E-2</v>
      </c>
      <c r="K564" s="8">
        <f t="shared" si="161"/>
        <v>0.25367226484020966</v>
      </c>
      <c r="L564" s="8">
        <f t="shared" si="162"/>
        <v>0.18179537328811288</v>
      </c>
      <c r="M564" s="8">
        <f t="shared" si="163"/>
        <v>7.2567394847962916E-2</v>
      </c>
      <c r="N564" s="8">
        <f t="shared" si="164"/>
        <v>0.23844272356556775</v>
      </c>
      <c r="O564" s="8">
        <f t="shared" si="165"/>
        <v>0.40564136779833865</v>
      </c>
      <c r="P564" s="8">
        <f t="shared" si="166"/>
        <v>9.7919883209404814E-6</v>
      </c>
      <c r="Q564" s="8">
        <f t="shared" si="167"/>
        <v>0.23233133721870949</v>
      </c>
      <c r="R564" s="8">
        <f t="shared" si="168"/>
        <v>1</v>
      </c>
      <c r="S564" s="8">
        <f t="shared" si="169"/>
        <v>1.2532854398443549</v>
      </c>
      <c r="T564" s="8">
        <f t="shared" si="170"/>
        <v>1.5561636398779028</v>
      </c>
      <c r="W564" s="7">
        <v>448190</v>
      </c>
      <c r="X564" s="7" t="s">
        <v>657</v>
      </c>
      <c r="Y564" s="8">
        <v>0</v>
      </c>
      <c r="Z564" s="8">
        <v>0</v>
      </c>
      <c r="AA564" s="8">
        <v>0</v>
      </c>
      <c r="AB564" s="8">
        <v>0</v>
      </c>
      <c r="AC564" s="8">
        <v>0</v>
      </c>
      <c r="AD564" s="8">
        <v>0</v>
      </c>
      <c r="AE564" s="8">
        <v>0</v>
      </c>
      <c r="AF564" s="8">
        <v>0</v>
      </c>
      <c r="AG564" s="8">
        <v>0</v>
      </c>
      <c r="AH564" s="8">
        <v>0</v>
      </c>
      <c r="AI564" s="8">
        <v>0</v>
      </c>
      <c r="AJ564" s="8">
        <v>0</v>
      </c>
      <c r="AK564" s="8">
        <v>0</v>
      </c>
      <c r="AL564" s="8">
        <v>0</v>
      </c>
      <c r="AM564" s="8">
        <v>0</v>
      </c>
      <c r="AN564" s="8">
        <v>1</v>
      </c>
      <c r="AO564" s="8">
        <v>0</v>
      </c>
      <c r="AP564" s="8">
        <v>0</v>
      </c>
      <c r="AS564" s="7">
        <v>448190</v>
      </c>
      <c r="AT564" s="7" t="s">
        <v>657</v>
      </c>
      <c r="AU564" s="8">
        <v>0.21524505736288704</v>
      </c>
      <c r="AV564" s="8">
        <v>6.1557528123712894E-2</v>
      </c>
      <c r="AW564" s="8">
        <v>0.18826277268885805</v>
      </c>
      <c r="AX564" s="8">
        <v>0.16794793826580479</v>
      </c>
      <c r="AY564" s="8">
        <v>4.9754929264181291E-2</v>
      </c>
      <c r="AZ564" s="8">
        <v>0.11622773360498066</v>
      </c>
      <c r="BA564" s="8">
        <v>0.2970241922846612</v>
      </c>
      <c r="BB564" s="8">
        <v>8.6112344042872616E-2</v>
      </c>
      <c r="BC564" s="8">
        <v>0.25367226484020966</v>
      </c>
      <c r="BD564" s="8">
        <v>0.18179537328811288</v>
      </c>
      <c r="BE564" s="8">
        <v>7.2567394847962916E-2</v>
      </c>
      <c r="BF564" s="8">
        <v>0.23844272356556775</v>
      </c>
      <c r="BG564" s="8">
        <v>0.40564136779833865</v>
      </c>
      <c r="BH564" s="8">
        <v>9.7919883209404814E-6</v>
      </c>
      <c r="BI564" s="8">
        <v>0.23233133721870949</v>
      </c>
      <c r="BJ564" s="8">
        <v>1.4650653581756452</v>
      </c>
      <c r="BK564" s="8">
        <v>1.2532854398443549</v>
      </c>
      <c r="BL564" s="8">
        <v>1.5561636398779028</v>
      </c>
    </row>
    <row r="565" spans="1:64" x14ac:dyDescent="0.3">
      <c r="A565" s="7">
        <v>448210</v>
      </c>
      <c r="B565" s="7" t="str">
        <f t="shared" si="152"/>
        <v>Shoe Stores</v>
      </c>
      <c r="C565" s="8">
        <f t="shared" si="153"/>
        <v>0.15414698430900001</v>
      </c>
      <c r="D565" s="8">
        <f t="shared" si="154"/>
        <v>2.85029673993E-2</v>
      </c>
      <c r="E565" s="8">
        <f t="shared" si="155"/>
        <v>6.6257864733499997E-2</v>
      </c>
      <c r="F565" s="8">
        <f t="shared" si="156"/>
        <v>0.113010196157</v>
      </c>
      <c r="G565" s="8">
        <f t="shared" si="157"/>
        <v>2.4600624267E-2</v>
      </c>
      <c r="H565" s="8">
        <f t="shared" si="158"/>
        <v>3.4148588472800001E-2</v>
      </c>
      <c r="I565" s="8">
        <f t="shared" si="159"/>
        <v>0.195905946208</v>
      </c>
      <c r="J565" s="8">
        <f t="shared" si="160"/>
        <v>3.6736547743699999E-2</v>
      </c>
      <c r="K565" s="8">
        <f t="shared" si="161"/>
        <v>6.6690646100199993E-2</v>
      </c>
      <c r="L565" s="8">
        <f t="shared" si="162"/>
        <v>0.124676027557</v>
      </c>
      <c r="M565" s="8">
        <f t="shared" si="163"/>
        <v>3.3015500978600003E-2</v>
      </c>
      <c r="N565" s="8">
        <f t="shared" si="164"/>
        <v>9.4255965442199996E-2</v>
      </c>
      <c r="O565" s="8">
        <f t="shared" si="165"/>
        <v>0.44227168331900002</v>
      </c>
      <c r="P565" s="8">
        <f t="shared" si="166"/>
        <v>1.0031307307400001E-5</v>
      </c>
      <c r="Q565" s="8">
        <f t="shared" si="167"/>
        <v>0.249778493568</v>
      </c>
      <c r="R565" s="8">
        <f t="shared" si="168"/>
        <v>1.24890781644</v>
      </c>
      <c r="S565" s="8">
        <f t="shared" si="169"/>
        <v>1.1717594089000001</v>
      </c>
      <c r="T565" s="8">
        <f t="shared" si="170"/>
        <v>1.2993331400499999</v>
      </c>
      <c r="W565" s="7">
        <v>448210</v>
      </c>
      <c r="X565" s="7" t="s">
        <v>658</v>
      </c>
      <c r="Y565" s="8">
        <v>0.15414698430900001</v>
      </c>
      <c r="Z565" s="8">
        <v>2.85029673993E-2</v>
      </c>
      <c r="AA565" s="8">
        <v>6.6257864733499997E-2</v>
      </c>
      <c r="AB565" s="8">
        <v>0.113010196157</v>
      </c>
      <c r="AC565" s="8">
        <v>2.4600624267E-2</v>
      </c>
      <c r="AD565" s="8">
        <v>3.4148588472800001E-2</v>
      </c>
      <c r="AE565" s="8">
        <v>0.195905946208</v>
      </c>
      <c r="AF565" s="8">
        <v>3.6736547743699999E-2</v>
      </c>
      <c r="AG565" s="8">
        <v>6.6690646100199993E-2</v>
      </c>
      <c r="AH565" s="8">
        <v>0.124676027557</v>
      </c>
      <c r="AI565" s="8">
        <v>3.3015500978600003E-2</v>
      </c>
      <c r="AJ565" s="8">
        <v>9.4255965442199996E-2</v>
      </c>
      <c r="AK565" s="8">
        <v>0.44227168331900002</v>
      </c>
      <c r="AL565" s="8">
        <v>1.0031307307400001E-5</v>
      </c>
      <c r="AM565" s="8">
        <v>0.249778493568</v>
      </c>
      <c r="AN565" s="8">
        <v>1.24890781644</v>
      </c>
      <c r="AO565" s="8">
        <v>1.1717594089000001</v>
      </c>
      <c r="AP565" s="8">
        <v>1.2993331400499999</v>
      </c>
      <c r="AS565" s="7">
        <v>448210</v>
      </c>
      <c r="AT565" s="7" t="s">
        <v>658</v>
      </c>
      <c r="AU565" s="8">
        <v>0.20113658963529024</v>
      </c>
      <c r="AV565" s="8">
        <v>5.8642381061879044E-2</v>
      </c>
      <c r="AW565" s="8">
        <v>0.17572768606124348</v>
      </c>
      <c r="AX565" s="8">
        <v>0.14140658755809674</v>
      </c>
      <c r="AY565" s="8">
        <v>4.4758890484191946E-2</v>
      </c>
      <c r="AZ565" s="8">
        <v>9.7215251110306433E-2</v>
      </c>
      <c r="BA565" s="8">
        <v>0.27828884043108065</v>
      </c>
      <c r="BB565" s="8">
        <v>8.1711139086538737E-2</v>
      </c>
      <c r="BC565" s="8">
        <v>0.23586858949135645</v>
      </c>
      <c r="BD565" s="8">
        <v>0.17184496181762901</v>
      </c>
      <c r="BE565" s="8">
        <v>6.9274079629035493E-2</v>
      </c>
      <c r="BF565" s="8">
        <v>0.22294258210297255</v>
      </c>
      <c r="BG565" s="8">
        <v>0.37004463654264486</v>
      </c>
      <c r="BH565" s="8">
        <v>8.4097529384443557E-6</v>
      </c>
      <c r="BI565" s="8">
        <v>0.21292950463619362</v>
      </c>
      <c r="BJ565" s="8">
        <v>1.4355066567582258</v>
      </c>
      <c r="BK565" s="8">
        <v>1.1220904065724195</v>
      </c>
      <c r="BL565" s="8">
        <v>1.4345782464275805</v>
      </c>
    </row>
    <row r="566" spans="1:64" x14ac:dyDescent="0.3">
      <c r="A566" s="7">
        <v>448310</v>
      </c>
      <c r="B566" s="7" t="str">
        <f t="shared" si="152"/>
        <v>Jewelry Stores</v>
      </c>
      <c r="C566" s="8">
        <f t="shared" si="153"/>
        <v>0.15423047940099999</v>
      </c>
      <c r="D566" s="8">
        <f t="shared" si="154"/>
        <v>2.85263619917E-2</v>
      </c>
      <c r="E566" s="8">
        <f t="shared" si="155"/>
        <v>6.8904772964499997E-2</v>
      </c>
      <c r="F566" s="8">
        <f t="shared" si="156"/>
        <v>0.18495283640599999</v>
      </c>
      <c r="G566" s="8">
        <f t="shared" si="157"/>
        <v>4.0266679720200003E-2</v>
      </c>
      <c r="H566" s="8">
        <f t="shared" si="158"/>
        <v>5.9937608640900003E-2</v>
      </c>
      <c r="I566" s="8">
        <f t="shared" si="159"/>
        <v>0.196659638468</v>
      </c>
      <c r="J566" s="8">
        <f t="shared" si="160"/>
        <v>3.6880547943100001E-2</v>
      </c>
      <c r="K566" s="8">
        <f t="shared" si="161"/>
        <v>7.0481005192399998E-2</v>
      </c>
      <c r="L566" s="8">
        <f t="shared" si="162"/>
        <v>0.124763025895</v>
      </c>
      <c r="M566" s="8">
        <f t="shared" si="163"/>
        <v>3.3049865481099998E-2</v>
      </c>
      <c r="N566" s="8">
        <f t="shared" si="164"/>
        <v>9.7809238235299995E-2</v>
      </c>
      <c r="O566" s="8">
        <f t="shared" si="165"/>
        <v>0.44218068898700003</v>
      </c>
      <c r="P566" s="8">
        <f t="shared" si="166"/>
        <v>6.1342573969000004E-6</v>
      </c>
      <c r="Q566" s="8">
        <f t="shared" si="167"/>
        <v>0.24902019503100001</v>
      </c>
      <c r="R566" s="8">
        <f t="shared" si="168"/>
        <v>1.2516616143599999</v>
      </c>
      <c r="S566" s="8">
        <f t="shared" si="169"/>
        <v>1.28515712477</v>
      </c>
      <c r="T566" s="8">
        <f t="shared" si="170"/>
        <v>1.3040211916</v>
      </c>
      <c r="W566" s="7">
        <v>448310</v>
      </c>
      <c r="X566" s="7" t="s">
        <v>659</v>
      </c>
      <c r="Y566" s="8">
        <v>0.15423047940099999</v>
      </c>
      <c r="Z566" s="8">
        <v>2.85263619917E-2</v>
      </c>
      <c r="AA566" s="8">
        <v>6.8904772964499997E-2</v>
      </c>
      <c r="AB566" s="8">
        <v>0.18495283640599999</v>
      </c>
      <c r="AC566" s="8">
        <v>4.0266679720200003E-2</v>
      </c>
      <c r="AD566" s="8">
        <v>5.9937608640900003E-2</v>
      </c>
      <c r="AE566" s="8">
        <v>0.196659638468</v>
      </c>
      <c r="AF566" s="8">
        <v>3.6880547943100001E-2</v>
      </c>
      <c r="AG566" s="8">
        <v>7.0481005192399998E-2</v>
      </c>
      <c r="AH566" s="8">
        <v>0.124763025895</v>
      </c>
      <c r="AI566" s="8">
        <v>3.3049865481099998E-2</v>
      </c>
      <c r="AJ566" s="8">
        <v>9.7809238235299995E-2</v>
      </c>
      <c r="AK566" s="8">
        <v>0.44218068898700003</v>
      </c>
      <c r="AL566" s="8">
        <v>6.1342573969000004E-6</v>
      </c>
      <c r="AM566" s="8">
        <v>0.24902019503100001</v>
      </c>
      <c r="AN566" s="8">
        <v>1.2516616143599999</v>
      </c>
      <c r="AO566" s="8">
        <v>1.28515712477</v>
      </c>
      <c r="AP566" s="8">
        <v>1.3040211916</v>
      </c>
      <c r="AS566" s="7">
        <v>448310</v>
      </c>
      <c r="AT566" s="7" t="s">
        <v>659</v>
      </c>
      <c r="AU566" s="8">
        <v>0.22364146280082253</v>
      </c>
      <c r="AV566" s="8">
        <v>6.3540696776556466E-2</v>
      </c>
      <c r="AW566" s="8">
        <v>0.20014890375759031</v>
      </c>
      <c r="AX566" s="8">
        <v>0.21943838116041767</v>
      </c>
      <c r="AY566" s="8">
        <v>6.804199690320642E-2</v>
      </c>
      <c r="AZ566" s="8">
        <v>0.15883147122421451</v>
      </c>
      <c r="BA566" s="8">
        <v>0.30718428641530648</v>
      </c>
      <c r="BB566" s="8">
        <v>8.8564050930624194E-2</v>
      </c>
      <c r="BC566" s="8">
        <v>0.26972173842565794</v>
      </c>
      <c r="BD566" s="8">
        <v>0.18842573583164518</v>
      </c>
      <c r="BE566" s="8">
        <v>7.4878383136714494E-2</v>
      </c>
      <c r="BF566" s="8">
        <v>0.2540909006343065</v>
      </c>
      <c r="BG566" s="8">
        <v>0.42688162322806472</v>
      </c>
      <c r="BH566" s="8">
        <v>7.6284463749074192E-6</v>
      </c>
      <c r="BI566" s="8">
        <v>0.24494818019032219</v>
      </c>
      <c r="BJ566" s="8">
        <v>1.4873310633353232</v>
      </c>
      <c r="BK566" s="8">
        <v>1.414053784771774</v>
      </c>
      <c r="BL566" s="8">
        <v>1.6332120112551609</v>
      </c>
    </row>
    <row r="567" spans="1:64" x14ac:dyDescent="0.3">
      <c r="A567" s="7">
        <v>448320</v>
      </c>
      <c r="B567" s="7" t="str">
        <f t="shared" si="152"/>
        <v>Luggage and Leather Goods Stores</v>
      </c>
      <c r="C567" s="8">
        <f t="shared" si="153"/>
        <v>9.1288982775048391E-2</v>
      </c>
      <c r="D567" s="8">
        <f t="shared" si="154"/>
        <v>2.9999911555532253E-2</v>
      </c>
      <c r="E567" s="8">
        <f t="shared" si="155"/>
        <v>8.6939265214224182E-2</v>
      </c>
      <c r="F567" s="8">
        <f t="shared" si="156"/>
        <v>7.7158319369801609E-2</v>
      </c>
      <c r="G567" s="8">
        <f t="shared" si="157"/>
        <v>2.8127082403524191E-2</v>
      </c>
      <c r="H567" s="8">
        <f t="shared" si="158"/>
        <v>5.8690629806451601E-2</v>
      </c>
      <c r="I567" s="8">
        <f t="shared" si="159"/>
        <v>0.12475357288856452</v>
      </c>
      <c r="J567" s="8">
        <f t="shared" si="160"/>
        <v>4.1116625473672577E-2</v>
      </c>
      <c r="K567" s="8">
        <f t="shared" si="161"/>
        <v>0.1146796975579371</v>
      </c>
      <c r="L567" s="8">
        <f t="shared" si="162"/>
        <v>8.0177979684935466E-2</v>
      </c>
      <c r="M567" s="8">
        <f t="shared" si="163"/>
        <v>3.5839880798961291E-2</v>
      </c>
      <c r="N567" s="8">
        <f t="shared" si="164"/>
        <v>0.11012494432836452</v>
      </c>
      <c r="O567" s="8">
        <f t="shared" si="165"/>
        <v>0.14939344935662904</v>
      </c>
      <c r="P567" s="8">
        <f t="shared" si="166"/>
        <v>3.2606207161422578E-6</v>
      </c>
      <c r="Q567" s="8">
        <f t="shared" si="167"/>
        <v>8.804227569730648E-2</v>
      </c>
      <c r="R567" s="8">
        <f t="shared" si="168"/>
        <v>1</v>
      </c>
      <c r="S567" s="8">
        <f t="shared" si="169"/>
        <v>0.50268570899903231</v>
      </c>
      <c r="T567" s="8">
        <f t="shared" si="170"/>
        <v>0.61925957333935477</v>
      </c>
      <c r="W567" s="7">
        <v>448320</v>
      </c>
      <c r="X567" s="7" t="s">
        <v>660</v>
      </c>
      <c r="Y567" s="8">
        <v>0</v>
      </c>
      <c r="Z567" s="8">
        <v>0</v>
      </c>
      <c r="AA567" s="8">
        <v>0</v>
      </c>
      <c r="AB567" s="8">
        <v>0</v>
      </c>
      <c r="AC567" s="8">
        <v>0</v>
      </c>
      <c r="AD567" s="8">
        <v>0</v>
      </c>
      <c r="AE567" s="8">
        <v>0</v>
      </c>
      <c r="AF567" s="8">
        <v>0</v>
      </c>
      <c r="AG567" s="8">
        <v>0</v>
      </c>
      <c r="AH567" s="8">
        <v>0</v>
      </c>
      <c r="AI567" s="8">
        <v>0</v>
      </c>
      <c r="AJ567" s="8">
        <v>0</v>
      </c>
      <c r="AK567" s="8">
        <v>0</v>
      </c>
      <c r="AL567" s="8">
        <v>0</v>
      </c>
      <c r="AM567" s="8">
        <v>0</v>
      </c>
      <c r="AN567" s="8">
        <v>1</v>
      </c>
      <c r="AO567" s="8">
        <v>0</v>
      </c>
      <c r="AP567" s="8">
        <v>0</v>
      </c>
      <c r="AS567" s="7">
        <v>448320</v>
      </c>
      <c r="AT567" s="7" t="s">
        <v>660</v>
      </c>
      <c r="AU567" s="8">
        <v>9.1288982775048391E-2</v>
      </c>
      <c r="AV567" s="8">
        <v>2.9999911555532253E-2</v>
      </c>
      <c r="AW567" s="8">
        <v>8.6939265214224182E-2</v>
      </c>
      <c r="AX567" s="8">
        <v>7.7158319369801609E-2</v>
      </c>
      <c r="AY567" s="8">
        <v>2.8127082403524191E-2</v>
      </c>
      <c r="AZ567" s="8">
        <v>5.8690629806451601E-2</v>
      </c>
      <c r="BA567" s="8">
        <v>0.12475357288856452</v>
      </c>
      <c r="BB567" s="8">
        <v>4.1116625473672577E-2</v>
      </c>
      <c r="BC567" s="8">
        <v>0.1146796975579371</v>
      </c>
      <c r="BD567" s="8">
        <v>8.0177979684935466E-2</v>
      </c>
      <c r="BE567" s="8">
        <v>3.5839880798961291E-2</v>
      </c>
      <c r="BF567" s="8">
        <v>0.11012494432836452</v>
      </c>
      <c r="BG567" s="8">
        <v>0.14939344935662904</v>
      </c>
      <c r="BH567" s="8">
        <v>3.2606207161422578E-6</v>
      </c>
      <c r="BI567" s="8">
        <v>8.804227569730648E-2</v>
      </c>
      <c r="BJ567" s="8">
        <v>1.2082281595446775</v>
      </c>
      <c r="BK567" s="8">
        <v>0.50268570899903231</v>
      </c>
      <c r="BL567" s="8">
        <v>0.61925957333935477</v>
      </c>
    </row>
    <row r="568" spans="1:64" x14ac:dyDescent="0.3">
      <c r="A568" s="7">
        <v>451110</v>
      </c>
      <c r="B568" s="7" t="str">
        <f t="shared" si="152"/>
        <v>Sporting Goods Stores</v>
      </c>
      <c r="C568" s="8">
        <f t="shared" si="153"/>
        <v>0.10993414246200001</v>
      </c>
      <c r="D568" s="8">
        <f t="shared" si="154"/>
        <v>2.04989779051E-2</v>
      </c>
      <c r="E568" s="8">
        <f t="shared" si="155"/>
        <v>7.6430320593099996E-2</v>
      </c>
      <c r="F568" s="8">
        <f t="shared" si="156"/>
        <v>6.0200246999300003E-2</v>
      </c>
      <c r="G568" s="8">
        <f t="shared" si="157"/>
        <v>1.2413455423E-2</v>
      </c>
      <c r="H568" s="8">
        <f t="shared" si="158"/>
        <v>3.5768016522599998E-2</v>
      </c>
      <c r="I568" s="8">
        <f t="shared" si="159"/>
        <v>8.6667488723499997E-2</v>
      </c>
      <c r="J568" s="8">
        <f t="shared" si="160"/>
        <v>1.6321418100099998E-2</v>
      </c>
      <c r="K568" s="8">
        <f t="shared" si="161"/>
        <v>5.5802116772100001E-2</v>
      </c>
      <c r="L568" s="8">
        <f t="shared" si="162"/>
        <v>6.7288075066200007E-2</v>
      </c>
      <c r="M568" s="8">
        <f t="shared" si="163"/>
        <v>1.7466045992399998E-2</v>
      </c>
      <c r="N568" s="8">
        <f t="shared" si="164"/>
        <v>7.6552734034600001E-2</v>
      </c>
      <c r="O568" s="8">
        <f t="shared" si="165"/>
        <v>0.59603085187000004</v>
      </c>
      <c r="P568" s="8">
        <f t="shared" si="166"/>
        <v>1.4262187472700001E-5</v>
      </c>
      <c r="Q568" s="8">
        <f t="shared" si="167"/>
        <v>0.40443572987900001</v>
      </c>
      <c r="R568" s="8">
        <f t="shared" si="168"/>
        <v>1.2068634409600001</v>
      </c>
      <c r="S568" s="8">
        <f t="shared" si="169"/>
        <v>1.10838171894</v>
      </c>
      <c r="T568" s="8">
        <f t="shared" si="170"/>
        <v>1.1587910236000001</v>
      </c>
      <c r="W568" s="7">
        <v>451110</v>
      </c>
      <c r="X568" s="7" t="s">
        <v>661</v>
      </c>
      <c r="Y568" s="8">
        <v>0.10993414246200001</v>
      </c>
      <c r="Z568" s="8">
        <v>2.04989779051E-2</v>
      </c>
      <c r="AA568" s="8">
        <v>7.6430320593099996E-2</v>
      </c>
      <c r="AB568" s="8">
        <v>6.0200246999300003E-2</v>
      </c>
      <c r="AC568" s="8">
        <v>1.2413455423E-2</v>
      </c>
      <c r="AD568" s="8">
        <v>3.5768016522599998E-2</v>
      </c>
      <c r="AE568" s="8">
        <v>8.6667488723499997E-2</v>
      </c>
      <c r="AF568" s="8">
        <v>1.6321418100099998E-2</v>
      </c>
      <c r="AG568" s="8">
        <v>5.5802116772100001E-2</v>
      </c>
      <c r="AH568" s="8">
        <v>6.7288075066200007E-2</v>
      </c>
      <c r="AI568" s="8">
        <v>1.7466045992399998E-2</v>
      </c>
      <c r="AJ568" s="8">
        <v>7.6552734034600001E-2</v>
      </c>
      <c r="AK568" s="8">
        <v>0.59603085187000004</v>
      </c>
      <c r="AL568" s="8">
        <v>1.4262187472700001E-5</v>
      </c>
      <c r="AM568" s="8">
        <v>0.40443572987900001</v>
      </c>
      <c r="AN568" s="8">
        <v>1.2068634409600001</v>
      </c>
      <c r="AO568" s="8">
        <v>1.10838171894</v>
      </c>
      <c r="AP568" s="8">
        <v>1.1587910236000001</v>
      </c>
      <c r="AS568" s="7">
        <v>451110</v>
      </c>
      <c r="AT568" s="7" t="s">
        <v>661</v>
      </c>
      <c r="AU568" s="8">
        <v>0.16439930924112897</v>
      </c>
      <c r="AV568" s="8">
        <v>4.5814097254625798E-2</v>
      </c>
      <c r="AW568" s="8">
        <v>0.21243304753223555</v>
      </c>
      <c r="AX568" s="8">
        <v>8.5907355094883855E-2</v>
      </c>
      <c r="AY568" s="8">
        <v>2.4893295075417262E-2</v>
      </c>
      <c r="AZ568" s="8">
        <v>9.1193223012027425E-2</v>
      </c>
      <c r="BA568" s="8">
        <v>0.13783858666856774</v>
      </c>
      <c r="BB568" s="8">
        <v>3.9277486765256463E-2</v>
      </c>
      <c r="BC568" s="8">
        <v>0.18445930112791772</v>
      </c>
      <c r="BD568" s="8">
        <v>0.10630589555217419</v>
      </c>
      <c r="BE568" s="8">
        <v>3.9838546180722585E-2</v>
      </c>
      <c r="BF568" s="8">
        <v>0.19643680518768061</v>
      </c>
      <c r="BG568" s="8">
        <v>0.58476713410132219</v>
      </c>
      <c r="BH568" s="8">
        <v>1.4091929520126943E-5</v>
      </c>
      <c r="BI568" s="8">
        <v>0.40343068828132245</v>
      </c>
      <c r="BJ568" s="8">
        <v>1.4226464540279034</v>
      </c>
      <c r="BK568" s="8">
        <v>1.1858648409238712</v>
      </c>
      <c r="BL568" s="8">
        <v>1.3454463423035483</v>
      </c>
    </row>
    <row r="569" spans="1:64" x14ac:dyDescent="0.3">
      <c r="A569" s="7">
        <v>451120</v>
      </c>
      <c r="B569" s="7" t="str">
        <f t="shared" si="152"/>
        <v>Hobby, Toy, and Game Stores</v>
      </c>
      <c r="C569" s="8">
        <f t="shared" si="153"/>
        <v>0.1102631926</v>
      </c>
      <c r="D569" s="8">
        <f t="shared" si="154"/>
        <v>2.0571557160699999E-2</v>
      </c>
      <c r="E569" s="8">
        <f t="shared" si="155"/>
        <v>7.42924957415E-2</v>
      </c>
      <c r="F569" s="8">
        <f t="shared" si="156"/>
        <v>4.5964044164600003E-2</v>
      </c>
      <c r="G569" s="8">
        <f t="shared" si="157"/>
        <v>9.5004384413800002E-3</v>
      </c>
      <c r="H569" s="8">
        <f t="shared" si="158"/>
        <v>2.6178623080400001E-2</v>
      </c>
      <c r="I569" s="8">
        <f t="shared" si="159"/>
        <v>8.6510524474399997E-2</v>
      </c>
      <c r="J569" s="8">
        <f t="shared" si="160"/>
        <v>1.6317373741899999E-2</v>
      </c>
      <c r="K569" s="8">
        <f t="shared" si="161"/>
        <v>5.3736809900099998E-2</v>
      </c>
      <c r="L569" s="8">
        <f t="shared" si="162"/>
        <v>6.7562820203599994E-2</v>
      </c>
      <c r="M569" s="8">
        <f t="shared" si="163"/>
        <v>1.7531837941200001E-2</v>
      </c>
      <c r="N569" s="8">
        <f t="shared" si="164"/>
        <v>7.4563511099800001E-2</v>
      </c>
      <c r="O569" s="8">
        <f t="shared" si="165"/>
        <v>0.59573801946799998</v>
      </c>
      <c r="P569" s="8">
        <f t="shared" si="166"/>
        <v>1.8683682488199998E-5</v>
      </c>
      <c r="Q569" s="8">
        <f t="shared" si="167"/>
        <v>0.40574169414900002</v>
      </c>
      <c r="R569" s="8">
        <f t="shared" si="168"/>
        <v>1.2051272454999999</v>
      </c>
      <c r="S569" s="8">
        <f t="shared" si="169"/>
        <v>1.08164310569</v>
      </c>
      <c r="T569" s="8">
        <f t="shared" si="170"/>
        <v>1.1565647081199999</v>
      </c>
      <c r="W569" s="7">
        <v>451120</v>
      </c>
      <c r="X569" s="7" t="s">
        <v>662</v>
      </c>
      <c r="Y569" s="8">
        <v>0.1102631926</v>
      </c>
      <c r="Z569" s="8">
        <v>2.0571557160699999E-2</v>
      </c>
      <c r="AA569" s="8">
        <v>7.42924957415E-2</v>
      </c>
      <c r="AB569" s="8">
        <v>4.5964044164600003E-2</v>
      </c>
      <c r="AC569" s="8">
        <v>9.5004384413800002E-3</v>
      </c>
      <c r="AD569" s="8">
        <v>2.6178623080400001E-2</v>
      </c>
      <c r="AE569" s="8">
        <v>8.6510524474399997E-2</v>
      </c>
      <c r="AF569" s="8">
        <v>1.6317373741899999E-2</v>
      </c>
      <c r="AG569" s="8">
        <v>5.3736809900099998E-2</v>
      </c>
      <c r="AH569" s="8">
        <v>6.7562820203599994E-2</v>
      </c>
      <c r="AI569" s="8">
        <v>1.7531837941200001E-2</v>
      </c>
      <c r="AJ569" s="8">
        <v>7.4563511099800001E-2</v>
      </c>
      <c r="AK569" s="8">
        <v>0.59573801946799998</v>
      </c>
      <c r="AL569" s="8">
        <v>1.8683682488199998E-5</v>
      </c>
      <c r="AM569" s="8">
        <v>0.40574169414900002</v>
      </c>
      <c r="AN569" s="8">
        <v>1.2051272454999999</v>
      </c>
      <c r="AO569" s="8">
        <v>1.08164310569</v>
      </c>
      <c r="AP569" s="8">
        <v>1.1565647081199999</v>
      </c>
      <c r="AS569" s="7">
        <v>451120</v>
      </c>
      <c r="AT569" s="7" t="s">
        <v>662</v>
      </c>
      <c r="AU569" s="8">
        <v>0.15406685769030645</v>
      </c>
      <c r="AV569" s="8">
        <v>4.3609707281269346E-2</v>
      </c>
      <c r="AW569" s="8">
        <v>0.2007370625029436</v>
      </c>
      <c r="AX569" s="8">
        <v>6.4003309859188715E-2</v>
      </c>
      <c r="AY569" s="8">
        <v>1.8882239974313222E-2</v>
      </c>
      <c r="AZ569" s="8">
        <v>6.8459191404359701E-2</v>
      </c>
      <c r="BA569" s="8">
        <v>0.12917570784422902</v>
      </c>
      <c r="BB569" s="8">
        <v>3.7333228929733883E-2</v>
      </c>
      <c r="BC569" s="8">
        <v>0.1736144179545468</v>
      </c>
      <c r="BD569" s="8">
        <v>0.10053095655991448</v>
      </c>
      <c r="BE569" s="8">
        <v>3.8030067095159686E-2</v>
      </c>
      <c r="BF569" s="8">
        <v>0.18576572885613868</v>
      </c>
      <c r="BG569" s="8">
        <v>0.53654915741135512</v>
      </c>
      <c r="BH569" s="8">
        <v>1.676522691322097E-5</v>
      </c>
      <c r="BI569" s="8">
        <v>0.37140774709432306</v>
      </c>
      <c r="BJ569" s="8">
        <v>1.3984136274746775</v>
      </c>
      <c r="BK569" s="8">
        <v>1.0545705476887102</v>
      </c>
      <c r="BL569" s="8">
        <v>1.2433491611796772</v>
      </c>
    </row>
    <row r="570" spans="1:64" x14ac:dyDescent="0.3">
      <c r="A570" s="7">
        <v>451130</v>
      </c>
      <c r="B570" s="7" t="str">
        <f t="shared" si="152"/>
        <v>Sewing, Needlework, and Piece Goods Stores</v>
      </c>
      <c r="C570" s="8">
        <f t="shared" si="153"/>
        <v>0.110384967583</v>
      </c>
      <c r="D570" s="8">
        <f t="shared" si="154"/>
        <v>2.05372834947E-2</v>
      </c>
      <c r="E570" s="8">
        <f t="shared" si="155"/>
        <v>7.6699878868000004E-2</v>
      </c>
      <c r="F570" s="8">
        <f t="shared" si="156"/>
        <v>2.8034436949399999E-2</v>
      </c>
      <c r="G570" s="8">
        <f t="shared" si="157"/>
        <v>5.78895219163E-3</v>
      </c>
      <c r="H570" s="8">
        <f t="shared" si="158"/>
        <v>1.67072191982E-2</v>
      </c>
      <c r="I570" s="8">
        <f t="shared" si="159"/>
        <v>8.6508790781599995E-2</v>
      </c>
      <c r="J570" s="8">
        <f t="shared" si="160"/>
        <v>1.63024766621E-2</v>
      </c>
      <c r="K570" s="8">
        <f t="shared" si="161"/>
        <v>5.5816341378999997E-2</v>
      </c>
      <c r="L570" s="8">
        <f t="shared" si="162"/>
        <v>6.7832916042300004E-2</v>
      </c>
      <c r="M570" s="8">
        <f t="shared" si="163"/>
        <v>1.7511072623200001E-2</v>
      </c>
      <c r="N570" s="8">
        <f t="shared" si="164"/>
        <v>7.6923299347399998E-2</v>
      </c>
      <c r="O570" s="8">
        <f t="shared" si="165"/>
        <v>0.59577281687999994</v>
      </c>
      <c r="P570" s="8">
        <f t="shared" si="166"/>
        <v>3.0615825490699997E-5</v>
      </c>
      <c r="Q570" s="8">
        <f t="shared" si="167"/>
        <v>0.40544506217199999</v>
      </c>
      <c r="R570" s="8">
        <f t="shared" si="168"/>
        <v>1.2076221299500001</v>
      </c>
      <c r="S570" s="8">
        <f t="shared" si="169"/>
        <v>1.0505306083399999</v>
      </c>
      <c r="T570" s="8">
        <f t="shared" si="170"/>
        <v>1.15862760882</v>
      </c>
      <c r="W570" s="7">
        <v>451130</v>
      </c>
      <c r="X570" s="7" t="s">
        <v>663</v>
      </c>
      <c r="Y570" s="8">
        <v>0.110384967583</v>
      </c>
      <c r="Z570" s="8">
        <v>2.05372834947E-2</v>
      </c>
      <c r="AA570" s="8">
        <v>7.6699878868000004E-2</v>
      </c>
      <c r="AB570" s="8">
        <v>2.8034436949399999E-2</v>
      </c>
      <c r="AC570" s="8">
        <v>5.78895219163E-3</v>
      </c>
      <c r="AD570" s="8">
        <v>1.67072191982E-2</v>
      </c>
      <c r="AE570" s="8">
        <v>8.6508790781599995E-2</v>
      </c>
      <c r="AF570" s="8">
        <v>1.63024766621E-2</v>
      </c>
      <c r="AG570" s="8">
        <v>5.5816341378999997E-2</v>
      </c>
      <c r="AH570" s="8">
        <v>6.7832916042300004E-2</v>
      </c>
      <c r="AI570" s="8">
        <v>1.7511072623200001E-2</v>
      </c>
      <c r="AJ570" s="8">
        <v>7.6923299347399998E-2</v>
      </c>
      <c r="AK570" s="8">
        <v>0.59577281687999994</v>
      </c>
      <c r="AL570" s="8">
        <v>3.0615825490699997E-5</v>
      </c>
      <c r="AM570" s="8">
        <v>0.40544506217199999</v>
      </c>
      <c r="AN570" s="8">
        <v>1.2076221299500001</v>
      </c>
      <c r="AO570" s="8">
        <v>1.0505306083399999</v>
      </c>
      <c r="AP570" s="8">
        <v>1.15862760882</v>
      </c>
      <c r="AS570" s="7">
        <v>451130</v>
      </c>
      <c r="AT570" s="7" t="s">
        <v>663</v>
      </c>
      <c r="AU570" s="8">
        <v>0.15873965662770967</v>
      </c>
      <c r="AV570" s="8">
        <v>4.4537547430972581E-2</v>
      </c>
      <c r="AW570" s="8">
        <v>0.21287569791552255</v>
      </c>
      <c r="AX570" s="8">
        <v>4.7528534278117755E-2</v>
      </c>
      <c r="AY570" s="8">
        <v>1.425771302458129E-2</v>
      </c>
      <c r="AZ570" s="8">
        <v>5.3290735086712247E-2</v>
      </c>
      <c r="BA570" s="8">
        <v>0.13295607953075164</v>
      </c>
      <c r="BB570" s="8">
        <v>3.8145531606512885E-2</v>
      </c>
      <c r="BC570" s="8">
        <v>0.18492960650205159</v>
      </c>
      <c r="BD570" s="8">
        <v>0.10369385140695485</v>
      </c>
      <c r="BE570" s="8">
        <v>3.8809086277459673E-2</v>
      </c>
      <c r="BF570" s="8">
        <v>0.19741493342425159</v>
      </c>
      <c r="BG570" s="8">
        <v>0.55575632269329089</v>
      </c>
      <c r="BH570" s="8">
        <v>2.6602939904254992E-5</v>
      </c>
      <c r="BI570" s="8">
        <v>0.38445540585964466</v>
      </c>
      <c r="BJ570" s="8">
        <v>1.4161529019745156</v>
      </c>
      <c r="BK570" s="8">
        <v>1.0505608533570967</v>
      </c>
      <c r="BL570" s="8">
        <v>1.2915150886069355</v>
      </c>
    </row>
    <row r="571" spans="1:64" x14ac:dyDescent="0.3">
      <c r="A571" s="7">
        <v>451140</v>
      </c>
      <c r="B571" s="7" t="str">
        <f t="shared" si="152"/>
        <v>Musical Instrument and Supplies Stores</v>
      </c>
      <c r="C571" s="8">
        <f t="shared" si="153"/>
        <v>0.12361054219672581</v>
      </c>
      <c r="D571" s="8">
        <f t="shared" si="154"/>
        <v>3.6763622424187105E-2</v>
      </c>
      <c r="E571" s="8">
        <f t="shared" si="155"/>
        <v>0.16395117586404837</v>
      </c>
      <c r="F571" s="8">
        <f t="shared" si="156"/>
        <v>6.5987290111274202E-2</v>
      </c>
      <c r="G571" s="8">
        <f t="shared" si="157"/>
        <v>2.0365965264550649E-2</v>
      </c>
      <c r="H571" s="8">
        <f t="shared" si="158"/>
        <v>7.2014764548701607E-2</v>
      </c>
      <c r="I571" s="8">
        <f t="shared" si="159"/>
        <v>0.10436204292493227</v>
      </c>
      <c r="J571" s="8">
        <f t="shared" si="160"/>
        <v>3.1563909618759677E-2</v>
      </c>
      <c r="K571" s="8">
        <f t="shared" si="161"/>
        <v>0.14143124989117742</v>
      </c>
      <c r="L571" s="8">
        <f t="shared" si="162"/>
        <v>8.2691366835585478E-2</v>
      </c>
      <c r="M571" s="8">
        <f t="shared" si="163"/>
        <v>3.2287588727904833E-2</v>
      </c>
      <c r="N571" s="8">
        <f t="shared" si="164"/>
        <v>0.15226641603041774</v>
      </c>
      <c r="O571" s="8">
        <f t="shared" si="165"/>
        <v>0.40244995378925807</v>
      </c>
      <c r="P571" s="8">
        <f t="shared" si="166"/>
        <v>9.5196226561314497E-6</v>
      </c>
      <c r="Q571" s="8">
        <f t="shared" si="167"/>
        <v>0.27957091911406451</v>
      </c>
      <c r="R571" s="8">
        <f t="shared" si="168"/>
        <v>1</v>
      </c>
      <c r="S571" s="8">
        <f t="shared" si="169"/>
        <v>0.83578737476354859</v>
      </c>
      <c r="T571" s="8">
        <f t="shared" si="170"/>
        <v>0.9547765572737098</v>
      </c>
      <c r="W571" s="7">
        <v>451140</v>
      </c>
      <c r="X571" s="7" t="s">
        <v>664</v>
      </c>
      <c r="Y571" s="8">
        <v>0</v>
      </c>
      <c r="Z571" s="8">
        <v>0</v>
      </c>
      <c r="AA571" s="8">
        <v>0</v>
      </c>
      <c r="AB571" s="8">
        <v>0</v>
      </c>
      <c r="AC571" s="8">
        <v>0</v>
      </c>
      <c r="AD571" s="8">
        <v>0</v>
      </c>
      <c r="AE571" s="8">
        <v>0</v>
      </c>
      <c r="AF571" s="8">
        <v>0</v>
      </c>
      <c r="AG571" s="8">
        <v>0</v>
      </c>
      <c r="AH571" s="8">
        <v>0</v>
      </c>
      <c r="AI571" s="8">
        <v>0</v>
      </c>
      <c r="AJ571" s="8">
        <v>0</v>
      </c>
      <c r="AK571" s="8">
        <v>0</v>
      </c>
      <c r="AL571" s="8">
        <v>0</v>
      </c>
      <c r="AM571" s="8">
        <v>0</v>
      </c>
      <c r="AN571" s="8">
        <v>1</v>
      </c>
      <c r="AO571" s="8">
        <v>0</v>
      </c>
      <c r="AP571" s="8">
        <v>0</v>
      </c>
      <c r="AS571" s="7">
        <v>451140</v>
      </c>
      <c r="AT571" s="7" t="s">
        <v>664</v>
      </c>
      <c r="AU571" s="8">
        <v>0.12361054219672581</v>
      </c>
      <c r="AV571" s="8">
        <v>3.6763622424187105E-2</v>
      </c>
      <c r="AW571" s="8">
        <v>0.16395117586404837</v>
      </c>
      <c r="AX571" s="8">
        <v>6.5987290111274202E-2</v>
      </c>
      <c r="AY571" s="8">
        <v>2.0365965264550649E-2</v>
      </c>
      <c r="AZ571" s="8">
        <v>7.2014764548701607E-2</v>
      </c>
      <c r="BA571" s="8">
        <v>0.10436204292493227</v>
      </c>
      <c r="BB571" s="8">
        <v>3.1563909618759677E-2</v>
      </c>
      <c r="BC571" s="8">
        <v>0.14143124989117742</v>
      </c>
      <c r="BD571" s="8">
        <v>8.2691366835585478E-2</v>
      </c>
      <c r="BE571" s="8">
        <v>3.2287588727904833E-2</v>
      </c>
      <c r="BF571" s="8">
        <v>0.15226641603041774</v>
      </c>
      <c r="BG571" s="8">
        <v>0.40244995378925807</v>
      </c>
      <c r="BH571" s="8">
        <v>9.5196226561314497E-6</v>
      </c>
      <c r="BI571" s="8">
        <v>0.27957091911406451</v>
      </c>
      <c r="BJ571" s="8">
        <v>1.324325340484839</v>
      </c>
      <c r="BK571" s="8">
        <v>0.83578737476354859</v>
      </c>
      <c r="BL571" s="8">
        <v>0.9547765572737098</v>
      </c>
    </row>
    <row r="572" spans="1:64" x14ac:dyDescent="0.3">
      <c r="A572" s="7">
        <v>451211</v>
      </c>
      <c r="B572" s="7" t="str">
        <f t="shared" si="152"/>
        <v>Book Stores</v>
      </c>
      <c r="C572" s="8">
        <f t="shared" si="153"/>
        <v>0.110660781157</v>
      </c>
      <c r="D572" s="8">
        <f t="shared" si="154"/>
        <v>2.06423712361E-2</v>
      </c>
      <c r="E572" s="8">
        <f t="shared" si="155"/>
        <v>6.6660687354499995E-2</v>
      </c>
      <c r="F572" s="8">
        <f t="shared" si="156"/>
        <v>4.8992934069000002E-2</v>
      </c>
      <c r="G572" s="8">
        <f t="shared" si="157"/>
        <v>1.0122663524900001E-2</v>
      </c>
      <c r="H572" s="8">
        <f t="shared" si="158"/>
        <v>2.35434687292E-2</v>
      </c>
      <c r="I572" s="8">
        <f t="shared" si="159"/>
        <v>8.5854452729299993E-2</v>
      </c>
      <c r="J572" s="8">
        <f t="shared" si="160"/>
        <v>1.62055868325E-2</v>
      </c>
      <c r="K572" s="8">
        <f t="shared" si="161"/>
        <v>4.6583331063199999E-2</v>
      </c>
      <c r="L572" s="8">
        <f t="shared" si="162"/>
        <v>6.7929337098800002E-2</v>
      </c>
      <c r="M572" s="8">
        <f t="shared" si="163"/>
        <v>1.76117076414E-2</v>
      </c>
      <c r="N572" s="8">
        <f t="shared" si="164"/>
        <v>6.7310128569899999E-2</v>
      </c>
      <c r="O572" s="8">
        <f t="shared" si="165"/>
        <v>0.59524684864999999</v>
      </c>
      <c r="P572" s="8">
        <f t="shared" si="166"/>
        <v>1.7596116737700001E-5</v>
      </c>
      <c r="Q572" s="8">
        <f t="shared" si="167"/>
        <v>0.40996869556100002</v>
      </c>
      <c r="R572" s="8">
        <f t="shared" si="168"/>
        <v>1.1979638397500001</v>
      </c>
      <c r="S572" s="8">
        <f t="shared" si="169"/>
        <v>1.08265906632</v>
      </c>
      <c r="T572" s="8">
        <f t="shared" si="170"/>
        <v>1.1486433706200001</v>
      </c>
      <c r="W572" s="7">
        <v>451211</v>
      </c>
      <c r="X572" s="7" t="s">
        <v>665</v>
      </c>
      <c r="Y572" s="8">
        <v>0.110660781157</v>
      </c>
      <c r="Z572" s="8">
        <v>2.06423712361E-2</v>
      </c>
      <c r="AA572" s="8">
        <v>6.6660687354499995E-2</v>
      </c>
      <c r="AB572" s="8">
        <v>4.8992934069000002E-2</v>
      </c>
      <c r="AC572" s="8">
        <v>1.0122663524900001E-2</v>
      </c>
      <c r="AD572" s="8">
        <v>2.35434687292E-2</v>
      </c>
      <c r="AE572" s="8">
        <v>8.5854452729299993E-2</v>
      </c>
      <c r="AF572" s="8">
        <v>1.62055868325E-2</v>
      </c>
      <c r="AG572" s="8">
        <v>4.6583331063199999E-2</v>
      </c>
      <c r="AH572" s="8">
        <v>6.7929337098800002E-2</v>
      </c>
      <c r="AI572" s="8">
        <v>1.76117076414E-2</v>
      </c>
      <c r="AJ572" s="8">
        <v>6.7310128569899999E-2</v>
      </c>
      <c r="AK572" s="8">
        <v>0.59524684864999999</v>
      </c>
      <c r="AL572" s="8">
        <v>1.7596116737700001E-5</v>
      </c>
      <c r="AM572" s="8">
        <v>0.40996869556100002</v>
      </c>
      <c r="AN572" s="8">
        <v>1.1979638397500001</v>
      </c>
      <c r="AO572" s="8">
        <v>1.08265906632</v>
      </c>
      <c r="AP572" s="8">
        <v>1.1486433706200001</v>
      </c>
      <c r="AS572" s="7">
        <v>451211</v>
      </c>
      <c r="AT572" s="7" t="s">
        <v>665</v>
      </c>
      <c r="AU572" s="8">
        <v>0.15591068928303226</v>
      </c>
      <c r="AV572" s="8">
        <v>4.4223721317932264E-2</v>
      </c>
      <c r="AW572" s="8">
        <v>0.19421706253037907</v>
      </c>
      <c r="AX572" s="8">
        <v>7.4725651823374192E-2</v>
      </c>
      <c r="AY572" s="8">
        <v>2.1976358477193061E-2</v>
      </c>
      <c r="AZ572" s="8">
        <v>7.5999411613290324E-2</v>
      </c>
      <c r="BA572" s="8">
        <v>0.12923539324676125</v>
      </c>
      <c r="BB572" s="8">
        <v>3.7487309582474197E-2</v>
      </c>
      <c r="BC572" s="8">
        <v>0.16587588141649187</v>
      </c>
      <c r="BD572" s="8">
        <v>0.1015194269701597</v>
      </c>
      <c r="BE572" s="8">
        <v>3.8569503735827418E-2</v>
      </c>
      <c r="BF572" s="8">
        <v>0.1807680927548774</v>
      </c>
      <c r="BG572" s="8">
        <v>0.53607602634825846</v>
      </c>
      <c r="BH572" s="8">
        <v>1.4280928326608541E-5</v>
      </c>
      <c r="BI572" s="8">
        <v>0.37495339870619343</v>
      </c>
      <c r="BJ572" s="8">
        <v>1.3943514731311293</v>
      </c>
      <c r="BK572" s="8">
        <v>1.0759272283654837</v>
      </c>
      <c r="BL572" s="8">
        <v>1.235824390697581</v>
      </c>
    </row>
    <row r="573" spans="1:64" x14ac:dyDescent="0.3">
      <c r="A573" s="7">
        <v>451212</v>
      </c>
      <c r="B573" s="7" t="str">
        <f t="shared" si="152"/>
        <v>News Dealers and Newsstands</v>
      </c>
      <c r="C573" s="8">
        <f t="shared" si="153"/>
        <v>9.9993113531387082E-2</v>
      </c>
      <c r="D573" s="8">
        <f t="shared" si="154"/>
        <v>3.0363672011608063E-2</v>
      </c>
      <c r="E573" s="8">
        <f t="shared" si="155"/>
        <v>0.12819492021473389</v>
      </c>
      <c r="F573" s="8">
        <f t="shared" si="156"/>
        <v>3.3241486812525804E-2</v>
      </c>
      <c r="G573" s="8">
        <f t="shared" si="157"/>
        <v>1.0609206891727096E-2</v>
      </c>
      <c r="H573" s="8">
        <f t="shared" si="158"/>
        <v>3.5293322849548392E-2</v>
      </c>
      <c r="I573" s="8">
        <f t="shared" si="159"/>
        <v>8.2783650461554822E-2</v>
      </c>
      <c r="J573" s="8">
        <f t="shared" si="160"/>
        <v>2.5544913612016128E-2</v>
      </c>
      <c r="K573" s="8">
        <f t="shared" si="161"/>
        <v>0.10788543214480484</v>
      </c>
      <c r="L573" s="8">
        <f t="shared" si="162"/>
        <v>6.7406577770519352E-2</v>
      </c>
      <c r="M573" s="8">
        <f t="shared" si="163"/>
        <v>2.6668328567258072E-2</v>
      </c>
      <c r="N573" s="8">
        <f t="shared" si="164"/>
        <v>0.11990002672699838</v>
      </c>
      <c r="O573" s="8">
        <f t="shared" si="165"/>
        <v>0.31559828827538733</v>
      </c>
      <c r="P573" s="8">
        <f t="shared" si="166"/>
        <v>1.1852403672224029E-5</v>
      </c>
      <c r="Q573" s="8">
        <f t="shared" si="167"/>
        <v>0.22286616859809674</v>
      </c>
      <c r="R573" s="8">
        <f t="shared" si="168"/>
        <v>1</v>
      </c>
      <c r="S573" s="8">
        <f t="shared" si="169"/>
        <v>0.61140208107016125</v>
      </c>
      <c r="T573" s="8">
        <f t="shared" si="170"/>
        <v>0.74847206073467731</v>
      </c>
      <c r="W573" s="7">
        <v>451212</v>
      </c>
      <c r="X573" s="7" t="s">
        <v>666</v>
      </c>
      <c r="Y573" s="8">
        <v>0</v>
      </c>
      <c r="Z573" s="8">
        <v>0</v>
      </c>
      <c r="AA573" s="8">
        <v>0</v>
      </c>
      <c r="AB573" s="8">
        <v>0</v>
      </c>
      <c r="AC573" s="8">
        <v>0</v>
      </c>
      <c r="AD573" s="8">
        <v>0</v>
      </c>
      <c r="AE573" s="8">
        <v>0</v>
      </c>
      <c r="AF573" s="8">
        <v>0</v>
      </c>
      <c r="AG573" s="8">
        <v>0</v>
      </c>
      <c r="AH573" s="8">
        <v>0</v>
      </c>
      <c r="AI573" s="8">
        <v>0</v>
      </c>
      <c r="AJ573" s="8">
        <v>0</v>
      </c>
      <c r="AK573" s="8">
        <v>0</v>
      </c>
      <c r="AL573" s="8">
        <v>0</v>
      </c>
      <c r="AM573" s="8">
        <v>0</v>
      </c>
      <c r="AN573" s="8">
        <v>1</v>
      </c>
      <c r="AO573" s="8">
        <v>0</v>
      </c>
      <c r="AP573" s="8">
        <v>0</v>
      </c>
      <c r="AS573" s="7">
        <v>451212</v>
      </c>
      <c r="AT573" s="7" t="s">
        <v>666</v>
      </c>
      <c r="AU573" s="8">
        <v>9.9993113531387082E-2</v>
      </c>
      <c r="AV573" s="8">
        <v>3.0363672011608063E-2</v>
      </c>
      <c r="AW573" s="8">
        <v>0.12819492021473389</v>
      </c>
      <c r="AX573" s="8">
        <v>3.3241486812525804E-2</v>
      </c>
      <c r="AY573" s="8">
        <v>1.0609206891727096E-2</v>
      </c>
      <c r="AZ573" s="8">
        <v>3.5293322849548392E-2</v>
      </c>
      <c r="BA573" s="8">
        <v>8.2783650461554822E-2</v>
      </c>
      <c r="BB573" s="8">
        <v>2.5544913612016128E-2</v>
      </c>
      <c r="BC573" s="8">
        <v>0.10788543214480484</v>
      </c>
      <c r="BD573" s="8">
        <v>6.7406577770519352E-2</v>
      </c>
      <c r="BE573" s="8">
        <v>2.6668328567258072E-2</v>
      </c>
      <c r="BF573" s="8">
        <v>0.11990002672699838</v>
      </c>
      <c r="BG573" s="8">
        <v>0.31559828827538733</v>
      </c>
      <c r="BH573" s="8">
        <v>1.1852403672224029E-5</v>
      </c>
      <c r="BI573" s="8">
        <v>0.22286616859809674</v>
      </c>
      <c r="BJ573" s="8">
        <v>1.2585517057575806</v>
      </c>
      <c r="BK573" s="8">
        <v>0.61140208107016125</v>
      </c>
      <c r="BL573" s="8">
        <v>0.74847206073467731</v>
      </c>
    </row>
    <row r="574" spans="1:64" x14ac:dyDescent="0.3">
      <c r="A574" s="7">
        <v>452210</v>
      </c>
      <c r="B574" s="7" t="str">
        <f t="shared" si="152"/>
        <v>Department Stores</v>
      </c>
      <c r="C574" s="8">
        <f t="shared" si="153"/>
        <v>9.3821647045500001E-2</v>
      </c>
      <c r="D574" s="8">
        <f t="shared" si="154"/>
        <v>1.4529301989099999E-2</v>
      </c>
      <c r="E574" s="8">
        <f t="shared" si="155"/>
        <v>8.1961763401099993E-2</v>
      </c>
      <c r="F574" s="8">
        <f t="shared" si="156"/>
        <v>5.9551734640700002E-2</v>
      </c>
      <c r="G574" s="8">
        <f t="shared" si="157"/>
        <v>1.02257621073E-2</v>
      </c>
      <c r="H574" s="8">
        <f t="shared" si="158"/>
        <v>3.9592037816999999E-2</v>
      </c>
      <c r="I574" s="8">
        <f t="shared" si="159"/>
        <v>9.0391403354199998E-2</v>
      </c>
      <c r="J574" s="8">
        <f t="shared" si="160"/>
        <v>1.34479664406E-2</v>
      </c>
      <c r="K574" s="8">
        <f t="shared" si="161"/>
        <v>6.7171085317199994E-2</v>
      </c>
      <c r="L574" s="8">
        <f t="shared" si="162"/>
        <v>7.1253349848200004E-2</v>
      </c>
      <c r="M574" s="8">
        <f t="shared" si="163"/>
        <v>1.2164412675399999E-2</v>
      </c>
      <c r="N574" s="8">
        <f t="shared" si="164"/>
        <v>8.0878390248800003E-2</v>
      </c>
      <c r="O574" s="8">
        <f t="shared" si="165"/>
        <v>0.60992151675399997</v>
      </c>
      <c r="P574" s="8">
        <f t="shared" si="166"/>
        <v>1.18714487207E-5</v>
      </c>
      <c r="Q574" s="8">
        <f t="shared" si="167"/>
        <v>0.342496051706</v>
      </c>
      <c r="R574" s="8">
        <f t="shared" si="168"/>
        <v>1.1903127124399999</v>
      </c>
      <c r="S574" s="8">
        <f t="shared" si="169"/>
        <v>1.1093695345700001</v>
      </c>
      <c r="T574" s="8">
        <f t="shared" si="170"/>
        <v>1.17101045511</v>
      </c>
      <c r="W574" s="7">
        <v>452210</v>
      </c>
      <c r="X574" s="7" t="s">
        <v>667</v>
      </c>
      <c r="Y574" s="8">
        <v>9.3821647045500001E-2</v>
      </c>
      <c r="Z574" s="8">
        <v>1.4529301989099999E-2</v>
      </c>
      <c r="AA574" s="8">
        <v>8.1961763401099993E-2</v>
      </c>
      <c r="AB574" s="8">
        <v>5.9551734640700002E-2</v>
      </c>
      <c r="AC574" s="8">
        <v>1.02257621073E-2</v>
      </c>
      <c r="AD574" s="8">
        <v>3.9592037816999999E-2</v>
      </c>
      <c r="AE574" s="8">
        <v>9.0391403354199998E-2</v>
      </c>
      <c r="AF574" s="8">
        <v>1.34479664406E-2</v>
      </c>
      <c r="AG574" s="8">
        <v>6.7171085317199994E-2</v>
      </c>
      <c r="AH574" s="8">
        <v>7.1253349848200004E-2</v>
      </c>
      <c r="AI574" s="8">
        <v>1.2164412675399999E-2</v>
      </c>
      <c r="AJ574" s="8">
        <v>8.0878390248800003E-2</v>
      </c>
      <c r="AK574" s="8">
        <v>0.60992151675399997</v>
      </c>
      <c r="AL574" s="8">
        <v>1.18714487207E-5</v>
      </c>
      <c r="AM574" s="8">
        <v>0.342496051706</v>
      </c>
      <c r="AN574" s="8">
        <v>1.1903127124399999</v>
      </c>
      <c r="AO574" s="8">
        <v>1.1093695345700001</v>
      </c>
      <c r="AP574" s="8">
        <v>1.17101045511</v>
      </c>
      <c r="AS574" s="7">
        <v>452210</v>
      </c>
      <c r="AT574" s="7" t="s">
        <v>667</v>
      </c>
      <c r="AU574" s="8">
        <v>0.12269862548667904</v>
      </c>
      <c r="AV574" s="8">
        <v>3.1640040462051613E-2</v>
      </c>
      <c r="AW574" s="8">
        <v>0.21173871439066769</v>
      </c>
      <c r="AX574" s="8">
        <v>6.6321433997787088E-2</v>
      </c>
      <c r="AY574" s="8">
        <v>1.7999522683249353E-2</v>
      </c>
      <c r="AZ574" s="8">
        <v>9.4182459114745168E-2</v>
      </c>
      <c r="BA574" s="8">
        <v>0.1301885906722387</v>
      </c>
      <c r="BB574" s="8">
        <v>3.2060048997511296E-2</v>
      </c>
      <c r="BC574" s="8">
        <v>0.21506886250701127</v>
      </c>
      <c r="BD574" s="8">
        <v>9.5766240472433858E-2</v>
      </c>
      <c r="BE574" s="8">
        <v>2.7078495014804842E-2</v>
      </c>
      <c r="BF574" s="8">
        <v>0.18902097227588063</v>
      </c>
      <c r="BG574" s="8">
        <v>0.50092480845319298</v>
      </c>
      <c r="BH574" s="8">
        <v>1.0535478677230001E-5</v>
      </c>
      <c r="BI574" s="8">
        <v>0.28752284914620968</v>
      </c>
      <c r="BJ574" s="8">
        <v>1.3660773803391935</v>
      </c>
      <c r="BK574" s="8">
        <v>1.0010840609572582</v>
      </c>
      <c r="BL574" s="8">
        <v>1.1998981473385484</v>
      </c>
    </row>
    <row r="575" spans="1:64" x14ac:dyDescent="0.3">
      <c r="A575" s="7">
        <v>452311</v>
      </c>
      <c r="B575" s="7" t="str">
        <f t="shared" si="152"/>
        <v>Warehouse Clubs and Supercenters</v>
      </c>
      <c r="C575" s="8">
        <f t="shared" si="153"/>
        <v>0.12789032271740319</v>
      </c>
      <c r="D575" s="8">
        <f t="shared" si="154"/>
        <v>3.2396924589193556E-2</v>
      </c>
      <c r="E575" s="8">
        <f t="shared" si="155"/>
        <v>0.22475367027781287</v>
      </c>
      <c r="F575" s="8">
        <f t="shared" si="156"/>
        <v>0.10282196993932738</v>
      </c>
      <c r="G575" s="8">
        <f t="shared" si="157"/>
        <v>2.7461390754599999E-2</v>
      </c>
      <c r="H575" s="8">
        <f t="shared" si="158"/>
        <v>0.14846283564675161</v>
      </c>
      <c r="I575" s="8">
        <f t="shared" si="159"/>
        <v>0.13904929701009838</v>
      </c>
      <c r="J575" s="8">
        <f t="shared" si="160"/>
        <v>3.3589262090529051E-2</v>
      </c>
      <c r="K575" s="8">
        <f t="shared" si="161"/>
        <v>0.23532540425721937</v>
      </c>
      <c r="L575" s="8">
        <f t="shared" si="162"/>
        <v>9.9802250630511305E-2</v>
      </c>
      <c r="M575" s="8">
        <f t="shared" si="163"/>
        <v>2.7650374395403861E-2</v>
      </c>
      <c r="N575" s="8">
        <f t="shared" si="164"/>
        <v>0.19959738093477095</v>
      </c>
      <c r="O575" s="8">
        <f t="shared" si="165"/>
        <v>0.53060335374280654</v>
      </c>
      <c r="P575" s="8">
        <f t="shared" si="166"/>
        <v>7.4218262099590322E-6</v>
      </c>
      <c r="Q575" s="8">
        <f t="shared" si="167"/>
        <v>0.29687751085587072</v>
      </c>
      <c r="R575" s="8">
        <f t="shared" si="168"/>
        <v>1</v>
      </c>
      <c r="S575" s="8">
        <f t="shared" si="169"/>
        <v>1.1497139382762906</v>
      </c>
      <c r="T575" s="8">
        <f t="shared" si="170"/>
        <v>1.2789317052933871</v>
      </c>
      <c r="W575" s="7">
        <v>452311</v>
      </c>
      <c r="X575" s="7" t="s">
        <v>668</v>
      </c>
      <c r="Y575" s="8">
        <v>0</v>
      </c>
      <c r="Z575" s="8">
        <v>0</v>
      </c>
      <c r="AA575" s="8">
        <v>0</v>
      </c>
      <c r="AB575" s="8">
        <v>0</v>
      </c>
      <c r="AC575" s="8">
        <v>0</v>
      </c>
      <c r="AD575" s="8">
        <v>0</v>
      </c>
      <c r="AE575" s="8">
        <v>0</v>
      </c>
      <c r="AF575" s="8">
        <v>0</v>
      </c>
      <c r="AG575" s="8">
        <v>0</v>
      </c>
      <c r="AH575" s="8">
        <v>0</v>
      </c>
      <c r="AI575" s="8">
        <v>0</v>
      </c>
      <c r="AJ575" s="8">
        <v>0</v>
      </c>
      <c r="AK575" s="8">
        <v>0</v>
      </c>
      <c r="AL575" s="8">
        <v>0</v>
      </c>
      <c r="AM575" s="8">
        <v>0</v>
      </c>
      <c r="AN575" s="8">
        <v>1</v>
      </c>
      <c r="AO575" s="8">
        <v>0</v>
      </c>
      <c r="AP575" s="8">
        <v>0</v>
      </c>
      <c r="AS575" s="7">
        <v>452311</v>
      </c>
      <c r="AT575" s="7" t="s">
        <v>668</v>
      </c>
      <c r="AU575" s="8">
        <v>0.12789032271740319</v>
      </c>
      <c r="AV575" s="8">
        <v>3.2396924589193556E-2</v>
      </c>
      <c r="AW575" s="8">
        <v>0.22475367027781287</v>
      </c>
      <c r="AX575" s="8">
        <v>0.10282196993932738</v>
      </c>
      <c r="AY575" s="8">
        <v>2.7461390754599999E-2</v>
      </c>
      <c r="AZ575" s="8">
        <v>0.14846283564675161</v>
      </c>
      <c r="BA575" s="8">
        <v>0.13904929701009838</v>
      </c>
      <c r="BB575" s="8">
        <v>3.3589262090529051E-2</v>
      </c>
      <c r="BC575" s="8">
        <v>0.23532540425721937</v>
      </c>
      <c r="BD575" s="8">
        <v>9.9802250630511305E-2</v>
      </c>
      <c r="BE575" s="8">
        <v>2.7650374395403861E-2</v>
      </c>
      <c r="BF575" s="8">
        <v>0.19959738093477095</v>
      </c>
      <c r="BG575" s="8">
        <v>0.53060335374280654</v>
      </c>
      <c r="BH575" s="8">
        <v>7.4218262099590322E-6</v>
      </c>
      <c r="BI575" s="8">
        <v>0.29687751085587072</v>
      </c>
      <c r="BJ575" s="8">
        <v>1.3850409175841933</v>
      </c>
      <c r="BK575" s="8">
        <v>1.1497139382762906</v>
      </c>
      <c r="BL575" s="8">
        <v>1.2789317052933871</v>
      </c>
    </row>
    <row r="576" spans="1:64" x14ac:dyDescent="0.3">
      <c r="A576" s="7">
        <v>452319</v>
      </c>
      <c r="B576" s="7" t="str">
        <f t="shared" si="152"/>
        <v>All Other General Merchandise Stores</v>
      </c>
      <c r="C576" s="8">
        <f t="shared" si="153"/>
        <v>9.3540547858000006E-2</v>
      </c>
      <c r="D576" s="8">
        <f t="shared" si="154"/>
        <v>1.4443588454300001E-2</v>
      </c>
      <c r="E576" s="8">
        <f t="shared" si="155"/>
        <v>8.2365756910900007E-2</v>
      </c>
      <c r="F576" s="8">
        <f t="shared" si="156"/>
        <v>7.54167563437E-2</v>
      </c>
      <c r="G576" s="8">
        <f t="shared" si="157"/>
        <v>1.29060659475E-2</v>
      </c>
      <c r="H576" s="8">
        <f t="shared" si="158"/>
        <v>5.0518722154200002E-2</v>
      </c>
      <c r="I576" s="8">
        <f t="shared" si="159"/>
        <v>9.1333510960199996E-2</v>
      </c>
      <c r="J576" s="8">
        <f t="shared" si="160"/>
        <v>1.3545624184699999E-2</v>
      </c>
      <c r="K576" s="8">
        <f t="shared" si="161"/>
        <v>6.87549239752E-2</v>
      </c>
      <c r="L576" s="8">
        <f t="shared" si="162"/>
        <v>7.1186949591200005E-2</v>
      </c>
      <c r="M576" s="8">
        <f t="shared" si="163"/>
        <v>1.2087933359E-2</v>
      </c>
      <c r="N576" s="8">
        <f t="shared" si="164"/>
        <v>8.1025384473999998E-2</v>
      </c>
      <c r="O576" s="8">
        <f t="shared" si="165"/>
        <v>0.61016466469999997</v>
      </c>
      <c r="P576" s="8">
        <f t="shared" si="166"/>
        <v>9.3460998029799994E-6</v>
      </c>
      <c r="Q576" s="8">
        <f t="shared" si="167"/>
        <v>0.33790999819200002</v>
      </c>
      <c r="R576" s="8">
        <f t="shared" si="168"/>
        <v>1.1903498932200001</v>
      </c>
      <c r="S576" s="8">
        <f t="shared" si="169"/>
        <v>1.13884154445</v>
      </c>
      <c r="T576" s="8">
        <f t="shared" si="170"/>
        <v>1.1736340591200001</v>
      </c>
      <c r="W576" s="7">
        <v>452319</v>
      </c>
      <c r="X576" s="7" t="s">
        <v>669</v>
      </c>
      <c r="Y576" s="8">
        <v>9.3540547858000006E-2</v>
      </c>
      <c r="Z576" s="8">
        <v>1.4443588454300001E-2</v>
      </c>
      <c r="AA576" s="8">
        <v>8.2365756910900007E-2</v>
      </c>
      <c r="AB576" s="8">
        <v>7.54167563437E-2</v>
      </c>
      <c r="AC576" s="8">
        <v>1.29060659475E-2</v>
      </c>
      <c r="AD576" s="8">
        <v>5.0518722154200002E-2</v>
      </c>
      <c r="AE576" s="8">
        <v>9.1333510960199996E-2</v>
      </c>
      <c r="AF576" s="8">
        <v>1.3545624184699999E-2</v>
      </c>
      <c r="AG576" s="8">
        <v>6.87549239752E-2</v>
      </c>
      <c r="AH576" s="8">
        <v>7.1186949591200005E-2</v>
      </c>
      <c r="AI576" s="8">
        <v>1.2087933359E-2</v>
      </c>
      <c r="AJ576" s="8">
        <v>8.1025384473999998E-2</v>
      </c>
      <c r="AK576" s="8">
        <v>0.61016466469999997</v>
      </c>
      <c r="AL576" s="8">
        <v>9.3460998029799994E-6</v>
      </c>
      <c r="AM576" s="8">
        <v>0.33790999819200002</v>
      </c>
      <c r="AN576" s="8">
        <v>1.1903498932200001</v>
      </c>
      <c r="AO576" s="8">
        <v>1.13884154445</v>
      </c>
      <c r="AP576" s="8">
        <v>1.1736340591200001</v>
      </c>
      <c r="AS576" s="7">
        <v>452319</v>
      </c>
      <c r="AT576" s="7" t="s">
        <v>669</v>
      </c>
      <c r="AU576" s="8">
        <v>0.14115283691934194</v>
      </c>
      <c r="AV576" s="8">
        <v>3.4913878504117736E-2</v>
      </c>
      <c r="AW576" s="8">
        <v>0.24712678030169194</v>
      </c>
      <c r="AX576" s="8">
        <v>7.6263768294045159E-2</v>
      </c>
      <c r="AY576" s="8">
        <v>1.9712601453243873E-2</v>
      </c>
      <c r="AZ576" s="8">
        <v>0.10855413575253708</v>
      </c>
      <c r="BA576" s="8">
        <v>0.14957682544024517</v>
      </c>
      <c r="BB576" s="8">
        <v>3.5590733692950002E-2</v>
      </c>
      <c r="BC576" s="8">
        <v>0.25417393552959838</v>
      </c>
      <c r="BD576" s="8">
        <v>0.1091502980992226</v>
      </c>
      <c r="BE576" s="8">
        <v>2.9690490876047904E-2</v>
      </c>
      <c r="BF576" s="8">
        <v>0.21922615350645969</v>
      </c>
      <c r="BG576" s="8">
        <v>0.60930579828400033</v>
      </c>
      <c r="BH576" s="8">
        <v>1.282238138123436E-5</v>
      </c>
      <c r="BI576" s="8">
        <v>0.34601070003400014</v>
      </c>
      <c r="BJ576" s="8">
        <v>1.4231934957250001</v>
      </c>
      <c r="BK576" s="8">
        <v>1.2045305054996771</v>
      </c>
      <c r="BL576" s="8">
        <v>1.4393414946625804</v>
      </c>
    </row>
    <row r="577" spans="1:64" x14ac:dyDescent="0.3">
      <c r="A577" s="7">
        <v>453110</v>
      </c>
      <c r="B577" s="7" t="str">
        <f t="shared" si="152"/>
        <v>Florists</v>
      </c>
      <c r="C577" s="8">
        <f t="shared" si="153"/>
        <v>0.110169900519</v>
      </c>
      <c r="D577" s="8">
        <f t="shared" si="154"/>
        <v>2.0553210343299998E-2</v>
      </c>
      <c r="E577" s="8">
        <f t="shared" si="155"/>
        <v>8.5804307469000002E-2</v>
      </c>
      <c r="F577" s="8">
        <f t="shared" si="156"/>
        <v>4.0861319362399999E-2</v>
      </c>
      <c r="G577" s="8">
        <f t="shared" si="157"/>
        <v>8.4562784875699994E-3</v>
      </c>
      <c r="H577" s="8">
        <f t="shared" si="158"/>
        <v>2.9129055713899999E-2</v>
      </c>
      <c r="I577" s="8">
        <f t="shared" si="159"/>
        <v>8.5772352495799994E-2</v>
      </c>
      <c r="J577" s="8">
        <f t="shared" si="160"/>
        <v>1.6197770875299999E-2</v>
      </c>
      <c r="K577" s="8">
        <f t="shared" si="161"/>
        <v>6.3211788687000003E-2</v>
      </c>
      <c r="L577" s="8">
        <f t="shared" si="162"/>
        <v>6.75325298593E-2</v>
      </c>
      <c r="M577" s="8">
        <f t="shared" si="163"/>
        <v>1.7520732604699999E-2</v>
      </c>
      <c r="N577" s="8">
        <f t="shared" si="164"/>
        <v>8.5794304765300006E-2</v>
      </c>
      <c r="O577" s="8">
        <f t="shared" si="165"/>
        <v>0.59575312621999998</v>
      </c>
      <c r="P577" s="8">
        <f t="shared" si="166"/>
        <v>2.0977374756900001E-5</v>
      </c>
      <c r="Q577" s="8">
        <f t="shared" si="167"/>
        <v>0.40842275793100002</v>
      </c>
      <c r="R577" s="8">
        <f t="shared" si="168"/>
        <v>1.2165274183300001</v>
      </c>
      <c r="S577" s="8">
        <f t="shared" si="169"/>
        <v>1.0784466535599999</v>
      </c>
      <c r="T577" s="8">
        <f t="shared" si="170"/>
        <v>1.16518191206</v>
      </c>
      <c r="W577" s="7">
        <v>453110</v>
      </c>
      <c r="X577" s="7" t="s">
        <v>670</v>
      </c>
      <c r="Y577" s="8">
        <v>0.110169900519</v>
      </c>
      <c r="Z577" s="8">
        <v>2.0553210343299998E-2</v>
      </c>
      <c r="AA577" s="8">
        <v>8.5804307469000002E-2</v>
      </c>
      <c r="AB577" s="8">
        <v>4.0861319362399999E-2</v>
      </c>
      <c r="AC577" s="8">
        <v>8.4562784875699994E-3</v>
      </c>
      <c r="AD577" s="8">
        <v>2.9129055713899999E-2</v>
      </c>
      <c r="AE577" s="8">
        <v>8.5772352495799994E-2</v>
      </c>
      <c r="AF577" s="8">
        <v>1.6197770875299999E-2</v>
      </c>
      <c r="AG577" s="8">
        <v>6.3211788687000003E-2</v>
      </c>
      <c r="AH577" s="8">
        <v>6.75325298593E-2</v>
      </c>
      <c r="AI577" s="8">
        <v>1.7520732604699999E-2</v>
      </c>
      <c r="AJ577" s="8">
        <v>8.5794304765300006E-2</v>
      </c>
      <c r="AK577" s="8">
        <v>0.59575312621999998</v>
      </c>
      <c r="AL577" s="8">
        <v>2.0977374756900001E-5</v>
      </c>
      <c r="AM577" s="8">
        <v>0.40842275793100002</v>
      </c>
      <c r="AN577" s="8">
        <v>1.2165274183300001</v>
      </c>
      <c r="AO577" s="8">
        <v>1.0784466535599999</v>
      </c>
      <c r="AP577" s="8">
        <v>1.16518191206</v>
      </c>
      <c r="AS577" s="7">
        <v>453110</v>
      </c>
      <c r="AT577" s="7" t="s">
        <v>670</v>
      </c>
      <c r="AU577" s="8">
        <v>0.16321818993191936</v>
      </c>
      <c r="AV577" s="8">
        <v>4.5621157126016151E-2</v>
      </c>
      <c r="AW577" s="8">
        <v>0.2236416898654435</v>
      </c>
      <c r="AX577" s="8">
        <v>7.2201083786516143E-2</v>
      </c>
      <c r="AY577" s="8">
        <v>2.1125823257728868E-2</v>
      </c>
      <c r="AZ577" s="8">
        <v>8.4360801886348369E-2</v>
      </c>
      <c r="BA577" s="8">
        <v>0.13565719546581287</v>
      </c>
      <c r="BB577" s="8">
        <v>3.8773723175285477E-2</v>
      </c>
      <c r="BC577" s="8">
        <v>0.19302311679733386</v>
      </c>
      <c r="BD577" s="8">
        <v>0.10598741210752577</v>
      </c>
      <c r="BE577" s="8">
        <v>3.9706044142950016E-2</v>
      </c>
      <c r="BF577" s="8">
        <v>0.20807040458283871</v>
      </c>
      <c r="BG577" s="8">
        <v>0.57489403494871005</v>
      </c>
      <c r="BH577" s="8">
        <v>1.6792108253616291E-5</v>
      </c>
      <c r="BI577" s="8">
        <v>0.40034409414</v>
      </c>
      <c r="BJ577" s="8">
        <v>1.4324810369233874</v>
      </c>
      <c r="BK577" s="8">
        <v>1.1454296444148382</v>
      </c>
      <c r="BL577" s="8">
        <v>1.3351959709219356</v>
      </c>
    </row>
    <row r="578" spans="1:64" x14ac:dyDescent="0.3">
      <c r="A578" s="7">
        <v>453210</v>
      </c>
      <c r="B578" s="7" t="str">
        <f t="shared" si="152"/>
        <v>Office Supplies and Stationery Stores</v>
      </c>
      <c r="C578" s="8">
        <f t="shared" si="153"/>
        <v>0.13020698522645163</v>
      </c>
      <c r="D578" s="8">
        <f t="shared" si="154"/>
        <v>3.8500620213322588E-2</v>
      </c>
      <c r="E578" s="8">
        <f t="shared" si="155"/>
        <v>0.16988740076275163</v>
      </c>
      <c r="F578" s="8">
        <f t="shared" si="156"/>
        <v>6.4988972472590306E-2</v>
      </c>
      <c r="G578" s="8">
        <f t="shared" si="157"/>
        <v>2.0156245687718226E-2</v>
      </c>
      <c r="H578" s="8">
        <f t="shared" si="158"/>
        <v>7.2200261452895168E-2</v>
      </c>
      <c r="I578" s="8">
        <f t="shared" si="159"/>
        <v>0.10946329545491293</v>
      </c>
      <c r="J578" s="8">
        <f t="shared" si="160"/>
        <v>3.2993270528753227E-2</v>
      </c>
      <c r="K578" s="8">
        <f t="shared" si="161"/>
        <v>0.14655500229220003</v>
      </c>
      <c r="L578" s="8">
        <f t="shared" si="162"/>
        <v>8.5869186367116157E-2</v>
      </c>
      <c r="M578" s="8">
        <f t="shared" si="163"/>
        <v>3.3738647956201614E-2</v>
      </c>
      <c r="N578" s="8">
        <f t="shared" si="164"/>
        <v>0.15809192734125488</v>
      </c>
      <c r="O578" s="8">
        <f t="shared" si="165"/>
        <v>0.43083874912282261</v>
      </c>
      <c r="P578" s="8">
        <f t="shared" si="166"/>
        <v>1.1618586365068711E-5</v>
      </c>
      <c r="Q578" s="8">
        <f t="shared" si="167"/>
        <v>0.29899976767838687</v>
      </c>
      <c r="R578" s="8">
        <f t="shared" si="168"/>
        <v>1</v>
      </c>
      <c r="S578" s="8">
        <f t="shared" si="169"/>
        <v>0.88315193122548385</v>
      </c>
      <c r="T578" s="8">
        <f t="shared" si="170"/>
        <v>1.0148180198890326</v>
      </c>
      <c r="W578" s="7">
        <v>453210</v>
      </c>
      <c r="X578" s="7" t="s">
        <v>671</v>
      </c>
      <c r="Y578" s="8">
        <v>0</v>
      </c>
      <c r="Z578" s="8">
        <v>0</v>
      </c>
      <c r="AA578" s="8">
        <v>0</v>
      </c>
      <c r="AB578" s="8">
        <v>0</v>
      </c>
      <c r="AC578" s="8">
        <v>0</v>
      </c>
      <c r="AD578" s="8">
        <v>0</v>
      </c>
      <c r="AE578" s="8">
        <v>0</v>
      </c>
      <c r="AF578" s="8">
        <v>0</v>
      </c>
      <c r="AG578" s="8">
        <v>0</v>
      </c>
      <c r="AH578" s="8">
        <v>0</v>
      </c>
      <c r="AI578" s="8">
        <v>0</v>
      </c>
      <c r="AJ578" s="8">
        <v>0</v>
      </c>
      <c r="AK578" s="8">
        <v>0</v>
      </c>
      <c r="AL578" s="8">
        <v>0</v>
      </c>
      <c r="AM578" s="8">
        <v>0</v>
      </c>
      <c r="AN578" s="8">
        <v>1</v>
      </c>
      <c r="AO578" s="8">
        <v>0</v>
      </c>
      <c r="AP578" s="8">
        <v>0</v>
      </c>
      <c r="AS578" s="7">
        <v>453210</v>
      </c>
      <c r="AT578" s="7" t="s">
        <v>671</v>
      </c>
      <c r="AU578" s="8">
        <v>0.13020698522645163</v>
      </c>
      <c r="AV578" s="8">
        <v>3.8500620213322588E-2</v>
      </c>
      <c r="AW578" s="8">
        <v>0.16988740076275163</v>
      </c>
      <c r="AX578" s="8">
        <v>6.4988972472590306E-2</v>
      </c>
      <c r="AY578" s="8">
        <v>2.0156245687718226E-2</v>
      </c>
      <c r="AZ578" s="8">
        <v>7.2200261452895168E-2</v>
      </c>
      <c r="BA578" s="8">
        <v>0.10946329545491293</v>
      </c>
      <c r="BB578" s="8">
        <v>3.2993270528753227E-2</v>
      </c>
      <c r="BC578" s="8">
        <v>0.14655500229220003</v>
      </c>
      <c r="BD578" s="8">
        <v>8.5869186367116157E-2</v>
      </c>
      <c r="BE578" s="8">
        <v>3.3738647956201614E-2</v>
      </c>
      <c r="BF578" s="8">
        <v>0.15809192734125488</v>
      </c>
      <c r="BG578" s="8">
        <v>0.43083874912282261</v>
      </c>
      <c r="BH578" s="8">
        <v>1.1618586365068711E-5</v>
      </c>
      <c r="BI578" s="8">
        <v>0.29899976767838687</v>
      </c>
      <c r="BJ578" s="8">
        <v>1.3385950062025809</v>
      </c>
      <c r="BK578" s="8">
        <v>0.88315193122548385</v>
      </c>
      <c r="BL578" s="8">
        <v>1.0148180198890326</v>
      </c>
    </row>
    <row r="579" spans="1:64" x14ac:dyDescent="0.3">
      <c r="A579" s="7">
        <v>453220</v>
      </c>
      <c r="B579" s="7" t="str">
        <f t="shared" si="152"/>
        <v>Gift, Novelty, and Souvenir Stores</v>
      </c>
      <c r="C579" s="8">
        <f t="shared" si="153"/>
        <v>0.110075982746</v>
      </c>
      <c r="D579" s="8">
        <f t="shared" si="154"/>
        <v>2.05537442699E-2</v>
      </c>
      <c r="E579" s="8">
        <f t="shared" si="155"/>
        <v>6.8127154343399998E-2</v>
      </c>
      <c r="F579" s="8">
        <f t="shared" si="156"/>
        <v>2.7622628987600002E-2</v>
      </c>
      <c r="G579" s="8">
        <f t="shared" si="157"/>
        <v>5.7202637431399998E-3</v>
      </c>
      <c r="H579" s="8">
        <f t="shared" si="158"/>
        <v>1.3786586866200001E-2</v>
      </c>
      <c r="I579" s="8">
        <f t="shared" si="159"/>
        <v>8.60284066155E-2</v>
      </c>
      <c r="J579" s="8">
        <f t="shared" si="160"/>
        <v>1.6233835211100001E-2</v>
      </c>
      <c r="K579" s="8">
        <f t="shared" si="161"/>
        <v>4.81932208204E-2</v>
      </c>
      <c r="L579" s="8">
        <f t="shared" si="162"/>
        <v>6.7358139785700002E-2</v>
      </c>
      <c r="M579" s="8">
        <f t="shared" si="163"/>
        <v>1.75248230888E-2</v>
      </c>
      <c r="N579" s="8">
        <f t="shared" si="164"/>
        <v>6.8600890909600004E-2</v>
      </c>
      <c r="O579" s="8">
        <f t="shared" si="165"/>
        <v>0.59568141895799998</v>
      </c>
      <c r="P579" s="8">
        <f t="shared" si="166"/>
        <v>3.10291402811E-5</v>
      </c>
      <c r="Q579" s="8">
        <f t="shared" si="167"/>
        <v>0.407678891343</v>
      </c>
      <c r="R579" s="8">
        <f t="shared" si="168"/>
        <v>1.19875688136</v>
      </c>
      <c r="S579" s="8">
        <f t="shared" si="169"/>
        <v>1.0471294795999999</v>
      </c>
      <c r="T579" s="8">
        <f t="shared" si="170"/>
        <v>1.1504554626500001</v>
      </c>
      <c r="W579" s="7">
        <v>453220</v>
      </c>
      <c r="X579" s="7" t="s">
        <v>672</v>
      </c>
      <c r="Y579" s="8">
        <v>0.110075982746</v>
      </c>
      <c r="Z579" s="8">
        <v>2.05537442699E-2</v>
      </c>
      <c r="AA579" s="8">
        <v>6.8127154343399998E-2</v>
      </c>
      <c r="AB579" s="8">
        <v>2.7622628987600002E-2</v>
      </c>
      <c r="AC579" s="8">
        <v>5.7202637431399998E-3</v>
      </c>
      <c r="AD579" s="8">
        <v>1.3786586866200001E-2</v>
      </c>
      <c r="AE579" s="8">
        <v>8.60284066155E-2</v>
      </c>
      <c r="AF579" s="8">
        <v>1.6233835211100001E-2</v>
      </c>
      <c r="AG579" s="8">
        <v>4.81932208204E-2</v>
      </c>
      <c r="AH579" s="8">
        <v>6.7358139785700002E-2</v>
      </c>
      <c r="AI579" s="8">
        <v>1.75248230888E-2</v>
      </c>
      <c r="AJ579" s="8">
        <v>6.8600890909600004E-2</v>
      </c>
      <c r="AK579" s="8">
        <v>0.59568141895799998</v>
      </c>
      <c r="AL579" s="8">
        <v>3.10291402811E-5</v>
      </c>
      <c r="AM579" s="8">
        <v>0.407678891343</v>
      </c>
      <c r="AN579" s="8">
        <v>1.19875688136</v>
      </c>
      <c r="AO579" s="8">
        <v>1.0471294795999999</v>
      </c>
      <c r="AP579" s="8">
        <v>1.1504554626500001</v>
      </c>
      <c r="AS579" s="7">
        <v>453220</v>
      </c>
      <c r="AT579" s="7" t="s">
        <v>672</v>
      </c>
      <c r="AU579" s="8">
        <v>0.16673063898146612</v>
      </c>
      <c r="AV579" s="8">
        <v>4.6290476080838715E-2</v>
      </c>
      <c r="AW579" s="8">
        <v>0.20907338565294517</v>
      </c>
      <c r="AX579" s="8">
        <v>7.468493999457583E-2</v>
      </c>
      <c r="AY579" s="8">
        <v>2.2091205067583875E-2</v>
      </c>
      <c r="AZ579" s="8">
        <v>7.7041418199387909E-2</v>
      </c>
      <c r="BA579" s="8">
        <v>0.13855226673501614</v>
      </c>
      <c r="BB579" s="8">
        <v>3.9380488904737089E-2</v>
      </c>
      <c r="BC579" s="8">
        <v>0.17953554666578705</v>
      </c>
      <c r="BD579" s="8">
        <v>0.10749204866560004</v>
      </c>
      <c r="BE579" s="8">
        <v>4.024927599637259E-2</v>
      </c>
      <c r="BF579" s="8">
        <v>0.19329714219349514</v>
      </c>
      <c r="BG579" s="8">
        <v>0.59397519363400086</v>
      </c>
      <c r="BH579" s="8">
        <v>1.9895373472295972E-5</v>
      </c>
      <c r="BI579" s="8">
        <v>0.4131447446960006</v>
      </c>
      <c r="BJ579" s="8">
        <v>1.4220945007154833</v>
      </c>
      <c r="BK579" s="8">
        <v>1.173817563261774</v>
      </c>
      <c r="BL579" s="8">
        <v>1.3574683023061291</v>
      </c>
    </row>
    <row r="580" spans="1:64" x14ac:dyDescent="0.3">
      <c r="A580" s="7">
        <v>453310</v>
      </c>
      <c r="B580" s="7" t="str">
        <f t="shared" ref="B580:B643" si="171">IF(C580=0,"***SECTOR NOT AVAILABLE",AT580)</f>
        <v>Used Merchandise Stores</v>
      </c>
      <c r="C580" s="8">
        <f t="shared" ref="C580:C643" si="172">IF(Y580=0,VLOOKUP(A580,$AS$2:$BL$994,3,FALSE),Y580)</f>
        <v>0.10988751802000001</v>
      </c>
      <c r="D580" s="8">
        <f t="shared" ref="D580:D643" si="173">IF(Z580=0,VLOOKUP(A580,$AS$2:$BL$994,4,FALSE),Z580)</f>
        <v>2.0488524373699999E-2</v>
      </c>
      <c r="E580" s="8">
        <f t="shared" ref="E580:E643" si="174">IF(AA580=0,VLOOKUP(A580,$AS$2:$BL$994,5,FALSE),AA580)</f>
        <v>6.9272027065899994E-2</v>
      </c>
      <c r="F580" s="8">
        <f t="shared" ref="F580:F643" si="175">IF(AB580=0,VLOOKUP($A580,$AS$2:$BL$994,6,FALSE),AB580)</f>
        <v>1.9384977770399998E-2</v>
      </c>
      <c r="G580" s="8">
        <f t="shared" ref="G580:G643" si="176">IF(AC580=0,VLOOKUP($A580,$AS$2:$BL$994,7,FALSE),AC580)</f>
        <v>4.0077572268299999E-3</v>
      </c>
      <c r="H580" s="8">
        <f t="shared" ref="H580:H643" si="177">IF(AD580=0,VLOOKUP($A580,$AS$2:$BL$994,8,FALSE),AD580)</f>
        <v>9.9188915534300006E-3</v>
      </c>
      <c r="I580" s="8">
        <f t="shared" ref="I580:I643" si="178">IF(AE580=0,VLOOKUP($A580,$AS$2:$BL$994,9,FALSE),AE580)</f>
        <v>8.62300319934E-2</v>
      </c>
      <c r="J580" s="8">
        <f t="shared" ref="J580:J643" si="179">IF(AF580=0,VLOOKUP($A580,$AS$2:$BL$994,10,FALSE),AF580)</f>
        <v>1.6249896404799999E-2</v>
      </c>
      <c r="K580" s="8">
        <f t="shared" ref="K580:K643" si="180">IF(AG580=0,VLOOKUP($A580,$AS$2:$BL$994,11,FALSE),AG580)</f>
        <v>4.9392393912800002E-2</v>
      </c>
      <c r="L580" s="8">
        <f t="shared" ref="L580:L643" si="181">IF(AH580=0,VLOOKUP($A580,$AS$2:$BL$994,12,FALSE),AH580)</f>
        <v>6.7245670225299994E-2</v>
      </c>
      <c r="M580" s="8">
        <f t="shared" ref="M580:M643" si="182">IF(AI580=0,VLOOKUP($A580,$AS$2:$BL$994,13,FALSE),AI580)</f>
        <v>1.7457213763900001E-2</v>
      </c>
      <c r="N580" s="8">
        <f t="shared" ref="N580:N643" si="183">IF(AJ580=0,VLOOKUP($A580,$AS$2:$BL$994,14,FALSE),AJ580)</f>
        <v>6.9621762507400001E-2</v>
      </c>
      <c r="O580" s="8">
        <f t="shared" ref="O580:O643" si="184">IF(AK580=0,VLOOKUP($A580,$AS$2:$BL$994,15,FALSE),AK580)</f>
        <v>0.59608114186200001</v>
      </c>
      <c r="P580" s="8">
        <f t="shared" ref="P580:P643" si="185">IF(AL580=0,VLOOKUP($A580,$AS$2:$BL$994,16,FALSE),AL580)</f>
        <v>4.4153008499300001E-5</v>
      </c>
      <c r="Q580" s="8">
        <f t="shared" ref="Q580:Q643" si="186">IF(AM580=0,VLOOKUP($A580,$AS$2:$BL$994,17,FALSE),AM580)</f>
        <v>0.40600960613600001</v>
      </c>
      <c r="R580" s="8">
        <f t="shared" ref="R580:R643" si="187">IF(AN580=0,VLOOKUP($A580,$AS$2:$BL$994,18,FALSE),AN580)</f>
        <v>1.19964806946</v>
      </c>
      <c r="S580" s="8">
        <f t="shared" ref="S580:S643" si="188">IF(AO580=0,VLOOKUP($A580,$AS$2:$BL$994,19,FALSE),AO580)</f>
        <v>1.03331162655</v>
      </c>
      <c r="T580" s="8">
        <f t="shared" ref="T580:T643" si="189">IF(AP580=0,VLOOKUP($A580,$AS$2:$BL$994,20,FALSE),AP580)</f>
        <v>1.15187232231</v>
      </c>
      <c r="W580" s="7">
        <v>453310</v>
      </c>
      <c r="X580" s="7" t="s">
        <v>673</v>
      </c>
      <c r="Y580" s="8">
        <v>0.10988751802000001</v>
      </c>
      <c r="Z580" s="8">
        <v>2.0488524373699999E-2</v>
      </c>
      <c r="AA580" s="8">
        <v>6.9272027065899994E-2</v>
      </c>
      <c r="AB580" s="8">
        <v>1.9384977770399998E-2</v>
      </c>
      <c r="AC580" s="8">
        <v>4.0077572268299999E-3</v>
      </c>
      <c r="AD580" s="8">
        <v>9.9188915534300006E-3</v>
      </c>
      <c r="AE580" s="8">
        <v>8.62300319934E-2</v>
      </c>
      <c r="AF580" s="8">
        <v>1.6249896404799999E-2</v>
      </c>
      <c r="AG580" s="8">
        <v>4.9392393912800002E-2</v>
      </c>
      <c r="AH580" s="8">
        <v>6.7245670225299994E-2</v>
      </c>
      <c r="AI580" s="8">
        <v>1.7457213763900001E-2</v>
      </c>
      <c r="AJ580" s="8">
        <v>6.9621762507400001E-2</v>
      </c>
      <c r="AK580" s="8">
        <v>0.59608114186200001</v>
      </c>
      <c r="AL580" s="8">
        <v>4.4153008499300001E-5</v>
      </c>
      <c r="AM580" s="8">
        <v>0.40600960613600001</v>
      </c>
      <c r="AN580" s="8">
        <v>1.19964806946</v>
      </c>
      <c r="AO580" s="8">
        <v>1.03331162655</v>
      </c>
      <c r="AP580" s="8">
        <v>1.15187232231</v>
      </c>
      <c r="AS580" s="7">
        <v>453310</v>
      </c>
      <c r="AT580" s="7" t="s">
        <v>673</v>
      </c>
      <c r="AU580" s="8">
        <v>0.16639305660745646</v>
      </c>
      <c r="AV580" s="8">
        <v>4.6169977860014526E-2</v>
      </c>
      <c r="AW580" s="8">
        <v>0.21181597018045484</v>
      </c>
      <c r="AX580" s="8">
        <v>7.4857403477891923E-2</v>
      </c>
      <c r="AY580" s="8">
        <v>2.1956441041538707E-2</v>
      </c>
      <c r="AZ580" s="8">
        <v>7.8756892216586133E-2</v>
      </c>
      <c r="BA580" s="8">
        <v>0.13884116723937423</v>
      </c>
      <c r="BB580" s="8">
        <v>3.943120149333549E-2</v>
      </c>
      <c r="BC580" s="8">
        <v>0.1827672424700984</v>
      </c>
      <c r="BD580" s="8">
        <v>0.10726583218365322</v>
      </c>
      <c r="BE580" s="8">
        <v>4.0115053285477424E-2</v>
      </c>
      <c r="BF580" s="8">
        <v>0.19561358718151128</v>
      </c>
      <c r="BG580" s="8">
        <v>0.59440644188499958</v>
      </c>
      <c r="BH580" s="8">
        <v>1.9401813805683062E-5</v>
      </c>
      <c r="BI580" s="8">
        <v>0.41158199266899964</v>
      </c>
      <c r="BJ580" s="8">
        <v>1.4243790046485485</v>
      </c>
      <c r="BK580" s="8">
        <v>1.1755707367359671</v>
      </c>
      <c r="BL580" s="8">
        <v>1.3610396112020966</v>
      </c>
    </row>
    <row r="581" spans="1:64" x14ac:dyDescent="0.3">
      <c r="A581" s="7">
        <v>453910</v>
      </c>
      <c r="B581" s="7" t="str">
        <f t="shared" si="171"/>
        <v>Pet and Pet Supplies Stores</v>
      </c>
      <c r="C581" s="8">
        <f t="shared" si="172"/>
        <v>0.14125361007385481</v>
      </c>
      <c r="D581" s="8">
        <f t="shared" si="173"/>
        <v>4.0927014663312895E-2</v>
      </c>
      <c r="E581" s="8">
        <f t="shared" si="174"/>
        <v>0.18721440692322106</v>
      </c>
      <c r="F581" s="8">
        <f t="shared" si="175"/>
        <v>7.5746348210775832E-2</v>
      </c>
      <c r="G581" s="8">
        <f t="shared" si="176"/>
        <v>2.268062738625742E-2</v>
      </c>
      <c r="H581" s="8">
        <f t="shared" si="177"/>
        <v>8.3635964942914517E-2</v>
      </c>
      <c r="I581" s="8">
        <f t="shared" si="178"/>
        <v>0.1186075287759871</v>
      </c>
      <c r="J581" s="8">
        <f t="shared" si="179"/>
        <v>3.4998188268351604E-2</v>
      </c>
      <c r="K581" s="8">
        <f t="shared" si="180"/>
        <v>0.1617227058082629</v>
      </c>
      <c r="L581" s="8">
        <f t="shared" si="181"/>
        <v>9.3173419572295149E-2</v>
      </c>
      <c r="M581" s="8">
        <f t="shared" si="182"/>
        <v>3.5776168998304839E-2</v>
      </c>
      <c r="N581" s="8">
        <f t="shared" si="183"/>
        <v>0.17368728268448552</v>
      </c>
      <c r="O581" s="8">
        <f t="shared" si="184"/>
        <v>0.47940814404838705</v>
      </c>
      <c r="P581" s="8">
        <f t="shared" si="185"/>
        <v>1.1940347107285164E-5</v>
      </c>
      <c r="Q581" s="8">
        <f t="shared" si="186"/>
        <v>0.33290618208548423</v>
      </c>
      <c r="R581" s="8">
        <f t="shared" si="187"/>
        <v>1</v>
      </c>
      <c r="S581" s="8">
        <f t="shared" si="188"/>
        <v>0.98851455344306438</v>
      </c>
      <c r="T581" s="8">
        <f t="shared" si="189"/>
        <v>1.1217800357551613</v>
      </c>
      <c r="W581" s="7">
        <v>453910</v>
      </c>
      <c r="X581" s="7" t="s">
        <v>674</v>
      </c>
      <c r="Y581" s="8">
        <v>0</v>
      </c>
      <c r="Z581" s="8">
        <v>0</v>
      </c>
      <c r="AA581" s="8">
        <v>0</v>
      </c>
      <c r="AB581" s="8">
        <v>0</v>
      </c>
      <c r="AC581" s="8">
        <v>0</v>
      </c>
      <c r="AD581" s="8">
        <v>0</v>
      </c>
      <c r="AE581" s="8">
        <v>0</v>
      </c>
      <c r="AF581" s="8">
        <v>0</v>
      </c>
      <c r="AG581" s="8">
        <v>0</v>
      </c>
      <c r="AH581" s="8">
        <v>0</v>
      </c>
      <c r="AI581" s="8">
        <v>0</v>
      </c>
      <c r="AJ581" s="8">
        <v>0</v>
      </c>
      <c r="AK581" s="8">
        <v>0</v>
      </c>
      <c r="AL581" s="8">
        <v>0</v>
      </c>
      <c r="AM581" s="8">
        <v>0</v>
      </c>
      <c r="AN581" s="8">
        <v>1</v>
      </c>
      <c r="AO581" s="8">
        <v>0</v>
      </c>
      <c r="AP581" s="8">
        <v>0</v>
      </c>
      <c r="AS581" s="7">
        <v>453910</v>
      </c>
      <c r="AT581" s="7" t="s">
        <v>674</v>
      </c>
      <c r="AU581" s="8">
        <v>0.14125361007385481</v>
      </c>
      <c r="AV581" s="8">
        <v>4.0927014663312895E-2</v>
      </c>
      <c r="AW581" s="8">
        <v>0.18721440692322106</v>
      </c>
      <c r="AX581" s="8">
        <v>7.5746348210775832E-2</v>
      </c>
      <c r="AY581" s="8">
        <v>2.268062738625742E-2</v>
      </c>
      <c r="AZ581" s="8">
        <v>8.3635964942914517E-2</v>
      </c>
      <c r="BA581" s="8">
        <v>0.1186075287759871</v>
      </c>
      <c r="BB581" s="8">
        <v>3.4998188268351604E-2</v>
      </c>
      <c r="BC581" s="8">
        <v>0.1617227058082629</v>
      </c>
      <c r="BD581" s="8">
        <v>9.3173419572295149E-2</v>
      </c>
      <c r="BE581" s="8">
        <v>3.5776168998304839E-2</v>
      </c>
      <c r="BF581" s="8">
        <v>0.17368728268448552</v>
      </c>
      <c r="BG581" s="8">
        <v>0.47940814404838705</v>
      </c>
      <c r="BH581" s="8">
        <v>1.1940347107285164E-5</v>
      </c>
      <c r="BI581" s="8">
        <v>0.33290618208548423</v>
      </c>
      <c r="BJ581" s="8">
        <v>1.3693950316604837</v>
      </c>
      <c r="BK581" s="8">
        <v>0.98851455344306438</v>
      </c>
      <c r="BL581" s="8">
        <v>1.1217800357551613</v>
      </c>
    </row>
    <row r="582" spans="1:64" x14ac:dyDescent="0.3">
      <c r="A582" s="7">
        <v>453920</v>
      </c>
      <c r="B582" s="7" t="str">
        <f t="shared" si="171"/>
        <v>Art Dealers</v>
      </c>
      <c r="C582" s="8">
        <f t="shared" si="172"/>
        <v>0.13666460613812903</v>
      </c>
      <c r="D582" s="8">
        <f t="shared" si="173"/>
        <v>3.9849600636125818E-2</v>
      </c>
      <c r="E582" s="8">
        <f t="shared" si="174"/>
        <v>0.17560792031058867</v>
      </c>
      <c r="F582" s="8">
        <f t="shared" si="175"/>
        <v>8.55159785133984E-2</v>
      </c>
      <c r="G582" s="8">
        <f t="shared" si="176"/>
        <v>2.7064515639035804E-2</v>
      </c>
      <c r="H582" s="8">
        <f t="shared" si="177"/>
        <v>9.3987923918651614E-2</v>
      </c>
      <c r="I582" s="8">
        <f t="shared" si="178"/>
        <v>0.11162725038654195</v>
      </c>
      <c r="J582" s="8">
        <f t="shared" si="179"/>
        <v>3.321866052707742E-2</v>
      </c>
      <c r="K582" s="8">
        <f t="shared" si="180"/>
        <v>0.14760953534579999</v>
      </c>
      <c r="L582" s="8">
        <f t="shared" si="181"/>
        <v>9.0127800461417731E-2</v>
      </c>
      <c r="M582" s="8">
        <f t="shared" si="182"/>
        <v>3.4840020251811286E-2</v>
      </c>
      <c r="N582" s="8">
        <f t="shared" si="183"/>
        <v>0.16328915629285329</v>
      </c>
      <c r="O582" s="8">
        <f t="shared" si="184"/>
        <v>0.4600356679556134</v>
      </c>
      <c r="P582" s="8">
        <f t="shared" si="185"/>
        <v>1.1974014990738224E-5</v>
      </c>
      <c r="Q582" s="8">
        <f t="shared" si="186"/>
        <v>0.32796229803716132</v>
      </c>
      <c r="R582" s="8">
        <f t="shared" si="187"/>
        <v>1</v>
      </c>
      <c r="S582" s="8">
        <f t="shared" si="188"/>
        <v>0.98076196645790314</v>
      </c>
      <c r="T582" s="8">
        <f t="shared" si="189"/>
        <v>1.0666489946466129</v>
      </c>
      <c r="W582" s="7">
        <v>453920</v>
      </c>
      <c r="X582" s="7" t="s">
        <v>675</v>
      </c>
      <c r="Y582" s="8">
        <v>0</v>
      </c>
      <c r="Z582" s="8">
        <v>0</v>
      </c>
      <c r="AA582" s="8">
        <v>0</v>
      </c>
      <c r="AB582" s="8">
        <v>0</v>
      </c>
      <c r="AC582" s="8">
        <v>0</v>
      </c>
      <c r="AD582" s="8">
        <v>0</v>
      </c>
      <c r="AE582" s="8">
        <v>0</v>
      </c>
      <c r="AF582" s="8">
        <v>0</v>
      </c>
      <c r="AG582" s="8">
        <v>0</v>
      </c>
      <c r="AH582" s="8">
        <v>0</v>
      </c>
      <c r="AI582" s="8">
        <v>0</v>
      </c>
      <c r="AJ582" s="8">
        <v>0</v>
      </c>
      <c r="AK582" s="8">
        <v>0</v>
      </c>
      <c r="AL582" s="8">
        <v>0</v>
      </c>
      <c r="AM582" s="8">
        <v>0</v>
      </c>
      <c r="AN582" s="8">
        <v>1</v>
      </c>
      <c r="AO582" s="8">
        <v>0</v>
      </c>
      <c r="AP582" s="8">
        <v>0</v>
      </c>
      <c r="AS582" s="7">
        <v>453920</v>
      </c>
      <c r="AT582" s="7" t="s">
        <v>675</v>
      </c>
      <c r="AU582" s="8">
        <v>0.13666460613812903</v>
      </c>
      <c r="AV582" s="8">
        <v>3.9849600636125818E-2</v>
      </c>
      <c r="AW582" s="8">
        <v>0.17560792031058867</v>
      </c>
      <c r="AX582" s="8">
        <v>8.55159785133984E-2</v>
      </c>
      <c r="AY582" s="8">
        <v>2.7064515639035804E-2</v>
      </c>
      <c r="AZ582" s="8">
        <v>9.3987923918651614E-2</v>
      </c>
      <c r="BA582" s="8">
        <v>0.11162725038654195</v>
      </c>
      <c r="BB582" s="8">
        <v>3.321866052707742E-2</v>
      </c>
      <c r="BC582" s="8">
        <v>0.14760953534579999</v>
      </c>
      <c r="BD582" s="8">
        <v>9.0127800461417731E-2</v>
      </c>
      <c r="BE582" s="8">
        <v>3.4840020251811286E-2</v>
      </c>
      <c r="BF582" s="8">
        <v>0.16328915629285329</v>
      </c>
      <c r="BG582" s="8">
        <v>0.4600356679556134</v>
      </c>
      <c r="BH582" s="8">
        <v>1.1974014990738224E-5</v>
      </c>
      <c r="BI582" s="8">
        <v>0.32796229803716132</v>
      </c>
      <c r="BJ582" s="8">
        <v>1.3521221270841937</v>
      </c>
      <c r="BK582" s="8">
        <v>0.98076196645790314</v>
      </c>
      <c r="BL582" s="8">
        <v>1.0666489946466129</v>
      </c>
    </row>
    <row r="583" spans="1:64" x14ac:dyDescent="0.3">
      <c r="A583" s="7">
        <v>453930</v>
      </c>
      <c r="B583" s="7" t="str">
        <f t="shared" si="171"/>
        <v>Manufactured (Mobile) Home Dealers</v>
      </c>
      <c r="C583" s="8">
        <f t="shared" si="172"/>
        <v>0.10854964489985484</v>
      </c>
      <c r="D583" s="8">
        <f t="shared" si="173"/>
        <v>3.2200501124419356E-2</v>
      </c>
      <c r="E583" s="8">
        <f t="shared" si="174"/>
        <v>0.1505240794449694</v>
      </c>
      <c r="F583" s="8">
        <f t="shared" si="175"/>
        <v>0.1050068354861145</v>
      </c>
      <c r="G583" s="8">
        <f t="shared" si="176"/>
        <v>3.1553499491072577E-2</v>
      </c>
      <c r="H583" s="8">
        <f t="shared" si="177"/>
        <v>0.12402017706905809</v>
      </c>
      <c r="I583" s="8">
        <f t="shared" si="178"/>
        <v>9.3543887326019357E-2</v>
      </c>
      <c r="J583" s="8">
        <f t="shared" si="179"/>
        <v>2.8134918043088711E-2</v>
      </c>
      <c r="K583" s="8">
        <f t="shared" si="180"/>
        <v>0.13258589968327095</v>
      </c>
      <c r="L583" s="8">
        <f t="shared" si="181"/>
        <v>7.2861852226838705E-2</v>
      </c>
      <c r="M583" s="8">
        <f t="shared" si="182"/>
        <v>2.823795477723064E-2</v>
      </c>
      <c r="N583" s="8">
        <f t="shared" si="183"/>
        <v>0.13961165591022257</v>
      </c>
      <c r="O583" s="8">
        <f t="shared" si="184"/>
        <v>0.35456661268083906</v>
      </c>
      <c r="P583" s="8">
        <f t="shared" si="185"/>
        <v>5.0122013560077439E-6</v>
      </c>
      <c r="Q583" s="8">
        <f t="shared" si="186"/>
        <v>0.24124599867930652</v>
      </c>
      <c r="R583" s="8">
        <f t="shared" si="187"/>
        <v>1</v>
      </c>
      <c r="S583" s="8">
        <f t="shared" si="188"/>
        <v>0.8573547055945161</v>
      </c>
      <c r="T583" s="8">
        <f t="shared" si="189"/>
        <v>0.85103889860080617</v>
      </c>
      <c r="W583" s="7">
        <v>453930</v>
      </c>
      <c r="X583" s="7" t="s">
        <v>676</v>
      </c>
      <c r="Y583" s="8">
        <v>0</v>
      </c>
      <c r="Z583" s="8">
        <v>0</v>
      </c>
      <c r="AA583" s="8">
        <v>0</v>
      </c>
      <c r="AB583" s="8">
        <v>0</v>
      </c>
      <c r="AC583" s="8">
        <v>0</v>
      </c>
      <c r="AD583" s="8">
        <v>0</v>
      </c>
      <c r="AE583" s="8">
        <v>0</v>
      </c>
      <c r="AF583" s="8">
        <v>0</v>
      </c>
      <c r="AG583" s="8">
        <v>0</v>
      </c>
      <c r="AH583" s="8">
        <v>0</v>
      </c>
      <c r="AI583" s="8">
        <v>0</v>
      </c>
      <c r="AJ583" s="8">
        <v>0</v>
      </c>
      <c r="AK583" s="8">
        <v>0</v>
      </c>
      <c r="AL583" s="8">
        <v>0</v>
      </c>
      <c r="AM583" s="8">
        <v>0</v>
      </c>
      <c r="AN583" s="8">
        <v>1</v>
      </c>
      <c r="AO583" s="8">
        <v>0</v>
      </c>
      <c r="AP583" s="8">
        <v>0</v>
      </c>
      <c r="AS583" s="7">
        <v>453930</v>
      </c>
      <c r="AT583" s="7" t="s">
        <v>676</v>
      </c>
      <c r="AU583" s="8">
        <v>0.10854964489985484</v>
      </c>
      <c r="AV583" s="8">
        <v>3.2200501124419356E-2</v>
      </c>
      <c r="AW583" s="8">
        <v>0.1505240794449694</v>
      </c>
      <c r="AX583" s="8">
        <v>0.1050068354861145</v>
      </c>
      <c r="AY583" s="8">
        <v>3.1553499491072577E-2</v>
      </c>
      <c r="AZ583" s="8">
        <v>0.12402017706905809</v>
      </c>
      <c r="BA583" s="8">
        <v>9.3543887326019357E-2</v>
      </c>
      <c r="BB583" s="8">
        <v>2.8134918043088711E-2</v>
      </c>
      <c r="BC583" s="8">
        <v>0.13258589968327095</v>
      </c>
      <c r="BD583" s="8">
        <v>7.2861852226838705E-2</v>
      </c>
      <c r="BE583" s="8">
        <v>2.823795477723064E-2</v>
      </c>
      <c r="BF583" s="8">
        <v>0.13961165591022257</v>
      </c>
      <c r="BG583" s="8">
        <v>0.35456661268083906</v>
      </c>
      <c r="BH583" s="8">
        <v>5.0122013560077439E-6</v>
      </c>
      <c r="BI583" s="8">
        <v>0.24124599867930652</v>
      </c>
      <c r="BJ583" s="8">
        <v>1.291274225469355</v>
      </c>
      <c r="BK583" s="8">
        <v>0.8573547055945161</v>
      </c>
      <c r="BL583" s="8">
        <v>0.85103889860080617</v>
      </c>
    </row>
    <row r="584" spans="1:64" x14ac:dyDescent="0.3">
      <c r="A584" s="7">
        <v>453991</v>
      </c>
      <c r="B584" s="7" t="str">
        <f t="shared" si="171"/>
        <v>Tobacco Stores</v>
      </c>
      <c r="C584" s="8">
        <f t="shared" si="172"/>
        <v>0.10995867087400001</v>
      </c>
      <c r="D584" s="8">
        <f t="shared" si="173"/>
        <v>2.0495730571300001E-2</v>
      </c>
      <c r="E584" s="8">
        <f t="shared" si="174"/>
        <v>7.3302281995600002E-2</v>
      </c>
      <c r="F584" s="8">
        <f t="shared" si="175"/>
        <v>2.3028235328599999E-2</v>
      </c>
      <c r="G584" s="8">
        <f t="shared" si="176"/>
        <v>4.7574881643200001E-3</v>
      </c>
      <c r="H584" s="8">
        <f t="shared" si="177"/>
        <v>1.28919447035E-2</v>
      </c>
      <c r="I584" s="8">
        <f t="shared" si="178"/>
        <v>8.6330680433699999E-2</v>
      </c>
      <c r="J584" s="8">
        <f t="shared" si="179"/>
        <v>1.6267839083900001E-2</v>
      </c>
      <c r="K584" s="8">
        <f t="shared" si="180"/>
        <v>5.29152985875E-2</v>
      </c>
      <c r="L584" s="8">
        <f t="shared" si="181"/>
        <v>6.7351678382100003E-2</v>
      </c>
      <c r="M584" s="8">
        <f t="shared" si="182"/>
        <v>1.7466367705900002E-2</v>
      </c>
      <c r="N584" s="8">
        <f t="shared" si="183"/>
        <v>7.3529038421500006E-2</v>
      </c>
      <c r="O584" s="8">
        <f t="shared" si="184"/>
        <v>0.59605025317399996</v>
      </c>
      <c r="P584" s="8">
        <f t="shared" si="185"/>
        <v>3.7198176991400003E-5</v>
      </c>
      <c r="Q584" s="8">
        <f t="shared" si="186"/>
        <v>0.405664016219</v>
      </c>
      <c r="R584" s="8">
        <f t="shared" si="187"/>
        <v>1.20375668344</v>
      </c>
      <c r="S584" s="8">
        <f t="shared" si="188"/>
        <v>1.0406776682000001</v>
      </c>
      <c r="T584" s="8">
        <f t="shared" si="189"/>
        <v>1.15551381811</v>
      </c>
      <c r="W584" s="7">
        <v>453991</v>
      </c>
      <c r="X584" s="7" t="s">
        <v>677</v>
      </c>
      <c r="Y584" s="8">
        <v>0.10995867087400001</v>
      </c>
      <c r="Z584" s="8">
        <v>2.0495730571300001E-2</v>
      </c>
      <c r="AA584" s="8">
        <v>7.3302281995600002E-2</v>
      </c>
      <c r="AB584" s="8">
        <v>2.3028235328599999E-2</v>
      </c>
      <c r="AC584" s="8">
        <v>4.7574881643200001E-3</v>
      </c>
      <c r="AD584" s="8">
        <v>1.28919447035E-2</v>
      </c>
      <c r="AE584" s="8">
        <v>8.6330680433699999E-2</v>
      </c>
      <c r="AF584" s="8">
        <v>1.6267839083900001E-2</v>
      </c>
      <c r="AG584" s="8">
        <v>5.29152985875E-2</v>
      </c>
      <c r="AH584" s="8">
        <v>6.7351678382100003E-2</v>
      </c>
      <c r="AI584" s="8">
        <v>1.7466367705900002E-2</v>
      </c>
      <c r="AJ584" s="8">
        <v>7.3529038421500006E-2</v>
      </c>
      <c r="AK584" s="8">
        <v>0.59605025317399996</v>
      </c>
      <c r="AL584" s="8">
        <v>3.7198176991400003E-5</v>
      </c>
      <c r="AM584" s="8">
        <v>0.405664016219</v>
      </c>
      <c r="AN584" s="8">
        <v>1.20375668344</v>
      </c>
      <c r="AO584" s="8">
        <v>1.0406776682000001</v>
      </c>
      <c r="AP584" s="8">
        <v>1.15551381811</v>
      </c>
      <c r="AS584" s="7">
        <v>453991</v>
      </c>
      <c r="AT584" s="7" t="s">
        <v>677</v>
      </c>
      <c r="AU584" s="8">
        <v>0.16657443133029359</v>
      </c>
      <c r="AV584" s="8">
        <v>4.6199033498416149E-2</v>
      </c>
      <c r="AW584" s="8">
        <v>0.21615750330078864</v>
      </c>
      <c r="AX584" s="8">
        <v>8.6045631201972547E-2</v>
      </c>
      <c r="AY584" s="8">
        <v>2.4709606021369512E-2</v>
      </c>
      <c r="AZ584" s="8">
        <v>9.3359228114106449E-2</v>
      </c>
      <c r="BA584" s="8">
        <v>0.13894546984266934</v>
      </c>
      <c r="BB584" s="8">
        <v>3.9446840842867738E-2</v>
      </c>
      <c r="BC584" s="8">
        <v>0.18670358375204837</v>
      </c>
      <c r="BD584" s="8">
        <v>0.10750023409326606</v>
      </c>
      <c r="BE584" s="8">
        <v>4.0143632538690327E-2</v>
      </c>
      <c r="BF584" s="8">
        <v>0.19982237483374196</v>
      </c>
      <c r="BG584" s="8">
        <v>0.59437398955899989</v>
      </c>
      <c r="BH584" s="8">
        <v>1.6131741165623546E-5</v>
      </c>
      <c r="BI584" s="8">
        <v>0.41162462468399957</v>
      </c>
      <c r="BJ584" s="8">
        <v>1.428930968129194</v>
      </c>
      <c r="BK584" s="8">
        <v>1.2041144653374194</v>
      </c>
      <c r="BL584" s="8">
        <v>1.3650958944375808</v>
      </c>
    </row>
    <row r="585" spans="1:64" x14ac:dyDescent="0.3">
      <c r="A585" s="7">
        <v>453998</v>
      </c>
      <c r="B585" s="7" t="str">
        <f t="shared" si="171"/>
        <v>All Other Miscellaneous Store Retailers (except Tobacco Stores)</v>
      </c>
      <c r="C585" s="8">
        <f t="shared" si="172"/>
        <v>0.109768561258</v>
      </c>
      <c r="D585" s="8">
        <f t="shared" si="173"/>
        <v>2.0468969966700001E-2</v>
      </c>
      <c r="E585" s="8">
        <f t="shared" si="174"/>
        <v>7.4773623940899994E-2</v>
      </c>
      <c r="F585" s="8">
        <f t="shared" si="175"/>
        <v>7.3806404455900004E-2</v>
      </c>
      <c r="G585" s="8">
        <f t="shared" si="176"/>
        <v>1.5189852849100001E-2</v>
      </c>
      <c r="H585" s="8">
        <f t="shared" si="177"/>
        <v>4.26145232672E-2</v>
      </c>
      <c r="I585" s="8">
        <f t="shared" si="178"/>
        <v>8.5878420624299998E-2</v>
      </c>
      <c r="J585" s="8">
        <f t="shared" si="179"/>
        <v>1.61689854147E-2</v>
      </c>
      <c r="K585" s="8">
        <f t="shared" si="180"/>
        <v>5.38875314648E-2</v>
      </c>
      <c r="L585" s="8">
        <f t="shared" si="181"/>
        <v>6.7173199070899997E-2</v>
      </c>
      <c r="M585" s="8">
        <f t="shared" si="182"/>
        <v>1.74370879681E-2</v>
      </c>
      <c r="N585" s="8">
        <f t="shared" si="183"/>
        <v>7.4986912745399995E-2</v>
      </c>
      <c r="O585" s="8">
        <f t="shared" si="184"/>
        <v>0.596203474525</v>
      </c>
      <c r="P585" s="8">
        <f t="shared" si="185"/>
        <v>1.16401894073E-5</v>
      </c>
      <c r="Q585" s="8">
        <f t="shared" si="186"/>
        <v>0.40769484704699999</v>
      </c>
      <c r="R585" s="8">
        <f t="shared" si="187"/>
        <v>1.20501115517</v>
      </c>
      <c r="S585" s="8">
        <f t="shared" si="188"/>
        <v>1.13161078057</v>
      </c>
      <c r="T585" s="8">
        <f t="shared" si="189"/>
        <v>1.1559349375000001</v>
      </c>
      <c r="W585" s="7">
        <v>453998</v>
      </c>
      <c r="X585" s="7" t="s">
        <v>678</v>
      </c>
      <c r="Y585" s="8">
        <v>0.109768561258</v>
      </c>
      <c r="Z585" s="8">
        <v>2.0468969966700001E-2</v>
      </c>
      <c r="AA585" s="8">
        <v>7.4773623940899994E-2</v>
      </c>
      <c r="AB585" s="8">
        <v>7.3806404455900004E-2</v>
      </c>
      <c r="AC585" s="8">
        <v>1.5189852849100001E-2</v>
      </c>
      <c r="AD585" s="8">
        <v>4.26145232672E-2</v>
      </c>
      <c r="AE585" s="8">
        <v>8.5878420624299998E-2</v>
      </c>
      <c r="AF585" s="8">
        <v>1.61689854147E-2</v>
      </c>
      <c r="AG585" s="8">
        <v>5.38875314648E-2</v>
      </c>
      <c r="AH585" s="8">
        <v>6.7173199070899997E-2</v>
      </c>
      <c r="AI585" s="8">
        <v>1.74370879681E-2</v>
      </c>
      <c r="AJ585" s="8">
        <v>7.4986912745399995E-2</v>
      </c>
      <c r="AK585" s="8">
        <v>0.596203474525</v>
      </c>
      <c r="AL585" s="8">
        <v>1.16401894073E-5</v>
      </c>
      <c r="AM585" s="8">
        <v>0.40769484704699999</v>
      </c>
      <c r="AN585" s="8">
        <v>1.20501115517</v>
      </c>
      <c r="AO585" s="8">
        <v>1.13161078057</v>
      </c>
      <c r="AP585" s="8">
        <v>1.1559349375000001</v>
      </c>
      <c r="AS585" s="7">
        <v>453998</v>
      </c>
      <c r="AT585" s="7" t="s">
        <v>678</v>
      </c>
      <c r="AU585" s="8">
        <v>0.1662188968826129</v>
      </c>
      <c r="AV585" s="8">
        <v>4.6137594779364507E-2</v>
      </c>
      <c r="AW585" s="8">
        <v>0.21698753900177586</v>
      </c>
      <c r="AX585" s="8">
        <v>0.14256191424004189</v>
      </c>
      <c r="AY585" s="8">
        <v>4.1435936586300008E-2</v>
      </c>
      <c r="AZ585" s="8">
        <v>0.15341437366441782</v>
      </c>
      <c r="BA585" s="8">
        <v>0.13832122429921295</v>
      </c>
      <c r="BB585" s="8">
        <v>3.9286659479966117E-2</v>
      </c>
      <c r="BC585" s="8">
        <v>0.18693422512139998</v>
      </c>
      <c r="BD585" s="8">
        <v>0.10709932684070485</v>
      </c>
      <c r="BE585" s="8">
        <v>4.0075818128216124E-2</v>
      </c>
      <c r="BF585" s="8">
        <v>0.20065859065243383</v>
      </c>
      <c r="BG585" s="8">
        <v>0.59454481824799965</v>
      </c>
      <c r="BH585" s="8">
        <v>9.1495095272861283E-6</v>
      </c>
      <c r="BI585" s="8">
        <v>0.41280619675299968</v>
      </c>
      <c r="BJ585" s="8">
        <v>1.4293440306640324</v>
      </c>
      <c r="BK585" s="8">
        <v>1.3374122244917741</v>
      </c>
      <c r="BL585" s="8">
        <v>1.3645421089004841</v>
      </c>
    </row>
    <row r="586" spans="1:64" x14ac:dyDescent="0.3">
      <c r="A586" s="7">
        <v>454110</v>
      </c>
      <c r="B586" s="7" t="str">
        <f t="shared" si="171"/>
        <v>Electronic Shopping and Mail-Order Houses</v>
      </c>
      <c r="C586" s="8">
        <f t="shared" si="172"/>
        <v>7.6337994528700007E-2</v>
      </c>
      <c r="D586" s="8">
        <f t="shared" si="173"/>
        <v>1.0210352789199999E-2</v>
      </c>
      <c r="E586" s="8">
        <f t="shared" si="174"/>
        <v>0.13567307398199999</v>
      </c>
      <c r="F586" s="8">
        <f t="shared" si="175"/>
        <v>2.92817965551E-2</v>
      </c>
      <c r="G586" s="8">
        <f t="shared" si="176"/>
        <v>3.3946972321000001E-3</v>
      </c>
      <c r="H586" s="8">
        <f t="shared" si="177"/>
        <v>1.47554989549E-2</v>
      </c>
      <c r="I586" s="8">
        <f t="shared" si="178"/>
        <v>0.12739177665500001</v>
      </c>
      <c r="J586" s="8">
        <f t="shared" si="179"/>
        <v>1.5522595828699999E-2</v>
      </c>
      <c r="K586" s="8">
        <f t="shared" si="180"/>
        <v>8.0172625968899999E-2</v>
      </c>
      <c r="L586" s="8">
        <f t="shared" si="181"/>
        <v>6.7548425066999998E-2</v>
      </c>
      <c r="M586" s="8">
        <f t="shared" si="182"/>
        <v>9.44418876421E-3</v>
      </c>
      <c r="N586" s="8">
        <f t="shared" si="183"/>
        <v>0.183354882547</v>
      </c>
      <c r="O586" s="8">
        <f t="shared" si="184"/>
        <v>0.55244801481500005</v>
      </c>
      <c r="P586" s="8">
        <f t="shared" si="185"/>
        <v>2.65338887245E-5</v>
      </c>
      <c r="Q586" s="8">
        <f t="shared" si="186"/>
        <v>0.213391888833</v>
      </c>
      <c r="R586" s="8">
        <f t="shared" si="187"/>
        <v>1.2222214213</v>
      </c>
      <c r="S586" s="8">
        <f t="shared" si="188"/>
        <v>1.04743199274</v>
      </c>
      <c r="T586" s="8">
        <f t="shared" si="189"/>
        <v>1.2230869984499999</v>
      </c>
      <c r="W586" s="7">
        <v>454110</v>
      </c>
      <c r="X586" s="7" t="s">
        <v>679</v>
      </c>
      <c r="Y586" s="8">
        <v>7.6337994528700007E-2</v>
      </c>
      <c r="Z586" s="8">
        <v>1.0210352789199999E-2</v>
      </c>
      <c r="AA586" s="8">
        <v>0.13567307398199999</v>
      </c>
      <c r="AB586" s="8">
        <v>2.92817965551E-2</v>
      </c>
      <c r="AC586" s="8">
        <v>3.3946972321000001E-3</v>
      </c>
      <c r="AD586" s="8">
        <v>1.47554989549E-2</v>
      </c>
      <c r="AE586" s="8">
        <v>0.12739177665500001</v>
      </c>
      <c r="AF586" s="8">
        <v>1.5522595828699999E-2</v>
      </c>
      <c r="AG586" s="8">
        <v>8.0172625968899999E-2</v>
      </c>
      <c r="AH586" s="8">
        <v>6.7548425066999998E-2</v>
      </c>
      <c r="AI586" s="8">
        <v>9.44418876421E-3</v>
      </c>
      <c r="AJ586" s="8">
        <v>0.183354882547</v>
      </c>
      <c r="AK586" s="8">
        <v>0.55244801481500005</v>
      </c>
      <c r="AL586" s="8">
        <v>2.65338887245E-5</v>
      </c>
      <c r="AM586" s="8">
        <v>0.213391888833</v>
      </c>
      <c r="AN586" s="8">
        <v>1.2222214213</v>
      </c>
      <c r="AO586" s="8">
        <v>1.04743199274</v>
      </c>
      <c r="AP586" s="8">
        <v>1.2230869984499999</v>
      </c>
      <c r="AS586" s="7">
        <v>454110</v>
      </c>
      <c r="AT586" s="7" t="s">
        <v>679</v>
      </c>
      <c r="AU586" s="8">
        <v>0.14180389682594838</v>
      </c>
      <c r="AV586" s="8">
        <v>3.0185361779251775E-2</v>
      </c>
      <c r="AW586" s="8">
        <v>0.24855661343095153</v>
      </c>
      <c r="AX586" s="8">
        <v>0.22338324268713716</v>
      </c>
      <c r="AY586" s="8">
        <v>4.5343061170218711E-2</v>
      </c>
      <c r="AZ586" s="8">
        <v>0.19321260873170157</v>
      </c>
      <c r="BA586" s="8">
        <v>0.26120636556467736</v>
      </c>
      <c r="BB586" s="8">
        <v>5.0046838790616138E-2</v>
      </c>
      <c r="BC586" s="8">
        <v>0.27877964709870962</v>
      </c>
      <c r="BD586" s="8">
        <v>0.13462096724216613</v>
      </c>
      <c r="BE586" s="8">
        <v>2.8420357709021286E-2</v>
      </c>
      <c r="BF586" s="8">
        <v>0.2909208585001129</v>
      </c>
      <c r="BG586" s="8">
        <v>0.55010694015311268</v>
      </c>
      <c r="BH586" s="8">
        <v>7.0236477158424187E-6</v>
      </c>
      <c r="BI586" s="8">
        <v>0.2135291075844841</v>
      </c>
      <c r="BJ586" s="8">
        <v>1.4205458720359676</v>
      </c>
      <c r="BK586" s="8">
        <v>1.445809880331129</v>
      </c>
      <c r="BL586" s="8">
        <v>1.5739038191959678</v>
      </c>
    </row>
    <row r="587" spans="1:64" x14ac:dyDescent="0.3">
      <c r="A587" s="7">
        <v>454210</v>
      </c>
      <c r="B587" s="7" t="str">
        <f t="shared" si="171"/>
        <v>Vending Machine Operators</v>
      </c>
      <c r="C587" s="8">
        <f t="shared" si="172"/>
        <v>0.12490297449185803</v>
      </c>
      <c r="D587" s="8">
        <f t="shared" si="173"/>
        <v>2.7628937714622579E-2</v>
      </c>
      <c r="E587" s="8">
        <f t="shared" si="174"/>
        <v>0.21978028030540325</v>
      </c>
      <c r="F587" s="8">
        <f t="shared" si="175"/>
        <v>0.14186267432104357</v>
      </c>
      <c r="G587" s="8">
        <f t="shared" si="176"/>
        <v>2.8457510884383717E-2</v>
      </c>
      <c r="H587" s="8">
        <f t="shared" si="177"/>
        <v>0.13461319265883223</v>
      </c>
      <c r="I587" s="8">
        <f t="shared" si="178"/>
        <v>0.23330359341232257</v>
      </c>
      <c r="J587" s="8">
        <f t="shared" si="179"/>
        <v>4.633411101763385E-2</v>
      </c>
      <c r="K587" s="8">
        <f t="shared" si="180"/>
        <v>0.26042130846821931</v>
      </c>
      <c r="L587" s="8">
        <f t="shared" si="181"/>
        <v>0.1200796687674387</v>
      </c>
      <c r="M587" s="8">
        <f t="shared" si="182"/>
        <v>2.6174410494677745E-2</v>
      </c>
      <c r="N587" s="8">
        <f t="shared" si="183"/>
        <v>0.25438101973095162</v>
      </c>
      <c r="O587" s="8">
        <f t="shared" si="184"/>
        <v>0.4500926298951608</v>
      </c>
      <c r="P587" s="8">
        <f t="shared" si="185"/>
        <v>7.3051187001804843E-6</v>
      </c>
      <c r="Q587" s="8">
        <f t="shared" si="186"/>
        <v>0.1737203914677421</v>
      </c>
      <c r="R587" s="8">
        <f t="shared" si="187"/>
        <v>1</v>
      </c>
      <c r="S587" s="8">
        <f t="shared" si="188"/>
        <v>1.1113849907675808</v>
      </c>
      <c r="T587" s="8">
        <f t="shared" si="189"/>
        <v>1.3465106258006454</v>
      </c>
      <c r="W587" s="7">
        <v>454210</v>
      </c>
      <c r="X587" s="7" t="s">
        <v>680</v>
      </c>
      <c r="Y587" s="8">
        <v>0</v>
      </c>
      <c r="Z587" s="8">
        <v>0</v>
      </c>
      <c r="AA587" s="8">
        <v>0</v>
      </c>
      <c r="AB587" s="8">
        <v>0</v>
      </c>
      <c r="AC587" s="8">
        <v>0</v>
      </c>
      <c r="AD587" s="8">
        <v>0</v>
      </c>
      <c r="AE587" s="8">
        <v>0</v>
      </c>
      <c r="AF587" s="8">
        <v>0</v>
      </c>
      <c r="AG587" s="8">
        <v>0</v>
      </c>
      <c r="AH587" s="8">
        <v>0</v>
      </c>
      <c r="AI587" s="8">
        <v>0</v>
      </c>
      <c r="AJ587" s="8">
        <v>0</v>
      </c>
      <c r="AK587" s="8">
        <v>0</v>
      </c>
      <c r="AL587" s="8">
        <v>0</v>
      </c>
      <c r="AM587" s="8">
        <v>0</v>
      </c>
      <c r="AN587" s="8">
        <v>1</v>
      </c>
      <c r="AO587" s="8">
        <v>0</v>
      </c>
      <c r="AP587" s="8">
        <v>0</v>
      </c>
      <c r="AS587" s="7">
        <v>454210</v>
      </c>
      <c r="AT587" s="7" t="s">
        <v>680</v>
      </c>
      <c r="AU587" s="8">
        <v>0.12490297449185803</v>
      </c>
      <c r="AV587" s="8">
        <v>2.7628937714622579E-2</v>
      </c>
      <c r="AW587" s="8">
        <v>0.21978028030540325</v>
      </c>
      <c r="AX587" s="8">
        <v>0.14186267432104357</v>
      </c>
      <c r="AY587" s="8">
        <v>2.8457510884383717E-2</v>
      </c>
      <c r="AZ587" s="8">
        <v>0.13461319265883223</v>
      </c>
      <c r="BA587" s="8">
        <v>0.23330359341232257</v>
      </c>
      <c r="BB587" s="8">
        <v>4.633411101763385E-2</v>
      </c>
      <c r="BC587" s="8">
        <v>0.26042130846821931</v>
      </c>
      <c r="BD587" s="8">
        <v>0.1200796687674387</v>
      </c>
      <c r="BE587" s="8">
        <v>2.6174410494677745E-2</v>
      </c>
      <c r="BF587" s="8">
        <v>0.25438101973095162</v>
      </c>
      <c r="BG587" s="8">
        <v>0.4500926298951608</v>
      </c>
      <c r="BH587" s="8">
        <v>7.3051187001804843E-6</v>
      </c>
      <c r="BI587" s="8">
        <v>0.1737203914677421</v>
      </c>
      <c r="BJ587" s="8">
        <v>1.3723121925120969</v>
      </c>
      <c r="BK587" s="8">
        <v>1.1113849907675808</v>
      </c>
      <c r="BL587" s="8">
        <v>1.3465106258006454</v>
      </c>
    </row>
    <row r="588" spans="1:64" x14ac:dyDescent="0.3">
      <c r="A588" s="7">
        <v>454310</v>
      </c>
      <c r="B588" s="7" t="str">
        <f t="shared" si="171"/>
        <v>Fuel Dealers</v>
      </c>
      <c r="C588" s="8">
        <f t="shared" si="172"/>
        <v>7.6737973670000001E-2</v>
      </c>
      <c r="D588" s="8">
        <f t="shared" si="173"/>
        <v>1.0307077164100001E-2</v>
      </c>
      <c r="E588" s="8">
        <f t="shared" si="174"/>
        <v>0.13598627738399999</v>
      </c>
      <c r="F588" s="8">
        <f t="shared" si="175"/>
        <v>0.19079381376400001</v>
      </c>
      <c r="G588" s="8">
        <f t="shared" si="176"/>
        <v>2.2234456492299999E-2</v>
      </c>
      <c r="H588" s="8">
        <f t="shared" si="177"/>
        <v>0.10249322362799999</v>
      </c>
      <c r="I588" s="8">
        <f t="shared" si="178"/>
        <v>0.125863806346</v>
      </c>
      <c r="J588" s="8">
        <f t="shared" si="179"/>
        <v>1.5388454721899999E-2</v>
      </c>
      <c r="K588" s="8">
        <f t="shared" si="180"/>
        <v>8.3217629365500007E-2</v>
      </c>
      <c r="L588" s="8">
        <f t="shared" si="181"/>
        <v>6.7966455013900001E-2</v>
      </c>
      <c r="M588" s="8">
        <f t="shared" si="182"/>
        <v>9.5310404776300008E-3</v>
      </c>
      <c r="N588" s="8">
        <f t="shared" si="183"/>
        <v>0.18277295421699999</v>
      </c>
      <c r="O588" s="8">
        <f t="shared" si="184"/>
        <v>0.55147622674499996</v>
      </c>
      <c r="P588" s="8">
        <f t="shared" si="185"/>
        <v>4.0755541367799997E-6</v>
      </c>
      <c r="Q588" s="8">
        <f t="shared" si="186"/>
        <v>0.21680490682299999</v>
      </c>
      <c r="R588" s="8">
        <f t="shared" si="187"/>
        <v>1.22303132822</v>
      </c>
      <c r="S588" s="8">
        <f t="shared" si="188"/>
        <v>1.3155214938799999</v>
      </c>
      <c r="T588" s="8">
        <f t="shared" si="189"/>
        <v>1.22446989043</v>
      </c>
      <c r="W588" s="7">
        <v>454310</v>
      </c>
      <c r="X588" s="7" t="s">
        <v>681</v>
      </c>
      <c r="Y588" s="8">
        <v>7.6737973670000001E-2</v>
      </c>
      <c r="Z588" s="8">
        <v>1.0307077164100001E-2</v>
      </c>
      <c r="AA588" s="8">
        <v>0.13598627738399999</v>
      </c>
      <c r="AB588" s="8">
        <v>0.19079381376400001</v>
      </c>
      <c r="AC588" s="8">
        <v>2.2234456492299999E-2</v>
      </c>
      <c r="AD588" s="8">
        <v>0.10249322362799999</v>
      </c>
      <c r="AE588" s="8">
        <v>0.125863806346</v>
      </c>
      <c r="AF588" s="8">
        <v>1.5388454721899999E-2</v>
      </c>
      <c r="AG588" s="8">
        <v>8.3217629365500007E-2</v>
      </c>
      <c r="AH588" s="8">
        <v>6.7966455013900001E-2</v>
      </c>
      <c r="AI588" s="8">
        <v>9.5310404776300008E-3</v>
      </c>
      <c r="AJ588" s="8">
        <v>0.18277295421699999</v>
      </c>
      <c r="AK588" s="8">
        <v>0.55147622674499996</v>
      </c>
      <c r="AL588" s="8">
        <v>4.0755541367799997E-6</v>
      </c>
      <c r="AM588" s="8">
        <v>0.21680490682299999</v>
      </c>
      <c r="AN588" s="8">
        <v>1.22303132822</v>
      </c>
      <c r="AO588" s="8">
        <v>1.3155214938799999</v>
      </c>
      <c r="AP588" s="8">
        <v>1.22446989043</v>
      </c>
      <c r="AS588" s="7">
        <v>454310</v>
      </c>
      <c r="AT588" s="7" t="s">
        <v>681</v>
      </c>
      <c r="AU588" s="8">
        <v>0.14346968422480158</v>
      </c>
      <c r="AV588" s="8">
        <v>3.0479422643115803E-2</v>
      </c>
      <c r="AW588" s="8">
        <v>0.25195929848861298</v>
      </c>
      <c r="AX588" s="8">
        <v>0.37286650007925809</v>
      </c>
      <c r="AY588" s="8">
        <v>7.1481074068312889E-2</v>
      </c>
      <c r="AZ588" s="8">
        <v>0.32361783970498553</v>
      </c>
      <c r="BA588" s="8">
        <v>0.26107857588069355</v>
      </c>
      <c r="BB588" s="8">
        <v>4.9990414992906462E-2</v>
      </c>
      <c r="BC588" s="8">
        <v>0.28166294394426927</v>
      </c>
      <c r="BD588" s="8">
        <v>0.13611127263212419</v>
      </c>
      <c r="BE588" s="8">
        <v>2.8728716990095004E-2</v>
      </c>
      <c r="BF588" s="8">
        <v>0.29439330918177425</v>
      </c>
      <c r="BG588" s="8">
        <v>0.55819558177800055</v>
      </c>
      <c r="BH588" s="8">
        <v>3.5343880460340326E-6</v>
      </c>
      <c r="BI588" s="8">
        <v>0.21929512251399977</v>
      </c>
      <c r="BJ588" s="8">
        <v>1.425908405356936</v>
      </c>
      <c r="BK588" s="8">
        <v>1.767965413851935</v>
      </c>
      <c r="BL588" s="8">
        <v>1.592731934817742</v>
      </c>
    </row>
    <row r="589" spans="1:64" x14ac:dyDescent="0.3">
      <c r="A589" s="7">
        <v>454390</v>
      </c>
      <c r="B589" s="7" t="str">
        <f t="shared" si="171"/>
        <v>Other Direct Selling Establishments</v>
      </c>
      <c r="C589" s="8">
        <f t="shared" si="172"/>
        <v>7.6573126725799995E-2</v>
      </c>
      <c r="D589" s="8">
        <f t="shared" si="173"/>
        <v>1.02606784567E-2</v>
      </c>
      <c r="E589" s="8">
        <f t="shared" si="174"/>
        <v>0.13652965900200001</v>
      </c>
      <c r="F589" s="8">
        <f t="shared" si="175"/>
        <v>3.3820284297500003E-2</v>
      </c>
      <c r="G589" s="8">
        <f t="shared" si="176"/>
        <v>3.9248671382900004E-3</v>
      </c>
      <c r="H589" s="8">
        <f t="shared" si="177"/>
        <v>1.8201775251700001E-2</v>
      </c>
      <c r="I589" s="8">
        <f t="shared" si="178"/>
        <v>0.128734972191</v>
      </c>
      <c r="J589" s="8">
        <f t="shared" si="179"/>
        <v>1.5708004979799999E-2</v>
      </c>
      <c r="K589" s="8">
        <f t="shared" si="180"/>
        <v>8.6297129446900003E-2</v>
      </c>
      <c r="L589" s="8">
        <f t="shared" si="181"/>
        <v>6.7840840644999997E-2</v>
      </c>
      <c r="M589" s="8">
        <f t="shared" si="182"/>
        <v>9.5007862255700008E-3</v>
      </c>
      <c r="N589" s="8">
        <f t="shared" si="183"/>
        <v>0.183199863534</v>
      </c>
      <c r="O589" s="8">
        <f t="shared" si="184"/>
        <v>0.55150567730300004</v>
      </c>
      <c r="P589" s="8">
        <f t="shared" si="185"/>
        <v>2.3041947610499999E-5</v>
      </c>
      <c r="Q589" s="8">
        <f t="shared" si="186"/>
        <v>0.21178654921699999</v>
      </c>
      <c r="R589" s="8">
        <f t="shared" si="187"/>
        <v>1.22336346418</v>
      </c>
      <c r="S589" s="8">
        <f t="shared" si="188"/>
        <v>1.0559469266899999</v>
      </c>
      <c r="T589" s="8">
        <f t="shared" si="189"/>
        <v>1.2307401066200001</v>
      </c>
      <c r="W589" s="7">
        <v>454390</v>
      </c>
      <c r="X589" s="7" t="s">
        <v>682</v>
      </c>
      <c r="Y589" s="8">
        <v>7.6573126725799995E-2</v>
      </c>
      <c r="Z589" s="8">
        <v>1.02606784567E-2</v>
      </c>
      <c r="AA589" s="8">
        <v>0.13652965900200001</v>
      </c>
      <c r="AB589" s="8">
        <v>3.3820284297500003E-2</v>
      </c>
      <c r="AC589" s="8">
        <v>3.9248671382900004E-3</v>
      </c>
      <c r="AD589" s="8">
        <v>1.8201775251700001E-2</v>
      </c>
      <c r="AE589" s="8">
        <v>0.128734972191</v>
      </c>
      <c r="AF589" s="8">
        <v>1.5708004979799999E-2</v>
      </c>
      <c r="AG589" s="8">
        <v>8.6297129446900003E-2</v>
      </c>
      <c r="AH589" s="8">
        <v>6.7840840644999997E-2</v>
      </c>
      <c r="AI589" s="8">
        <v>9.5007862255700008E-3</v>
      </c>
      <c r="AJ589" s="8">
        <v>0.183199863534</v>
      </c>
      <c r="AK589" s="8">
        <v>0.55150567730300004</v>
      </c>
      <c r="AL589" s="8">
        <v>2.3041947610499999E-5</v>
      </c>
      <c r="AM589" s="8">
        <v>0.21178654921699999</v>
      </c>
      <c r="AN589" s="8">
        <v>1.22336346418</v>
      </c>
      <c r="AO589" s="8">
        <v>1.0559469266899999</v>
      </c>
      <c r="AP589" s="8">
        <v>1.2307401066200001</v>
      </c>
      <c r="AS589" s="7">
        <v>454390</v>
      </c>
      <c r="AT589" s="7" t="s">
        <v>682</v>
      </c>
      <c r="AU589" s="8">
        <v>0.14331108732620487</v>
      </c>
      <c r="AV589" s="8">
        <v>3.0444048167327729E-2</v>
      </c>
      <c r="AW589" s="8">
        <v>0.25570623700056444</v>
      </c>
      <c r="AX589" s="8">
        <v>6.8563368259277432E-2</v>
      </c>
      <c r="AY589" s="8">
        <v>1.3495235837505969E-2</v>
      </c>
      <c r="AZ589" s="8">
        <v>6.1298939992101606E-2</v>
      </c>
      <c r="BA589" s="8">
        <v>0.26646103758045164</v>
      </c>
      <c r="BB589" s="8">
        <v>5.1010974160279048E-2</v>
      </c>
      <c r="BC589" s="8">
        <v>0.29432863232484358</v>
      </c>
      <c r="BD589" s="8">
        <v>0.13596971452367904</v>
      </c>
      <c r="BE589" s="8">
        <v>2.869484069922789E-2</v>
      </c>
      <c r="BF589" s="8">
        <v>0.29775731081099999</v>
      </c>
      <c r="BG589" s="8">
        <v>0.55822325584000054</v>
      </c>
      <c r="BH589" s="8">
        <v>2.0008811197692253E-5</v>
      </c>
      <c r="BI589" s="8">
        <v>0.21471181448900009</v>
      </c>
      <c r="BJ589" s="8">
        <v>1.4294613724943548</v>
      </c>
      <c r="BK589" s="8">
        <v>1.1433575440887098</v>
      </c>
      <c r="BL589" s="8">
        <v>1.6118006440658066</v>
      </c>
    </row>
    <row r="590" spans="1:64" x14ac:dyDescent="0.3">
      <c r="A590" s="7">
        <v>481111</v>
      </c>
      <c r="B590" s="7" t="str">
        <f t="shared" si="171"/>
        <v>Scheduled Passenger Air Transportation</v>
      </c>
      <c r="C590" s="8">
        <f t="shared" si="172"/>
        <v>7.4982328575899995E-2</v>
      </c>
      <c r="D590" s="8">
        <f t="shared" si="173"/>
        <v>7.4744019604799997E-3</v>
      </c>
      <c r="E590" s="8">
        <f t="shared" si="174"/>
        <v>0.14307339599300001</v>
      </c>
      <c r="F590" s="8">
        <f t="shared" si="175"/>
        <v>7.6350173219700002E-2</v>
      </c>
      <c r="G590" s="8">
        <f t="shared" si="176"/>
        <v>4.5223102462699999E-3</v>
      </c>
      <c r="H590" s="8">
        <f t="shared" si="177"/>
        <v>3.7928298054700001E-2</v>
      </c>
      <c r="I590" s="8">
        <f t="shared" si="178"/>
        <v>0.149856817329</v>
      </c>
      <c r="J590" s="8">
        <f t="shared" si="179"/>
        <v>1.31040721007E-2</v>
      </c>
      <c r="K590" s="8">
        <f t="shared" si="180"/>
        <v>0.121703903017</v>
      </c>
      <c r="L590" s="8">
        <f t="shared" si="181"/>
        <v>8.4681680296299994E-2</v>
      </c>
      <c r="M590" s="8">
        <f t="shared" si="182"/>
        <v>7.0191084658999996E-3</v>
      </c>
      <c r="N590" s="8">
        <f t="shared" si="183"/>
        <v>0.1913070771</v>
      </c>
      <c r="O590" s="8">
        <f t="shared" si="184"/>
        <v>0.532460961329</v>
      </c>
      <c r="P590" s="8">
        <f t="shared" si="185"/>
        <v>1.4471620715400001E-5</v>
      </c>
      <c r="Q590" s="8">
        <f t="shared" si="186"/>
        <v>0.194895202691</v>
      </c>
      <c r="R590" s="8">
        <f t="shared" si="187"/>
        <v>1.22553012653</v>
      </c>
      <c r="S590" s="8">
        <f t="shared" si="188"/>
        <v>1.1188007815200001</v>
      </c>
      <c r="T590" s="8">
        <f t="shared" si="189"/>
        <v>1.2846647924500001</v>
      </c>
      <c r="W590" s="7">
        <v>481111</v>
      </c>
      <c r="X590" s="7" t="s">
        <v>683</v>
      </c>
      <c r="Y590" s="8">
        <v>7.4982328575899995E-2</v>
      </c>
      <c r="Z590" s="8">
        <v>7.4744019604799997E-3</v>
      </c>
      <c r="AA590" s="8">
        <v>0.14307339599300001</v>
      </c>
      <c r="AB590" s="8">
        <v>7.6350173219700002E-2</v>
      </c>
      <c r="AC590" s="8">
        <v>4.5223102462699999E-3</v>
      </c>
      <c r="AD590" s="8">
        <v>3.7928298054700001E-2</v>
      </c>
      <c r="AE590" s="8">
        <v>0.149856817329</v>
      </c>
      <c r="AF590" s="8">
        <v>1.31040721007E-2</v>
      </c>
      <c r="AG590" s="8">
        <v>0.121703903017</v>
      </c>
      <c r="AH590" s="8">
        <v>8.4681680296299994E-2</v>
      </c>
      <c r="AI590" s="8">
        <v>7.0191084658999996E-3</v>
      </c>
      <c r="AJ590" s="8">
        <v>0.1913070771</v>
      </c>
      <c r="AK590" s="8">
        <v>0.532460961329</v>
      </c>
      <c r="AL590" s="8">
        <v>1.4471620715400001E-5</v>
      </c>
      <c r="AM590" s="8">
        <v>0.194895202691</v>
      </c>
      <c r="AN590" s="8">
        <v>1.22553012653</v>
      </c>
      <c r="AO590" s="8">
        <v>1.1188007815200001</v>
      </c>
      <c r="AP590" s="8">
        <v>1.2846647924500001</v>
      </c>
      <c r="AS590" s="7">
        <v>481111</v>
      </c>
      <c r="AT590" s="7" t="s">
        <v>683</v>
      </c>
      <c r="AU590" s="8">
        <v>0.11481125154992257</v>
      </c>
      <c r="AV590" s="8">
        <v>2.0981635081559678E-2</v>
      </c>
      <c r="AW590" s="8">
        <v>0.25611286415964513</v>
      </c>
      <c r="AX590" s="8">
        <v>0.46014434198798559</v>
      </c>
      <c r="AY590" s="8">
        <v>5.5439028414173544E-2</v>
      </c>
      <c r="AZ590" s="8">
        <v>0.43272716077780643</v>
      </c>
      <c r="BA590" s="8">
        <v>0.22571833471945488</v>
      </c>
      <c r="BB590" s="8">
        <v>4.0507944624772724E-2</v>
      </c>
      <c r="BC590" s="8">
        <v>0.35278913196098388</v>
      </c>
      <c r="BD590" s="8">
        <v>0.12683734625752099</v>
      </c>
      <c r="BE590" s="8">
        <v>2.0868162821294684E-2</v>
      </c>
      <c r="BF590" s="8">
        <v>0.29869053828287101</v>
      </c>
      <c r="BG590" s="8">
        <v>0.5006862370576779</v>
      </c>
      <c r="BH590" s="8">
        <v>4.3869157646314507E-6</v>
      </c>
      <c r="BI590" s="8">
        <v>0.18473822318387093</v>
      </c>
      <c r="BJ590" s="8">
        <v>1.3919057507911288</v>
      </c>
      <c r="BK590" s="8">
        <v>1.8837944021472581</v>
      </c>
      <c r="BL590" s="8">
        <v>1.5544992822730643</v>
      </c>
    </row>
    <row r="591" spans="1:64" x14ac:dyDescent="0.3">
      <c r="A591" s="7">
        <v>481112</v>
      </c>
      <c r="B591" s="7" t="str">
        <f t="shared" si="171"/>
        <v>Scheduled Freight Air Transportation</v>
      </c>
      <c r="C591" s="8">
        <f t="shared" si="172"/>
        <v>7.7070697503333882E-2</v>
      </c>
      <c r="D591" s="8">
        <f t="shared" si="173"/>
        <v>1.5475193953649513E-2</v>
      </c>
      <c r="E591" s="8">
        <f t="shared" si="174"/>
        <v>0.16909966565404841</v>
      </c>
      <c r="F591" s="8">
        <f t="shared" si="175"/>
        <v>0.27243625341296612</v>
      </c>
      <c r="G591" s="8">
        <f t="shared" si="176"/>
        <v>3.7357059697931606E-2</v>
      </c>
      <c r="H591" s="8">
        <f t="shared" si="177"/>
        <v>0.26660934296580641</v>
      </c>
      <c r="I591" s="8">
        <f t="shared" si="178"/>
        <v>0.1522753772589355</v>
      </c>
      <c r="J591" s="8">
        <f t="shared" si="179"/>
        <v>3.0441344793282265E-2</v>
      </c>
      <c r="K591" s="8">
        <f t="shared" si="180"/>
        <v>0.23937448694482255</v>
      </c>
      <c r="L591" s="8">
        <f t="shared" si="181"/>
        <v>8.4633246946827431E-2</v>
      </c>
      <c r="M591" s="8">
        <f t="shared" si="182"/>
        <v>1.5455998048403389E-2</v>
      </c>
      <c r="N591" s="8">
        <f t="shared" si="183"/>
        <v>0.19549369980058065</v>
      </c>
      <c r="O591" s="8">
        <f t="shared" si="184"/>
        <v>0.31202268101651615</v>
      </c>
      <c r="P591" s="8">
        <f t="shared" si="185"/>
        <v>2.6687815003738714E-6</v>
      </c>
      <c r="Q591" s="8">
        <f t="shared" si="186"/>
        <v>0.11343853573548392</v>
      </c>
      <c r="R591" s="8">
        <f t="shared" si="187"/>
        <v>1</v>
      </c>
      <c r="S591" s="8">
        <f t="shared" si="188"/>
        <v>1.1570478173666123</v>
      </c>
      <c r="T591" s="8">
        <f t="shared" si="189"/>
        <v>1.0027363702869354</v>
      </c>
      <c r="W591" s="7">
        <v>481112</v>
      </c>
      <c r="X591" s="7" t="s">
        <v>684</v>
      </c>
      <c r="Y591" s="8">
        <v>0</v>
      </c>
      <c r="Z591" s="8">
        <v>0</v>
      </c>
      <c r="AA591" s="8">
        <v>0</v>
      </c>
      <c r="AB591" s="8">
        <v>0</v>
      </c>
      <c r="AC591" s="8">
        <v>0</v>
      </c>
      <c r="AD591" s="8">
        <v>0</v>
      </c>
      <c r="AE591" s="8">
        <v>0</v>
      </c>
      <c r="AF591" s="8">
        <v>0</v>
      </c>
      <c r="AG591" s="8">
        <v>0</v>
      </c>
      <c r="AH591" s="8">
        <v>0</v>
      </c>
      <c r="AI591" s="8">
        <v>0</v>
      </c>
      <c r="AJ591" s="8">
        <v>0</v>
      </c>
      <c r="AK591" s="8">
        <v>0</v>
      </c>
      <c r="AL591" s="8">
        <v>0</v>
      </c>
      <c r="AM591" s="8">
        <v>0</v>
      </c>
      <c r="AN591" s="8">
        <v>1</v>
      </c>
      <c r="AO591" s="8">
        <v>0</v>
      </c>
      <c r="AP591" s="8">
        <v>0</v>
      </c>
      <c r="AS591" s="7">
        <v>481112</v>
      </c>
      <c r="AT591" s="7" t="s">
        <v>684</v>
      </c>
      <c r="AU591" s="8">
        <v>7.7070697503333882E-2</v>
      </c>
      <c r="AV591" s="8">
        <v>1.5475193953649513E-2</v>
      </c>
      <c r="AW591" s="8">
        <v>0.16909966565404841</v>
      </c>
      <c r="AX591" s="8">
        <v>0.27243625341296612</v>
      </c>
      <c r="AY591" s="8">
        <v>3.7357059697931606E-2</v>
      </c>
      <c r="AZ591" s="8">
        <v>0.26660934296580641</v>
      </c>
      <c r="BA591" s="8">
        <v>0.1522753772589355</v>
      </c>
      <c r="BB591" s="8">
        <v>3.0441344793282265E-2</v>
      </c>
      <c r="BC591" s="8">
        <v>0.23937448694482255</v>
      </c>
      <c r="BD591" s="8">
        <v>8.4633246946827431E-2</v>
      </c>
      <c r="BE591" s="8">
        <v>1.5455998048403389E-2</v>
      </c>
      <c r="BF591" s="8">
        <v>0.19549369980058065</v>
      </c>
      <c r="BG591" s="8">
        <v>0.31202268101651615</v>
      </c>
      <c r="BH591" s="8">
        <v>2.6687815003738714E-6</v>
      </c>
      <c r="BI591" s="8">
        <v>0.11343853573548392</v>
      </c>
      <c r="BJ591" s="8">
        <v>1.2616455571112899</v>
      </c>
      <c r="BK591" s="8">
        <v>1.1570478173666123</v>
      </c>
      <c r="BL591" s="8">
        <v>1.0027363702869354</v>
      </c>
    </row>
    <row r="592" spans="1:64" x14ac:dyDescent="0.3">
      <c r="A592" s="7">
        <v>481211</v>
      </c>
      <c r="B592" s="7" t="str">
        <f t="shared" si="171"/>
        <v>Nonscheduled Chartered Passenger Air Transportation</v>
      </c>
      <c r="C592" s="8">
        <f t="shared" si="172"/>
        <v>7.5128361872400004E-2</v>
      </c>
      <c r="D592" s="8">
        <f t="shared" si="173"/>
        <v>7.4893732686899996E-3</v>
      </c>
      <c r="E592" s="8">
        <f t="shared" si="174"/>
        <v>0.14272698427700001</v>
      </c>
      <c r="F592" s="8">
        <f t="shared" si="175"/>
        <v>8.8313170992000006E-2</v>
      </c>
      <c r="G592" s="8">
        <f t="shared" si="176"/>
        <v>5.24950991554E-3</v>
      </c>
      <c r="H592" s="8">
        <f t="shared" si="177"/>
        <v>4.3987591655300001E-2</v>
      </c>
      <c r="I592" s="8">
        <f t="shared" si="178"/>
        <v>0.15068795057699999</v>
      </c>
      <c r="J592" s="8">
        <f t="shared" si="179"/>
        <v>1.32139297309E-2</v>
      </c>
      <c r="K592" s="8">
        <f t="shared" si="180"/>
        <v>0.12306075531000001</v>
      </c>
      <c r="L592" s="8">
        <f t="shared" si="181"/>
        <v>8.4686114788300001E-2</v>
      </c>
      <c r="M592" s="8">
        <f t="shared" si="182"/>
        <v>7.0190034185100003E-3</v>
      </c>
      <c r="N592" s="8">
        <f t="shared" si="183"/>
        <v>0.190167955035</v>
      </c>
      <c r="O592" s="8">
        <f t="shared" si="184"/>
        <v>0.53346858266999997</v>
      </c>
      <c r="P592" s="8">
        <f t="shared" si="185"/>
        <v>1.2483977899999999E-5</v>
      </c>
      <c r="Q592" s="8">
        <f t="shared" si="186"/>
        <v>0.19359377440299999</v>
      </c>
      <c r="R592" s="8">
        <f t="shared" si="187"/>
        <v>1.22534471942</v>
      </c>
      <c r="S592" s="8">
        <f t="shared" si="188"/>
        <v>1.13755027256</v>
      </c>
      <c r="T592" s="8">
        <f t="shared" si="189"/>
        <v>1.2869626356199999</v>
      </c>
      <c r="W592" s="7">
        <v>481211</v>
      </c>
      <c r="X592" s="7" t="s">
        <v>685</v>
      </c>
      <c r="Y592" s="8">
        <v>7.5128361872400004E-2</v>
      </c>
      <c r="Z592" s="8">
        <v>7.4893732686899996E-3</v>
      </c>
      <c r="AA592" s="8">
        <v>0.14272698427700001</v>
      </c>
      <c r="AB592" s="8">
        <v>8.8313170992000006E-2</v>
      </c>
      <c r="AC592" s="8">
        <v>5.24950991554E-3</v>
      </c>
      <c r="AD592" s="8">
        <v>4.3987591655300001E-2</v>
      </c>
      <c r="AE592" s="8">
        <v>0.15068795057699999</v>
      </c>
      <c r="AF592" s="8">
        <v>1.32139297309E-2</v>
      </c>
      <c r="AG592" s="8">
        <v>0.12306075531000001</v>
      </c>
      <c r="AH592" s="8">
        <v>8.4686114788300001E-2</v>
      </c>
      <c r="AI592" s="8">
        <v>7.0190034185100003E-3</v>
      </c>
      <c r="AJ592" s="8">
        <v>0.190167955035</v>
      </c>
      <c r="AK592" s="8">
        <v>0.53346858266999997</v>
      </c>
      <c r="AL592" s="8">
        <v>1.2483977899999999E-5</v>
      </c>
      <c r="AM592" s="8">
        <v>0.19359377440299999</v>
      </c>
      <c r="AN592" s="8">
        <v>1.22534471942</v>
      </c>
      <c r="AO592" s="8">
        <v>1.13755027256</v>
      </c>
      <c r="AP592" s="8">
        <v>1.2869626356199999</v>
      </c>
      <c r="AS592" s="7">
        <v>481211</v>
      </c>
      <c r="AT592" s="7" t="s">
        <v>685</v>
      </c>
      <c r="AU592" s="8">
        <v>0.1210822145997468</v>
      </c>
      <c r="AV592" s="8">
        <v>2.1750922132117097E-2</v>
      </c>
      <c r="AW592" s="8">
        <v>0.27119408217688712</v>
      </c>
      <c r="AX592" s="8">
        <v>0.58612857791144035</v>
      </c>
      <c r="AY592" s="8">
        <v>7.1544283091683869E-2</v>
      </c>
      <c r="AZ592" s="8">
        <v>0.56397928411199849</v>
      </c>
      <c r="BA592" s="8">
        <v>0.23856414753444993</v>
      </c>
      <c r="BB592" s="8">
        <v>4.2087154462158549E-2</v>
      </c>
      <c r="BC592" s="8">
        <v>0.37302991699654842</v>
      </c>
      <c r="BD592" s="8">
        <v>0.1337590236472726</v>
      </c>
      <c r="BE592" s="8">
        <v>2.1570020623705964E-2</v>
      </c>
      <c r="BF592" s="8">
        <v>0.31684261225838711</v>
      </c>
      <c r="BG592" s="8">
        <v>0.53554670888399947</v>
      </c>
      <c r="BH592" s="8">
        <v>4.0415097003861295E-6</v>
      </c>
      <c r="BI592" s="8">
        <v>0.19649982251899983</v>
      </c>
      <c r="BJ592" s="8">
        <v>1.4140272189090322</v>
      </c>
      <c r="BK592" s="8">
        <v>2.2216521451156455</v>
      </c>
      <c r="BL592" s="8">
        <v>1.6536812189933867</v>
      </c>
    </row>
    <row r="593" spans="1:64" x14ac:dyDescent="0.3">
      <c r="A593" s="7">
        <v>481212</v>
      </c>
      <c r="B593" s="7" t="str">
        <f t="shared" si="171"/>
        <v>Nonscheduled Chartered Freight Air Transportation</v>
      </c>
      <c r="C593" s="8">
        <f t="shared" si="172"/>
        <v>4.7947848425945155E-2</v>
      </c>
      <c r="D593" s="8">
        <f t="shared" si="173"/>
        <v>1.1227493314182095E-2</v>
      </c>
      <c r="E593" s="8">
        <f t="shared" si="174"/>
        <v>0.10222227637101614</v>
      </c>
      <c r="F593" s="8">
        <f t="shared" si="175"/>
        <v>0.18169688193985484</v>
      </c>
      <c r="G593" s="8">
        <f t="shared" si="176"/>
        <v>3.0901972913237093E-2</v>
      </c>
      <c r="H593" s="8">
        <f t="shared" si="177"/>
        <v>0.19219396295096772</v>
      </c>
      <c r="I593" s="8">
        <f t="shared" si="178"/>
        <v>9.352834452204839E-2</v>
      </c>
      <c r="J593" s="8">
        <f t="shared" si="179"/>
        <v>2.2007531837182258E-2</v>
      </c>
      <c r="K593" s="8">
        <f t="shared" si="180"/>
        <v>0.14708514089754837</v>
      </c>
      <c r="L593" s="8">
        <f t="shared" si="181"/>
        <v>5.2742346651777419E-2</v>
      </c>
      <c r="M593" s="8">
        <f t="shared" si="182"/>
        <v>1.1430196659418065E-2</v>
      </c>
      <c r="N593" s="8">
        <f t="shared" si="183"/>
        <v>0.11768712551990322</v>
      </c>
      <c r="O593" s="8">
        <f t="shared" si="184"/>
        <v>0.172346174656129</v>
      </c>
      <c r="P593" s="8">
        <f t="shared" si="185"/>
        <v>9.1637406944701633E-7</v>
      </c>
      <c r="Q593" s="8">
        <f t="shared" si="186"/>
        <v>6.3855489633548382E-2</v>
      </c>
      <c r="R593" s="8">
        <f t="shared" si="187"/>
        <v>1</v>
      </c>
      <c r="S593" s="8">
        <f t="shared" si="188"/>
        <v>0.72737346296516125</v>
      </c>
      <c r="T593" s="8">
        <f t="shared" si="189"/>
        <v>0.58520166241790339</v>
      </c>
      <c r="W593" s="7">
        <v>481212</v>
      </c>
      <c r="X593" s="7" t="s">
        <v>686</v>
      </c>
      <c r="Y593" s="8">
        <v>0</v>
      </c>
      <c r="Z593" s="8">
        <v>0</v>
      </c>
      <c r="AA593" s="8">
        <v>0</v>
      </c>
      <c r="AB593" s="8">
        <v>0</v>
      </c>
      <c r="AC593" s="8">
        <v>0</v>
      </c>
      <c r="AD593" s="8">
        <v>0</v>
      </c>
      <c r="AE593" s="8">
        <v>0</v>
      </c>
      <c r="AF593" s="8">
        <v>0</v>
      </c>
      <c r="AG593" s="8">
        <v>0</v>
      </c>
      <c r="AH593" s="8">
        <v>0</v>
      </c>
      <c r="AI593" s="8">
        <v>0</v>
      </c>
      <c r="AJ593" s="8">
        <v>0</v>
      </c>
      <c r="AK593" s="8">
        <v>0</v>
      </c>
      <c r="AL593" s="8">
        <v>0</v>
      </c>
      <c r="AM593" s="8">
        <v>0</v>
      </c>
      <c r="AN593" s="8">
        <v>1</v>
      </c>
      <c r="AO593" s="8">
        <v>0</v>
      </c>
      <c r="AP593" s="8">
        <v>0</v>
      </c>
      <c r="AS593" s="7">
        <v>481212</v>
      </c>
      <c r="AT593" s="7" t="s">
        <v>686</v>
      </c>
      <c r="AU593" s="8">
        <v>4.7947848425945155E-2</v>
      </c>
      <c r="AV593" s="8">
        <v>1.1227493314182095E-2</v>
      </c>
      <c r="AW593" s="8">
        <v>0.10222227637101614</v>
      </c>
      <c r="AX593" s="8">
        <v>0.18169688193985484</v>
      </c>
      <c r="AY593" s="8">
        <v>3.0901972913237093E-2</v>
      </c>
      <c r="AZ593" s="8">
        <v>0.19219396295096772</v>
      </c>
      <c r="BA593" s="8">
        <v>9.352834452204839E-2</v>
      </c>
      <c r="BB593" s="8">
        <v>2.2007531837182258E-2</v>
      </c>
      <c r="BC593" s="8">
        <v>0.14708514089754837</v>
      </c>
      <c r="BD593" s="8">
        <v>5.2742346651777419E-2</v>
      </c>
      <c r="BE593" s="8">
        <v>1.1430196659418065E-2</v>
      </c>
      <c r="BF593" s="8">
        <v>0.11768712551990322</v>
      </c>
      <c r="BG593" s="8">
        <v>0.172346174656129</v>
      </c>
      <c r="BH593" s="8">
        <v>9.1637406944701633E-7</v>
      </c>
      <c r="BI593" s="8">
        <v>6.3855489633548382E-2</v>
      </c>
      <c r="BJ593" s="8">
        <v>1.161397618111129</v>
      </c>
      <c r="BK593" s="8">
        <v>0.72737346296516125</v>
      </c>
      <c r="BL593" s="8">
        <v>0.58520166241790339</v>
      </c>
    </row>
    <row r="594" spans="1:64" x14ac:dyDescent="0.3">
      <c r="A594" s="7">
        <v>481219</v>
      </c>
      <c r="B594" s="7" t="str">
        <f t="shared" si="171"/>
        <v>Other Nonscheduled Air Transportation</v>
      </c>
      <c r="C594" s="8">
        <f t="shared" si="172"/>
        <v>5.0734622531787087E-2</v>
      </c>
      <c r="D594" s="8">
        <f t="shared" si="173"/>
        <v>1.1511802120363065E-2</v>
      </c>
      <c r="E594" s="8">
        <f t="shared" si="174"/>
        <v>0.11046168013132258</v>
      </c>
      <c r="F594" s="8">
        <f t="shared" si="175"/>
        <v>0.15202629963230643</v>
      </c>
      <c r="G594" s="8">
        <f t="shared" si="176"/>
        <v>2.4402932275041124E-2</v>
      </c>
      <c r="H594" s="8">
        <f t="shared" si="177"/>
        <v>0.15687055683340001</v>
      </c>
      <c r="I594" s="8">
        <f t="shared" si="178"/>
        <v>9.8930398644774209E-2</v>
      </c>
      <c r="J594" s="8">
        <f t="shared" si="179"/>
        <v>2.2588072656800001E-2</v>
      </c>
      <c r="K594" s="8">
        <f t="shared" si="180"/>
        <v>0.15857696991553227</v>
      </c>
      <c r="L594" s="8">
        <f t="shared" si="181"/>
        <v>5.5912223640101608E-2</v>
      </c>
      <c r="M594" s="8">
        <f t="shared" si="182"/>
        <v>1.1663095449136452E-2</v>
      </c>
      <c r="N594" s="8">
        <f t="shared" si="183"/>
        <v>0.12714752536882259</v>
      </c>
      <c r="O594" s="8">
        <f t="shared" si="184"/>
        <v>0.18957989345154835</v>
      </c>
      <c r="P594" s="8">
        <f t="shared" si="185"/>
        <v>1.9811637250435483E-6</v>
      </c>
      <c r="Q594" s="8">
        <f t="shared" si="186"/>
        <v>6.9893054973677399E-2</v>
      </c>
      <c r="R594" s="8">
        <f t="shared" si="187"/>
        <v>1</v>
      </c>
      <c r="S594" s="8">
        <f t="shared" si="188"/>
        <v>0.68813849841822583</v>
      </c>
      <c r="T594" s="8">
        <f t="shared" si="189"/>
        <v>0.63493415089483884</v>
      </c>
      <c r="W594" s="7">
        <v>481219</v>
      </c>
      <c r="X594" s="7" t="s">
        <v>687</v>
      </c>
      <c r="Y594" s="8">
        <v>0</v>
      </c>
      <c r="Z594" s="8">
        <v>0</v>
      </c>
      <c r="AA594" s="8">
        <v>0</v>
      </c>
      <c r="AB594" s="8">
        <v>0</v>
      </c>
      <c r="AC594" s="8">
        <v>0</v>
      </c>
      <c r="AD594" s="8">
        <v>0</v>
      </c>
      <c r="AE594" s="8">
        <v>0</v>
      </c>
      <c r="AF594" s="8">
        <v>0</v>
      </c>
      <c r="AG594" s="8">
        <v>0</v>
      </c>
      <c r="AH594" s="8">
        <v>0</v>
      </c>
      <c r="AI594" s="8">
        <v>0</v>
      </c>
      <c r="AJ594" s="8">
        <v>0</v>
      </c>
      <c r="AK594" s="8">
        <v>0</v>
      </c>
      <c r="AL594" s="8">
        <v>0</v>
      </c>
      <c r="AM594" s="8">
        <v>0</v>
      </c>
      <c r="AN594" s="8">
        <v>1</v>
      </c>
      <c r="AO594" s="8">
        <v>0</v>
      </c>
      <c r="AP594" s="8">
        <v>0</v>
      </c>
      <c r="AS594" s="7">
        <v>481219</v>
      </c>
      <c r="AT594" s="7" t="s">
        <v>687</v>
      </c>
      <c r="AU594" s="8">
        <v>5.0734622531787087E-2</v>
      </c>
      <c r="AV594" s="8">
        <v>1.1511802120363065E-2</v>
      </c>
      <c r="AW594" s="8">
        <v>0.11046168013132258</v>
      </c>
      <c r="AX594" s="8">
        <v>0.15202629963230643</v>
      </c>
      <c r="AY594" s="8">
        <v>2.4402932275041124E-2</v>
      </c>
      <c r="AZ594" s="8">
        <v>0.15687055683340001</v>
      </c>
      <c r="BA594" s="8">
        <v>9.8930398644774209E-2</v>
      </c>
      <c r="BB594" s="8">
        <v>2.2588072656800001E-2</v>
      </c>
      <c r="BC594" s="8">
        <v>0.15857696991553227</v>
      </c>
      <c r="BD594" s="8">
        <v>5.5912223640101608E-2</v>
      </c>
      <c r="BE594" s="8">
        <v>1.1663095449136452E-2</v>
      </c>
      <c r="BF594" s="8">
        <v>0.12714752536882259</v>
      </c>
      <c r="BG594" s="8">
        <v>0.18957989345154835</v>
      </c>
      <c r="BH594" s="8">
        <v>1.9811637250435483E-6</v>
      </c>
      <c r="BI594" s="8">
        <v>6.9893054973677399E-2</v>
      </c>
      <c r="BJ594" s="8">
        <v>1.1727081047833874</v>
      </c>
      <c r="BK594" s="8">
        <v>0.68813849841822583</v>
      </c>
      <c r="BL594" s="8">
        <v>0.63493415089483884</v>
      </c>
    </row>
    <row r="595" spans="1:64" x14ac:dyDescent="0.3">
      <c r="A595" s="7">
        <v>482110</v>
      </c>
      <c r="B595" s="7" t="str">
        <f t="shared" si="171"/>
        <v>Rail transportation</v>
      </c>
      <c r="C595" s="8">
        <f t="shared" si="172"/>
        <v>9.0960381930199993E-2</v>
      </c>
      <c r="D595" s="8">
        <f t="shared" si="173"/>
        <v>1.30551871628E-2</v>
      </c>
      <c r="E595" s="8">
        <f t="shared" si="174"/>
        <v>0.14770794217300001</v>
      </c>
      <c r="F595" s="8">
        <f t="shared" si="175"/>
        <v>0.26263217730900001</v>
      </c>
      <c r="G595" s="8">
        <f t="shared" si="176"/>
        <v>4.4241819820999999E-2</v>
      </c>
      <c r="H595" s="8">
        <f t="shared" si="177"/>
        <v>0.190267511069</v>
      </c>
      <c r="I595" s="8">
        <f t="shared" si="178"/>
        <v>0.10935831499</v>
      </c>
      <c r="J595" s="8">
        <f t="shared" si="179"/>
        <v>1.7775327464900001E-2</v>
      </c>
      <c r="K595" s="8">
        <f t="shared" si="180"/>
        <v>7.6199025024799999E-2</v>
      </c>
      <c r="L595" s="8">
        <f t="shared" si="181"/>
        <v>0.24962089824700001</v>
      </c>
      <c r="M595" s="8">
        <f t="shared" si="182"/>
        <v>3.0607897229300001E-2</v>
      </c>
      <c r="N595" s="8">
        <f t="shared" si="183"/>
        <v>0.56099661119499999</v>
      </c>
      <c r="O595" s="8">
        <f t="shared" si="184"/>
        <v>0.19909429707699999</v>
      </c>
      <c r="P595" s="8">
        <f t="shared" si="185"/>
        <v>2.3501376206400001E-6</v>
      </c>
      <c r="Q595" s="8">
        <f t="shared" si="186"/>
        <v>0.23132602107299999</v>
      </c>
      <c r="R595" s="8">
        <f t="shared" si="187"/>
        <v>1.25172351127</v>
      </c>
      <c r="S595" s="8">
        <f t="shared" si="188"/>
        <v>1.4971415081999999</v>
      </c>
      <c r="T595" s="8">
        <f t="shared" si="189"/>
        <v>1.20333266748</v>
      </c>
      <c r="W595" s="7">
        <v>482110</v>
      </c>
      <c r="X595" s="7" t="s">
        <v>688</v>
      </c>
      <c r="Y595" s="8">
        <v>9.0960381930199993E-2</v>
      </c>
      <c r="Z595" s="8">
        <v>1.30551871628E-2</v>
      </c>
      <c r="AA595" s="8">
        <v>0.14770794217300001</v>
      </c>
      <c r="AB595" s="8">
        <v>0.26263217730900001</v>
      </c>
      <c r="AC595" s="8">
        <v>4.4241819820999999E-2</v>
      </c>
      <c r="AD595" s="8">
        <v>0.190267511069</v>
      </c>
      <c r="AE595" s="8">
        <v>0.10935831499</v>
      </c>
      <c r="AF595" s="8">
        <v>1.7775327464900001E-2</v>
      </c>
      <c r="AG595" s="8">
        <v>7.6199025024799999E-2</v>
      </c>
      <c r="AH595" s="8">
        <v>0.24962089824700001</v>
      </c>
      <c r="AI595" s="8">
        <v>3.0607897229300001E-2</v>
      </c>
      <c r="AJ595" s="8">
        <v>0.56099661119499999</v>
      </c>
      <c r="AK595" s="8">
        <v>0.19909429707699999</v>
      </c>
      <c r="AL595" s="8">
        <v>2.3501376206400001E-6</v>
      </c>
      <c r="AM595" s="8">
        <v>0.23132602107299999</v>
      </c>
      <c r="AN595" s="8">
        <v>1.25172351127</v>
      </c>
      <c r="AO595" s="8">
        <v>1.4971415081999999</v>
      </c>
      <c r="AP595" s="8">
        <v>1.20333266748</v>
      </c>
      <c r="AS595" s="7">
        <v>482110</v>
      </c>
      <c r="AT595" s="7" t="s">
        <v>688</v>
      </c>
      <c r="AU595" s="8">
        <v>0.13614484502715324</v>
      </c>
      <c r="AV595" s="8">
        <v>2.5742621992300003E-2</v>
      </c>
      <c r="AW595" s="8">
        <v>0.24557911452140321</v>
      </c>
      <c r="AX595" s="8">
        <v>0.32995189767898386</v>
      </c>
      <c r="AY595" s="8">
        <v>7.8695537614846753E-2</v>
      </c>
      <c r="AZ595" s="8">
        <v>0.43703901825503211</v>
      </c>
      <c r="BA595" s="8">
        <v>0.18263320626888224</v>
      </c>
      <c r="BB595" s="8">
        <v>4.0459954771389188E-2</v>
      </c>
      <c r="BC595" s="8">
        <v>0.241112106844592</v>
      </c>
      <c r="BD595" s="8">
        <v>0.43266451369730641</v>
      </c>
      <c r="BE595" s="8">
        <v>7.352393856313387E-2</v>
      </c>
      <c r="BF595" s="8">
        <v>0.90251496073756465</v>
      </c>
      <c r="BG595" s="8">
        <v>0.18105837988101628</v>
      </c>
      <c r="BH595" s="8">
        <v>2.2928935079920979E-6</v>
      </c>
      <c r="BI595" s="8">
        <v>0.22568230126519384</v>
      </c>
      <c r="BJ595" s="8">
        <v>1.4074665815411294</v>
      </c>
      <c r="BK595" s="8">
        <v>1.8295574212912902</v>
      </c>
      <c r="BL595" s="8">
        <v>1.448076235626935</v>
      </c>
    </row>
    <row r="596" spans="1:64" x14ac:dyDescent="0.3">
      <c r="A596" s="7">
        <v>483111</v>
      </c>
      <c r="B596" s="7" t="str">
        <f t="shared" si="171"/>
        <v>Deep Sea Freight Transportation</v>
      </c>
      <c r="C596" s="8">
        <f t="shared" si="172"/>
        <v>0.14762931372787097</v>
      </c>
      <c r="D596" s="8">
        <f t="shared" si="173"/>
        <v>3.1409668460580645E-2</v>
      </c>
      <c r="E596" s="8">
        <f t="shared" si="174"/>
        <v>9.4150278553396791E-2</v>
      </c>
      <c r="F596" s="8">
        <f t="shared" si="175"/>
        <v>0.37734627525523545</v>
      </c>
      <c r="G596" s="8">
        <f t="shared" si="176"/>
        <v>8.2060107727906131E-2</v>
      </c>
      <c r="H596" s="8">
        <f t="shared" si="177"/>
        <v>0.15529209775194194</v>
      </c>
      <c r="I596" s="8">
        <f t="shared" si="178"/>
        <v>0.49385475365491943</v>
      </c>
      <c r="J596" s="8">
        <f t="shared" si="179"/>
        <v>8.449222149127418E-2</v>
      </c>
      <c r="K596" s="8">
        <f t="shared" si="180"/>
        <v>0.18615059085932581</v>
      </c>
      <c r="L596" s="8">
        <f t="shared" si="181"/>
        <v>0.27699346017937093</v>
      </c>
      <c r="M596" s="8">
        <f t="shared" si="182"/>
        <v>5.8903560456064513E-2</v>
      </c>
      <c r="N596" s="8">
        <f t="shared" si="183"/>
        <v>0.20540830274535479</v>
      </c>
      <c r="O596" s="8">
        <f t="shared" si="184"/>
        <v>0.14043865932435481</v>
      </c>
      <c r="P596" s="8">
        <f t="shared" si="185"/>
        <v>2.8057301447895314E-6</v>
      </c>
      <c r="Q596" s="8">
        <f t="shared" si="186"/>
        <v>6.8634020325000003E-2</v>
      </c>
      <c r="R596" s="8">
        <f t="shared" si="187"/>
        <v>1</v>
      </c>
      <c r="S596" s="8">
        <f t="shared" si="188"/>
        <v>1.0985694484774191</v>
      </c>
      <c r="T596" s="8">
        <f t="shared" si="189"/>
        <v>1.2483685337472583</v>
      </c>
      <c r="W596" s="7">
        <v>483111</v>
      </c>
      <c r="X596" s="7" t="s">
        <v>689</v>
      </c>
      <c r="Y596" s="8">
        <v>0</v>
      </c>
      <c r="Z596" s="8">
        <v>0</v>
      </c>
      <c r="AA596" s="8">
        <v>0</v>
      </c>
      <c r="AB596" s="8">
        <v>0</v>
      </c>
      <c r="AC596" s="8">
        <v>0</v>
      </c>
      <c r="AD596" s="8">
        <v>0</v>
      </c>
      <c r="AE596" s="8">
        <v>0</v>
      </c>
      <c r="AF596" s="8">
        <v>0</v>
      </c>
      <c r="AG596" s="8">
        <v>0</v>
      </c>
      <c r="AH596" s="8">
        <v>0</v>
      </c>
      <c r="AI596" s="8">
        <v>0</v>
      </c>
      <c r="AJ596" s="8">
        <v>0</v>
      </c>
      <c r="AK596" s="8">
        <v>0</v>
      </c>
      <c r="AL596" s="8">
        <v>0</v>
      </c>
      <c r="AM596" s="8">
        <v>0</v>
      </c>
      <c r="AN596" s="8">
        <v>1</v>
      </c>
      <c r="AO596" s="8">
        <v>0</v>
      </c>
      <c r="AP596" s="8">
        <v>0</v>
      </c>
      <c r="AS596" s="7">
        <v>483111</v>
      </c>
      <c r="AT596" s="7" t="s">
        <v>689</v>
      </c>
      <c r="AU596" s="8">
        <v>0.14762931372787097</v>
      </c>
      <c r="AV596" s="8">
        <v>3.1409668460580645E-2</v>
      </c>
      <c r="AW596" s="8">
        <v>9.4150278553396791E-2</v>
      </c>
      <c r="AX596" s="8">
        <v>0.37734627525523545</v>
      </c>
      <c r="AY596" s="8">
        <v>8.2060107727906131E-2</v>
      </c>
      <c r="AZ596" s="8">
        <v>0.15529209775194194</v>
      </c>
      <c r="BA596" s="8">
        <v>0.49385475365491943</v>
      </c>
      <c r="BB596" s="8">
        <v>8.449222149127418E-2</v>
      </c>
      <c r="BC596" s="8">
        <v>0.18615059085932581</v>
      </c>
      <c r="BD596" s="8">
        <v>0.27699346017937093</v>
      </c>
      <c r="BE596" s="8">
        <v>5.8903560456064513E-2</v>
      </c>
      <c r="BF596" s="8">
        <v>0.20540830274535479</v>
      </c>
      <c r="BG596" s="8">
        <v>0.14043865932435481</v>
      </c>
      <c r="BH596" s="8">
        <v>2.8057301447895314E-6</v>
      </c>
      <c r="BI596" s="8">
        <v>6.8634020325000003E-2</v>
      </c>
      <c r="BJ596" s="8">
        <v>1.2731892607412905</v>
      </c>
      <c r="BK596" s="8">
        <v>1.0985694484774191</v>
      </c>
      <c r="BL596" s="8">
        <v>1.2483685337472583</v>
      </c>
    </row>
    <row r="597" spans="1:64" x14ac:dyDescent="0.3">
      <c r="A597" s="7">
        <v>483112</v>
      </c>
      <c r="B597" s="7" t="str">
        <f t="shared" si="171"/>
        <v>Deep Sea Passenger Transportation</v>
      </c>
      <c r="C597" s="8">
        <f t="shared" si="172"/>
        <v>2.6930666533725802E-2</v>
      </c>
      <c r="D597" s="8">
        <f t="shared" si="173"/>
        <v>7.7476747334596762E-3</v>
      </c>
      <c r="E597" s="8">
        <f t="shared" si="174"/>
        <v>1.5195000654306449E-2</v>
      </c>
      <c r="F597" s="8">
        <f t="shared" si="175"/>
        <v>5.9770732986177424E-2</v>
      </c>
      <c r="G597" s="8">
        <f t="shared" si="176"/>
        <v>1.7348909145080645E-2</v>
      </c>
      <c r="H597" s="8">
        <f t="shared" si="177"/>
        <v>2.6017314432096775E-2</v>
      </c>
      <c r="I597" s="8">
        <f t="shared" si="178"/>
        <v>9.0535358861290327E-2</v>
      </c>
      <c r="J597" s="8">
        <f t="shared" si="179"/>
        <v>2.1020409712306454E-2</v>
      </c>
      <c r="K597" s="8">
        <f t="shared" si="180"/>
        <v>3.0081281939354838E-2</v>
      </c>
      <c r="L597" s="8">
        <f t="shared" si="181"/>
        <v>5.2955032995499994E-2</v>
      </c>
      <c r="M597" s="8">
        <f t="shared" si="182"/>
        <v>1.5250808957758063E-2</v>
      </c>
      <c r="N597" s="8">
        <f t="shared" si="183"/>
        <v>3.3786555649322578E-2</v>
      </c>
      <c r="O597" s="8">
        <f t="shared" si="184"/>
        <v>1.8232735439741934E-2</v>
      </c>
      <c r="P597" s="8">
        <f t="shared" si="185"/>
        <v>1.5491683561483871E-7</v>
      </c>
      <c r="Q597" s="8">
        <f t="shared" si="186"/>
        <v>9.0607550530967737E-3</v>
      </c>
      <c r="R597" s="8">
        <f t="shared" si="187"/>
        <v>1</v>
      </c>
      <c r="S597" s="8">
        <f t="shared" si="188"/>
        <v>0.16765308559580644</v>
      </c>
      <c r="T597" s="8">
        <f t="shared" si="189"/>
        <v>0.2061531795451613</v>
      </c>
      <c r="W597" s="7">
        <v>483112</v>
      </c>
      <c r="X597" s="7" t="s">
        <v>690</v>
      </c>
      <c r="Y597" s="8">
        <v>0</v>
      </c>
      <c r="Z597" s="8">
        <v>0</v>
      </c>
      <c r="AA597" s="8">
        <v>0</v>
      </c>
      <c r="AB597" s="8">
        <v>0</v>
      </c>
      <c r="AC597" s="8">
        <v>0</v>
      </c>
      <c r="AD597" s="8">
        <v>0</v>
      </c>
      <c r="AE597" s="8">
        <v>0</v>
      </c>
      <c r="AF597" s="8">
        <v>0</v>
      </c>
      <c r="AG597" s="8">
        <v>0</v>
      </c>
      <c r="AH597" s="8">
        <v>0</v>
      </c>
      <c r="AI597" s="8">
        <v>0</v>
      </c>
      <c r="AJ597" s="8">
        <v>0</v>
      </c>
      <c r="AK597" s="8">
        <v>0</v>
      </c>
      <c r="AL597" s="8">
        <v>0</v>
      </c>
      <c r="AM597" s="8">
        <v>0</v>
      </c>
      <c r="AN597" s="8">
        <v>1</v>
      </c>
      <c r="AO597" s="8">
        <v>0</v>
      </c>
      <c r="AP597" s="8">
        <v>0</v>
      </c>
      <c r="AS597" s="7">
        <v>483112</v>
      </c>
      <c r="AT597" s="7" t="s">
        <v>690</v>
      </c>
      <c r="AU597" s="8">
        <v>2.6930666533725802E-2</v>
      </c>
      <c r="AV597" s="8">
        <v>7.7476747334596762E-3</v>
      </c>
      <c r="AW597" s="8">
        <v>1.5195000654306449E-2</v>
      </c>
      <c r="AX597" s="8">
        <v>5.9770732986177424E-2</v>
      </c>
      <c r="AY597" s="8">
        <v>1.7348909145080645E-2</v>
      </c>
      <c r="AZ597" s="8">
        <v>2.6017314432096775E-2</v>
      </c>
      <c r="BA597" s="8">
        <v>9.0535358861290327E-2</v>
      </c>
      <c r="BB597" s="8">
        <v>2.1020409712306454E-2</v>
      </c>
      <c r="BC597" s="8">
        <v>3.0081281939354838E-2</v>
      </c>
      <c r="BD597" s="8">
        <v>5.2955032995499994E-2</v>
      </c>
      <c r="BE597" s="8">
        <v>1.5250808957758063E-2</v>
      </c>
      <c r="BF597" s="8">
        <v>3.3786555649322578E-2</v>
      </c>
      <c r="BG597" s="8">
        <v>1.8232735439741934E-2</v>
      </c>
      <c r="BH597" s="8">
        <v>1.5491683561483871E-7</v>
      </c>
      <c r="BI597" s="8">
        <v>9.0607550530967737E-3</v>
      </c>
      <c r="BJ597" s="8">
        <v>1.0498733419217741</v>
      </c>
      <c r="BK597" s="8">
        <v>0.16765308559580644</v>
      </c>
      <c r="BL597" s="8">
        <v>0.2061531795451613</v>
      </c>
    </row>
    <row r="598" spans="1:64" x14ac:dyDescent="0.3">
      <c r="A598" s="7">
        <v>483113</v>
      </c>
      <c r="B598" s="7" t="str">
        <f t="shared" si="171"/>
        <v>Coastal and Great Lakes Freight Transportation</v>
      </c>
      <c r="C598" s="8">
        <f t="shared" si="172"/>
        <v>0.12151753608800001</v>
      </c>
      <c r="D598" s="8">
        <f t="shared" si="173"/>
        <v>1.15305397346E-2</v>
      </c>
      <c r="E598" s="8">
        <f t="shared" si="174"/>
        <v>7.9071064604299995E-2</v>
      </c>
      <c r="F598" s="8">
        <f t="shared" si="175"/>
        <v>0.60528709832600003</v>
      </c>
      <c r="G598" s="8">
        <f t="shared" si="176"/>
        <v>3.5752150882600003E-2</v>
      </c>
      <c r="H598" s="8">
        <f t="shared" si="177"/>
        <v>0.109480837988</v>
      </c>
      <c r="I598" s="8">
        <f t="shared" si="178"/>
        <v>0.41456878671699998</v>
      </c>
      <c r="J598" s="8">
        <f t="shared" si="179"/>
        <v>2.7857737190399998E-2</v>
      </c>
      <c r="K598" s="8">
        <f t="shared" si="180"/>
        <v>8.7285660415099997E-2</v>
      </c>
      <c r="L598" s="8">
        <f t="shared" si="181"/>
        <v>0.241137180443</v>
      </c>
      <c r="M598" s="8">
        <f t="shared" si="182"/>
        <v>2.0295253591100001E-2</v>
      </c>
      <c r="N598" s="8">
        <f t="shared" si="183"/>
        <v>0.200116897864</v>
      </c>
      <c r="O598" s="8">
        <f t="shared" si="184"/>
        <v>0.28807620212099999</v>
      </c>
      <c r="P598" s="8">
        <f t="shared" si="185"/>
        <v>2.7763359756799999E-6</v>
      </c>
      <c r="Q598" s="8">
        <f t="shared" si="186"/>
        <v>0.13710416452400001</v>
      </c>
      <c r="R598" s="8">
        <f t="shared" si="187"/>
        <v>1.21211914043</v>
      </c>
      <c r="S598" s="8">
        <f t="shared" si="188"/>
        <v>1.7505200872</v>
      </c>
      <c r="T598" s="8">
        <f t="shared" si="189"/>
        <v>1.5297121843199999</v>
      </c>
      <c r="W598" s="7">
        <v>483113</v>
      </c>
      <c r="X598" s="7" t="s">
        <v>691</v>
      </c>
      <c r="Y598" s="8">
        <v>0.12151753608800001</v>
      </c>
      <c r="Z598" s="8">
        <v>1.15305397346E-2</v>
      </c>
      <c r="AA598" s="8">
        <v>7.9071064604299995E-2</v>
      </c>
      <c r="AB598" s="8">
        <v>0.60528709832600003</v>
      </c>
      <c r="AC598" s="8">
        <v>3.5752150882600003E-2</v>
      </c>
      <c r="AD598" s="8">
        <v>0.109480837988</v>
      </c>
      <c r="AE598" s="8">
        <v>0.41456878671699998</v>
      </c>
      <c r="AF598" s="8">
        <v>2.7857737190399998E-2</v>
      </c>
      <c r="AG598" s="8">
        <v>8.7285660415099997E-2</v>
      </c>
      <c r="AH598" s="8">
        <v>0.241137180443</v>
      </c>
      <c r="AI598" s="8">
        <v>2.0295253591100001E-2</v>
      </c>
      <c r="AJ598" s="8">
        <v>0.200116897864</v>
      </c>
      <c r="AK598" s="8">
        <v>0.28807620212099999</v>
      </c>
      <c r="AL598" s="8">
        <v>2.7763359756799999E-6</v>
      </c>
      <c r="AM598" s="8">
        <v>0.13710416452400001</v>
      </c>
      <c r="AN598" s="8">
        <v>1.21211914043</v>
      </c>
      <c r="AO598" s="8">
        <v>1.7505200872</v>
      </c>
      <c r="AP598" s="8">
        <v>1.5297121843199999</v>
      </c>
      <c r="AS598" s="7">
        <v>483113</v>
      </c>
      <c r="AT598" s="7" t="s">
        <v>691</v>
      </c>
      <c r="AU598" s="8">
        <v>0.22716147433784839</v>
      </c>
      <c r="AV598" s="8">
        <v>4.1694795382550165E-2</v>
      </c>
      <c r="AW598" s="8">
        <v>0.14812629998878385</v>
      </c>
      <c r="AX598" s="8">
        <v>0.84226184266424842</v>
      </c>
      <c r="AY598" s="8">
        <v>0.14859241176494747</v>
      </c>
      <c r="AZ598" s="8">
        <v>0.34978670715634025</v>
      </c>
      <c r="BA598" s="8">
        <v>0.7742401810269034</v>
      </c>
      <c r="BB598" s="8">
        <v>0.11300491337484679</v>
      </c>
      <c r="BC598" s="8">
        <v>0.28313837083035975</v>
      </c>
      <c r="BD598" s="8">
        <v>0.42261673452411297</v>
      </c>
      <c r="BE598" s="8">
        <v>7.7602546620645182E-2</v>
      </c>
      <c r="BF598" s="8">
        <v>0.32817490798035481</v>
      </c>
      <c r="BG598" s="8">
        <v>0.25249777697119341</v>
      </c>
      <c r="BH598" s="8">
        <v>2.8978616695910308E-6</v>
      </c>
      <c r="BI598" s="8">
        <v>0.12157946520416138</v>
      </c>
      <c r="BJ598" s="8">
        <v>1.4169825697088709</v>
      </c>
      <c r="BK598" s="8">
        <v>2.211608703521128</v>
      </c>
      <c r="BL598" s="8">
        <v>2.041351207167903</v>
      </c>
    </row>
    <row r="599" spans="1:64" x14ac:dyDescent="0.3">
      <c r="A599" s="7">
        <v>483114</v>
      </c>
      <c r="B599" s="7" t="str">
        <f t="shared" si="171"/>
        <v>Coastal and Great Lakes Passenger Transportation</v>
      </c>
      <c r="C599" s="8">
        <f t="shared" si="172"/>
        <v>9.5564862370806442E-2</v>
      </c>
      <c r="D599" s="8">
        <f t="shared" si="173"/>
        <v>2.2052569278909678E-2</v>
      </c>
      <c r="E599" s="8">
        <f t="shared" si="174"/>
        <v>6.4446949498148387E-2</v>
      </c>
      <c r="F599" s="8">
        <f t="shared" si="175"/>
        <v>0.18054573803207744</v>
      </c>
      <c r="G599" s="8">
        <f t="shared" si="176"/>
        <v>4.0497108991801298E-2</v>
      </c>
      <c r="H599" s="8">
        <f t="shared" si="177"/>
        <v>8.7105448651606451E-2</v>
      </c>
      <c r="I599" s="8">
        <f t="shared" si="178"/>
        <v>0.31436153054450006</v>
      </c>
      <c r="J599" s="8">
        <f t="shared" si="179"/>
        <v>5.8908405511980635E-2</v>
      </c>
      <c r="K599" s="8">
        <f t="shared" si="180"/>
        <v>0.1315318705623871</v>
      </c>
      <c r="L599" s="8">
        <f t="shared" si="181"/>
        <v>0.18133490045574191</v>
      </c>
      <c r="M599" s="8">
        <f t="shared" si="182"/>
        <v>4.2051882858620972E-2</v>
      </c>
      <c r="N599" s="8">
        <f t="shared" si="183"/>
        <v>0.13977125451177419</v>
      </c>
      <c r="O599" s="8">
        <f t="shared" si="184"/>
        <v>8.3602785888580652E-2</v>
      </c>
      <c r="P599" s="8">
        <f t="shared" si="185"/>
        <v>2.746347247360968E-6</v>
      </c>
      <c r="Q599" s="8">
        <f t="shared" si="186"/>
        <v>4.1338442754870967E-2</v>
      </c>
      <c r="R599" s="8">
        <f t="shared" si="187"/>
        <v>1</v>
      </c>
      <c r="S599" s="8">
        <f t="shared" si="188"/>
        <v>0.59847087632096763</v>
      </c>
      <c r="T599" s="8">
        <f t="shared" si="189"/>
        <v>0.79512438726435486</v>
      </c>
      <c r="W599" s="7">
        <v>483114</v>
      </c>
      <c r="X599" s="7" t="s">
        <v>692</v>
      </c>
      <c r="Y599" s="8">
        <v>0</v>
      </c>
      <c r="Z599" s="8">
        <v>0</v>
      </c>
      <c r="AA599" s="8">
        <v>0</v>
      </c>
      <c r="AB599" s="8">
        <v>0</v>
      </c>
      <c r="AC599" s="8">
        <v>0</v>
      </c>
      <c r="AD599" s="8">
        <v>0</v>
      </c>
      <c r="AE599" s="8">
        <v>0</v>
      </c>
      <c r="AF599" s="8">
        <v>0</v>
      </c>
      <c r="AG599" s="8">
        <v>0</v>
      </c>
      <c r="AH599" s="8">
        <v>0</v>
      </c>
      <c r="AI599" s="8">
        <v>0</v>
      </c>
      <c r="AJ599" s="8">
        <v>0</v>
      </c>
      <c r="AK599" s="8">
        <v>0</v>
      </c>
      <c r="AL599" s="8">
        <v>0</v>
      </c>
      <c r="AM599" s="8">
        <v>0</v>
      </c>
      <c r="AN599" s="8">
        <v>1</v>
      </c>
      <c r="AO599" s="8">
        <v>0</v>
      </c>
      <c r="AP599" s="8">
        <v>0</v>
      </c>
      <c r="AS599" s="7">
        <v>483114</v>
      </c>
      <c r="AT599" s="7" t="s">
        <v>692</v>
      </c>
      <c r="AU599" s="8">
        <v>9.5564862370806442E-2</v>
      </c>
      <c r="AV599" s="8">
        <v>2.2052569278909678E-2</v>
      </c>
      <c r="AW599" s="8">
        <v>6.4446949498148387E-2</v>
      </c>
      <c r="AX599" s="8">
        <v>0.18054573803207744</v>
      </c>
      <c r="AY599" s="8">
        <v>4.0497108991801298E-2</v>
      </c>
      <c r="AZ599" s="8">
        <v>8.7105448651606451E-2</v>
      </c>
      <c r="BA599" s="8">
        <v>0.31436153054450006</v>
      </c>
      <c r="BB599" s="8">
        <v>5.8908405511980635E-2</v>
      </c>
      <c r="BC599" s="8">
        <v>0.1315318705623871</v>
      </c>
      <c r="BD599" s="8">
        <v>0.18133490045574191</v>
      </c>
      <c r="BE599" s="8">
        <v>4.2051882858620972E-2</v>
      </c>
      <c r="BF599" s="8">
        <v>0.13977125451177419</v>
      </c>
      <c r="BG599" s="8">
        <v>8.3602785888580652E-2</v>
      </c>
      <c r="BH599" s="8">
        <v>2.746347247360968E-6</v>
      </c>
      <c r="BI599" s="8">
        <v>4.1338442754870967E-2</v>
      </c>
      <c r="BJ599" s="8">
        <v>1.1820643811479032</v>
      </c>
      <c r="BK599" s="8">
        <v>0.59847087632096763</v>
      </c>
      <c r="BL599" s="8">
        <v>0.79512438726435486</v>
      </c>
    </row>
    <row r="600" spans="1:64" x14ac:dyDescent="0.3">
      <c r="A600" s="7">
        <v>483211</v>
      </c>
      <c r="B600" s="7" t="str">
        <f t="shared" si="171"/>
        <v>Inland Water Freight Transportation</v>
      </c>
      <c r="C600" s="8">
        <f t="shared" si="172"/>
        <v>0.12110187387</v>
      </c>
      <c r="D600" s="8">
        <f t="shared" si="173"/>
        <v>1.14766346323E-2</v>
      </c>
      <c r="E600" s="8">
        <f t="shared" si="174"/>
        <v>7.9577727335699996E-2</v>
      </c>
      <c r="F600" s="8">
        <f t="shared" si="175"/>
        <v>0.119867021501</v>
      </c>
      <c r="G600" s="8">
        <f t="shared" si="176"/>
        <v>7.0764258859700004E-3</v>
      </c>
      <c r="H600" s="8">
        <f t="shared" si="177"/>
        <v>2.1799074454600002E-2</v>
      </c>
      <c r="I600" s="8">
        <f t="shared" si="178"/>
        <v>0.42283411513699998</v>
      </c>
      <c r="J600" s="8">
        <f t="shared" si="179"/>
        <v>2.8356116398100002E-2</v>
      </c>
      <c r="K600" s="8">
        <f t="shared" si="180"/>
        <v>8.9941961244599994E-2</v>
      </c>
      <c r="L600" s="8">
        <f t="shared" si="181"/>
        <v>0.23940224592100001</v>
      </c>
      <c r="M600" s="8">
        <f t="shared" si="182"/>
        <v>2.0195133631199999E-2</v>
      </c>
      <c r="N600" s="8">
        <f t="shared" si="183"/>
        <v>0.20085178904100001</v>
      </c>
      <c r="O600" s="8">
        <f t="shared" si="184"/>
        <v>0.28861948779899999</v>
      </c>
      <c r="P600" s="8">
        <f t="shared" si="185"/>
        <v>1.3992415769000001E-5</v>
      </c>
      <c r="Q600" s="8">
        <f t="shared" si="186"/>
        <v>0.13427180087999999</v>
      </c>
      <c r="R600" s="8">
        <f t="shared" si="187"/>
        <v>1.21215623584</v>
      </c>
      <c r="S600" s="8">
        <f t="shared" si="188"/>
        <v>1.14874252184</v>
      </c>
      <c r="T600" s="8">
        <f t="shared" si="189"/>
        <v>1.5411321927799999</v>
      </c>
      <c r="W600" s="7">
        <v>483211</v>
      </c>
      <c r="X600" s="7" t="s">
        <v>693</v>
      </c>
      <c r="Y600" s="8">
        <v>0.12110187387</v>
      </c>
      <c r="Z600" s="8">
        <v>1.14766346323E-2</v>
      </c>
      <c r="AA600" s="8">
        <v>7.9577727335699996E-2</v>
      </c>
      <c r="AB600" s="8">
        <v>0.119867021501</v>
      </c>
      <c r="AC600" s="8">
        <v>7.0764258859700004E-3</v>
      </c>
      <c r="AD600" s="8">
        <v>2.1799074454600002E-2</v>
      </c>
      <c r="AE600" s="8">
        <v>0.42283411513699998</v>
      </c>
      <c r="AF600" s="8">
        <v>2.8356116398100002E-2</v>
      </c>
      <c r="AG600" s="8">
        <v>8.9941961244599994E-2</v>
      </c>
      <c r="AH600" s="8">
        <v>0.23940224592100001</v>
      </c>
      <c r="AI600" s="8">
        <v>2.0195133631199999E-2</v>
      </c>
      <c r="AJ600" s="8">
        <v>0.20085178904100001</v>
      </c>
      <c r="AK600" s="8">
        <v>0.28861948779899999</v>
      </c>
      <c r="AL600" s="8">
        <v>1.3992415769000001E-5</v>
      </c>
      <c r="AM600" s="8">
        <v>0.13427180087999999</v>
      </c>
      <c r="AN600" s="8">
        <v>1.21215623584</v>
      </c>
      <c r="AO600" s="8">
        <v>1.14874252184</v>
      </c>
      <c r="AP600" s="8">
        <v>1.5411321927799999</v>
      </c>
      <c r="AS600" s="7">
        <v>483211</v>
      </c>
      <c r="AT600" s="7" t="s">
        <v>693</v>
      </c>
      <c r="AU600" s="8">
        <v>0.12824169118311288</v>
      </c>
      <c r="AV600" s="8">
        <v>2.744187343170645E-2</v>
      </c>
      <c r="AW600" s="8">
        <v>8.4439835768375826E-2</v>
      </c>
      <c r="AX600" s="8">
        <v>0.31120655264096775</v>
      </c>
      <c r="AY600" s="8">
        <v>7.1461876384992115E-2</v>
      </c>
      <c r="AZ600" s="8">
        <v>0.12832312961141937</v>
      </c>
      <c r="BA600" s="8">
        <v>0.44461028153091925</v>
      </c>
      <c r="BB600" s="8">
        <v>7.6647166883809695E-2</v>
      </c>
      <c r="BC600" s="8">
        <v>0.17244640322644841</v>
      </c>
      <c r="BD600" s="8">
        <v>0.24019336359672577</v>
      </c>
      <c r="BE600" s="8">
        <v>5.1709517955585496E-2</v>
      </c>
      <c r="BF600" s="8">
        <v>0.18533339661198386</v>
      </c>
      <c r="BG600" s="8">
        <v>0.12590673484180637</v>
      </c>
      <c r="BH600" s="8">
        <v>6.9317675112007263E-6</v>
      </c>
      <c r="BI600" s="8">
        <v>5.9339496300532292E-2</v>
      </c>
      <c r="BJ600" s="8">
        <v>1.2401234003827419</v>
      </c>
      <c r="BK600" s="8">
        <v>0.9464754296053226</v>
      </c>
      <c r="BL600" s="8">
        <v>1.1291877226098388</v>
      </c>
    </row>
    <row r="601" spans="1:64" x14ac:dyDescent="0.3">
      <c r="A601" s="7">
        <v>483212</v>
      </c>
      <c r="B601" s="7" t="str">
        <f t="shared" si="171"/>
        <v>Inland Water Passenger Transportation</v>
      </c>
      <c r="C601" s="8">
        <f t="shared" si="172"/>
        <v>0.12430218079659677</v>
      </c>
      <c r="D601" s="8">
        <f t="shared" si="173"/>
        <v>2.7620683454546772E-2</v>
      </c>
      <c r="E601" s="8">
        <f t="shared" si="174"/>
        <v>8.188123936404032E-2</v>
      </c>
      <c r="F601" s="8">
        <f t="shared" si="175"/>
        <v>0.17382594932852743</v>
      </c>
      <c r="G601" s="8">
        <f t="shared" si="176"/>
        <v>3.7708372232628552E-2</v>
      </c>
      <c r="H601" s="8">
        <f t="shared" si="177"/>
        <v>7.5435206227566137E-2</v>
      </c>
      <c r="I601" s="8">
        <f t="shared" si="178"/>
        <v>0.42162863498066133</v>
      </c>
      <c r="J601" s="8">
        <f t="shared" si="179"/>
        <v>7.583578980933868E-2</v>
      </c>
      <c r="K601" s="8">
        <f t="shared" si="180"/>
        <v>0.16760328189541937</v>
      </c>
      <c r="L601" s="8">
        <f t="shared" si="181"/>
        <v>0.23510251278324187</v>
      </c>
      <c r="M601" s="8">
        <f t="shared" si="182"/>
        <v>5.2182886885798384E-2</v>
      </c>
      <c r="N601" s="8">
        <f t="shared" si="183"/>
        <v>0.17823211822845164</v>
      </c>
      <c r="O601" s="8">
        <f t="shared" si="184"/>
        <v>0.11222387726748381</v>
      </c>
      <c r="P601" s="8">
        <f t="shared" si="185"/>
        <v>4.5700545166125813E-6</v>
      </c>
      <c r="Q601" s="8">
        <f t="shared" si="186"/>
        <v>5.373031491329034E-2</v>
      </c>
      <c r="R601" s="8">
        <f t="shared" si="187"/>
        <v>1</v>
      </c>
      <c r="S601" s="8">
        <f t="shared" si="188"/>
        <v>0.67406630198241946</v>
      </c>
      <c r="T601" s="8">
        <f t="shared" si="189"/>
        <v>1.0521644808790325</v>
      </c>
      <c r="W601" s="7">
        <v>483212</v>
      </c>
      <c r="X601" s="7" t="s">
        <v>694</v>
      </c>
      <c r="Y601" s="8">
        <v>0</v>
      </c>
      <c r="Z601" s="8">
        <v>0</v>
      </c>
      <c r="AA601" s="8">
        <v>0</v>
      </c>
      <c r="AB601" s="8">
        <v>0</v>
      </c>
      <c r="AC601" s="8">
        <v>0</v>
      </c>
      <c r="AD601" s="8">
        <v>0</v>
      </c>
      <c r="AE601" s="8">
        <v>0</v>
      </c>
      <c r="AF601" s="8">
        <v>0</v>
      </c>
      <c r="AG601" s="8">
        <v>0</v>
      </c>
      <c r="AH601" s="8">
        <v>0</v>
      </c>
      <c r="AI601" s="8">
        <v>0</v>
      </c>
      <c r="AJ601" s="8">
        <v>0</v>
      </c>
      <c r="AK601" s="8">
        <v>0</v>
      </c>
      <c r="AL601" s="8">
        <v>0</v>
      </c>
      <c r="AM601" s="8">
        <v>0</v>
      </c>
      <c r="AN601" s="8">
        <v>1</v>
      </c>
      <c r="AO601" s="8">
        <v>0</v>
      </c>
      <c r="AP601" s="8">
        <v>0</v>
      </c>
      <c r="AS601" s="7">
        <v>483212</v>
      </c>
      <c r="AT601" s="7" t="s">
        <v>694</v>
      </c>
      <c r="AU601" s="8">
        <v>0.12430218079659677</v>
      </c>
      <c r="AV601" s="8">
        <v>2.7620683454546772E-2</v>
      </c>
      <c r="AW601" s="8">
        <v>8.188123936404032E-2</v>
      </c>
      <c r="AX601" s="8">
        <v>0.17382594932852743</v>
      </c>
      <c r="AY601" s="8">
        <v>3.7708372232628552E-2</v>
      </c>
      <c r="AZ601" s="8">
        <v>7.5435206227566137E-2</v>
      </c>
      <c r="BA601" s="8">
        <v>0.42162863498066133</v>
      </c>
      <c r="BB601" s="8">
        <v>7.583578980933868E-2</v>
      </c>
      <c r="BC601" s="8">
        <v>0.16760328189541937</v>
      </c>
      <c r="BD601" s="8">
        <v>0.23510251278324187</v>
      </c>
      <c r="BE601" s="8">
        <v>5.2182886885798384E-2</v>
      </c>
      <c r="BF601" s="8">
        <v>0.17823211822845164</v>
      </c>
      <c r="BG601" s="8">
        <v>0.11222387726748381</v>
      </c>
      <c r="BH601" s="8">
        <v>4.5700545166125813E-6</v>
      </c>
      <c r="BI601" s="8">
        <v>5.373031491329034E-2</v>
      </c>
      <c r="BJ601" s="8">
        <v>1.2338041036151612</v>
      </c>
      <c r="BK601" s="8">
        <v>0.67406630198241946</v>
      </c>
      <c r="BL601" s="8">
        <v>1.0521644808790325</v>
      </c>
    </row>
    <row r="602" spans="1:64" x14ac:dyDescent="0.3">
      <c r="A602" s="7">
        <v>484110</v>
      </c>
      <c r="B602" s="7" t="str">
        <f t="shared" si="171"/>
        <v>General Freight Trucking, Local</v>
      </c>
      <c r="C602" s="8">
        <f t="shared" si="172"/>
        <v>0.123274263195</v>
      </c>
      <c r="D602" s="8">
        <f t="shared" si="173"/>
        <v>1.3491568756300001E-2</v>
      </c>
      <c r="E602" s="8">
        <f t="shared" si="174"/>
        <v>5.96959265074E-2</v>
      </c>
      <c r="F602" s="8">
        <f t="shared" si="175"/>
        <v>0.19864824855800001</v>
      </c>
      <c r="G602" s="8">
        <f t="shared" si="176"/>
        <v>1.9760306712199999E-2</v>
      </c>
      <c r="H602" s="8">
        <f t="shared" si="177"/>
        <v>6.0409875744299998E-2</v>
      </c>
      <c r="I602" s="8">
        <f t="shared" si="178"/>
        <v>0.106613726008</v>
      </c>
      <c r="J602" s="8">
        <f t="shared" si="179"/>
        <v>1.1338405876200001E-2</v>
      </c>
      <c r="K602" s="8">
        <f t="shared" si="180"/>
        <v>3.3891000808199997E-2</v>
      </c>
      <c r="L602" s="8">
        <f t="shared" si="181"/>
        <v>0.14570639328599999</v>
      </c>
      <c r="M602" s="8">
        <f t="shared" si="182"/>
        <v>1.50427557226E-2</v>
      </c>
      <c r="N602" s="8">
        <f t="shared" si="183"/>
        <v>8.9086510991399998E-2</v>
      </c>
      <c r="O602" s="8">
        <f t="shared" si="184"/>
        <v>0.45249541203400001</v>
      </c>
      <c r="P602" s="8">
        <f t="shared" si="185"/>
        <v>5.7789082368699999E-6</v>
      </c>
      <c r="Q602" s="8">
        <f t="shared" si="186"/>
        <v>0.38557114878799997</v>
      </c>
      <c r="R602" s="8">
        <f t="shared" si="187"/>
        <v>1.1964617584599999</v>
      </c>
      <c r="S602" s="8">
        <f t="shared" si="188"/>
        <v>1.2788184310099999</v>
      </c>
      <c r="T602" s="8">
        <f t="shared" si="189"/>
        <v>1.15184313269</v>
      </c>
      <c r="W602" s="7">
        <v>484110</v>
      </c>
      <c r="X602" s="7" t="s">
        <v>695</v>
      </c>
      <c r="Y602" s="8">
        <v>0.123274263195</v>
      </c>
      <c r="Z602" s="8">
        <v>1.3491568756300001E-2</v>
      </c>
      <c r="AA602" s="8">
        <v>5.96959265074E-2</v>
      </c>
      <c r="AB602" s="8">
        <v>0.19864824855800001</v>
      </c>
      <c r="AC602" s="8">
        <v>1.9760306712199999E-2</v>
      </c>
      <c r="AD602" s="8">
        <v>6.0409875744299998E-2</v>
      </c>
      <c r="AE602" s="8">
        <v>0.106613726008</v>
      </c>
      <c r="AF602" s="8">
        <v>1.1338405876200001E-2</v>
      </c>
      <c r="AG602" s="8">
        <v>3.3891000808199997E-2</v>
      </c>
      <c r="AH602" s="8">
        <v>0.14570639328599999</v>
      </c>
      <c r="AI602" s="8">
        <v>1.50427557226E-2</v>
      </c>
      <c r="AJ602" s="8">
        <v>8.9086510991399998E-2</v>
      </c>
      <c r="AK602" s="8">
        <v>0.45249541203400001</v>
      </c>
      <c r="AL602" s="8">
        <v>5.7789082368699999E-6</v>
      </c>
      <c r="AM602" s="8">
        <v>0.38557114878799997</v>
      </c>
      <c r="AN602" s="8">
        <v>1.1964617584599999</v>
      </c>
      <c r="AO602" s="8">
        <v>1.2788184310099999</v>
      </c>
      <c r="AP602" s="8">
        <v>1.15184313269</v>
      </c>
      <c r="AS602" s="7">
        <v>484110</v>
      </c>
      <c r="AT602" s="7" t="s">
        <v>695</v>
      </c>
      <c r="AU602" s="8">
        <v>0.19161763012382099</v>
      </c>
      <c r="AV602" s="8">
        <v>3.8516423910722242E-2</v>
      </c>
      <c r="AW602" s="8">
        <v>0.14693003461929838</v>
      </c>
      <c r="AX602" s="8">
        <v>0.20492643748388706</v>
      </c>
      <c r="AY602" s="8">
        <v>3.7491773197396772E-2</v>
      </c>
      <c r="AZ602" s="8">
        <v>0.11949404590119354</v>
      </c>
      <c r="BA602" s="8">
        <v>0.1748161075670823</v>
      </c>
      <c r="BB602" s="8">
        <v>3.5120461688773544E-2</v>
      </c>
      <c r="BC602" s="8">
        <v>0.11776781392933708</v>
      </c>
      <c r="BD602" s="8">
        <v>0.2227246171321145</v>
      </c>
      <c r="BE602" s="8">
        <v>4.3689051074856454E-2</v>
      </c>
      <c r="BF602" s="8">
        <v>0.19797072399602905</v>
      </c>
      <c r="BG602" s="8">
        <v>0.45379854609700032</v>
      </c>
      <c r="BH602" s="8">
        <v>7.9378479841106463E-6</v>
      </c>
      <c r="BI602" s="8">
        <v>0.38656711879900024</v>
      </c>
      <c r="BJ602" s="8">
        <v>1.3770640886535488</v>
      </c>
      <c r="BK602" s="8">
        <v>1.3619122565824198</v>
      </c>
      <c r="BL602" s="8">
        <v>1.3277043831851614</v>
      </c>
    </row>
    <row r="603" spans="1:64" x14ac:dyDescent="0.3">
      <c r="A603" s="7">
        <v>484121</v>
      </c>
      <c r="B603" s="7" t="str">
        <f t="shared" si="171"/>
        <v>General Freight Trucking, Long-Distance, Truckload</v>
      </c>
      <c r="C603" s="8">
        <f t="shared" si="172"/>
        <v>0.123224563038</v>
      </c>
      <c r="D603" s="8">
        <f t="shared" si="173"/>
        <v>1.3487350648299999E-2</v>
      </c>
      <c r="E603" s="8">
        <f t="shared" si="174"/>
        <v>5.9674084115500001E-2</v>
      </c>
      <c r="F603" s="8">
        <f t="shared" si="175"/>
        <v>0.201053103279</v>
      </c>
      <c r="G603" s="8">
        <f t="shared" si="176"/>
        <v>2.0001765204400002E-2</v>
      </c>
      <c r="H603" s="8">
        <f t="shared" si="177"/>
        <v>6.1062253641799999E-2</v>
      </c>
      <c r="I603" s="8">
        <f t="shared" si="178"/>
        <v>0.106806955404</v>
      </c>
      <c r="J603" s="8">
        <f t="shared" si="179"/>
        <v>1.13602645212E-2</v>
      </c>
      <c r="K603" s="8">
        <f t="shared" si="180"/>
        <v>3.3987069174600003E-2</v>
      </c>
      <c r="L603" s="8">
        <f t="shared" si="181"/>
        <v>0.14563512778900001</v>
      </c>
      <c r="M603" s="8">
        <f t="shared" si="182"/>
        <v>1.50367435227E-2</v>
      </c>
      <c r="N603" s="8">
        <f t="shared" si="183"/>
        <v>8.9007811329900002E-2</v>
      </c>
      <c r="O603" s="8">
        <f t="shared" si="184"/>
        <v>0.45250753254199999</v>
      </c>
      <c r="P603" s="8">
        <f t="shared" si="185"/>
        <v>5.7070274338100003E-6</v>
      </c>
      <c r="Q603" s="8">
        <f t="shared" si="186"/>
        <v>0.38469324802900001</v>
      </c>
      <c r="R603" s="8">
        <f t="shared" si="187"/>
        <v>1.1963859978</v>
      </c>
      <c r="S603" s="8">
        <f t="shared" si="188"/>
        <v>1.2821171221300001</v>
      </c>
      <c r="T603" s="8">
        <f t="shared" si="189"/>
        <v>1.1521542891000001</v>
      </c>
      <c r="W603" s="7">
        <v>484121</v>
      </c>
      <c r="X603" s="7" t="s">
        <v>696</v>
      </c>
      <c r="Y603" s="8">
        <v>0.123224563038</v>
      </c>
      <c r="Z603" s="8">
        <v>1.3487350648299999E-2</v>
      </c>
      <c r="AA603" s="8">
        <v>5.9674084115500001E-2</v>
      </c>
      <c r="AB603" s="8">
        <v>0.201053103279</v>
      </c>
      <c r="AC603" s="8">
        <v>2.0001765204400002E-2</v>
      </c>
      <c r="AD603" s="8">
        <v>6.1062253641799999E-2</v>
      </c>
      <c r="AE603" s="8">
        <v>0.106806955404</v>
      </c>
      <c r="AF603" s="8">
        <v>1.13602645212E-2</v>
      </c>
      <c r="AG603" s="8">
        <v>3.3987069174600003E-2</v>
      </c>
      <c r="AH603" s="8">
        <v>0.14563512778900001</v>
      </c>
      <c r="AI603" s="8">
        <v>1.50367435227E-2</v>
      </c>
      <c r="AJ603" s="8">
        <v>8.9007811329900002E-2</v>
      </c>
      <c r="AK603" s="8">
        <v>0.45250753254199999</v>
      </c>
      <c r="AL603" s="8">
        <v>5.7070274338100003E-6</v>
      </c>
      <c r="AM603" s="8">
        <v>0.38469324802900001</v>
      </c>
      <c r="AN603" s="8">
        <v>1.1963859978</v>
      </c>
      <c r="AO603" s="8">
        <v>1.2821171221300001</v>
      </c>
      <c r="AP603" s="8">
        <v>1.1521542891000001</v>
      </c>
      <c r="AS603" s="7">
        <v>484121</v>
      </c>
      <c r="AT603" s="7" t="s">
        <v>696</v>
      </c>
      <c r="AU603" s="8">
        <v>0.19005431722025806</v>
      </c>
      <c r="AV603" s="8">
        <v>3.8339428951372594E-2</v>
      </c>
      <c r="AW603" s="8">
        <v>0.14612596495198546</v>
      </c>
      <c r="AX603" s="8">
        <v>0.21550187463347259</v>
      </c>
      <c r="AY603" s="8">
        <v>3.8860320083411302E-2</v>
      </c>
      <c r="AZ603" s="8">
        <v>0.12532923755223227</v>
      </c>
      <c r="BA603" s="8">
        <v>0.17402456786811613</v>
      </c>
      <c r="BB603" s="8">
        <v>3.5090631706084348E-2</v>
      </c>
      <c r="BC603" s="8">
        <v>0.11769597313436131</v>
      </c>
      <c r="BD603" s="8">
        <v>0.22108357803967746</v>
      </c>
      <c r="BE603" s="8">
        <v>4.3512790351543561E-2</v>
      </c>
      <c r="BF603" s="8">
        <v>0.19681977246393861</v>
      </c>
      <c r="BG603" s="8">
        <v>0.44649092089070996</v>
      </c>
      <c r="BH603" s="8">
        <v>7.320320055730646E-6</v>
      </c>
      <c r="BI603" s="8">
        <v>0.37897995526708117</v>
      </c>
      <c r="BJ603" s="8">
        <v>1.3745197111225809</v>
      </c>
      <c r="BK603" s="8">
        <v>1.3635624000109678</v>
      </c>
      <c r="BL603" s="8">
        <v>1.3106821404503226</v>
      </c>
    </row>
    <row r="604" spans="1:64" x14ac:dyDescent="0.3">
      <c r="A604" s="7">
        <v>484122</v>
      </c>
      <c r="B604" s="7" t="str">
        <f t="shared" si="171"/>
        <v>General Freight Trucking, Long-Distance, Less Than Truckload</v>
      </c>
      <c r="C604" s="8">
        <f t="shared" si="172"/>
        <v>0.123288667403</v>
      </c>
      <c r="D604" s="8">
        <f t="shared" si="173"/>
        <v>1.34925223324E-2</v>
      </c>
      <c r="E604" s="8">
        <f t="shared" si="174"/>
        <v>5.8183189713800001E-2</v>
      </c>
      <c r="F604" s="8">
        <f t="shared" si="175"/>
        <v>0.195466909435</v>
      </c>
      <c r="G604" s="8">
        <f t="shared" si="176"/>
        <v>1.9453241006900001E-2</v>
      </c>
      <c r="H604" s="8">
        <f t="shared" si="177"/>
        <v>5.6779667158499997E-2</v>
      </c>
      <c r="I604" s="8">
        <f t="shared" si="178"/>
        <v>0.106707891796</v>
      </c>
      <c r="J604" s="8">
        <f t="shared" si="179"/>
        <v>1.1352221605899999E-2</v>
      </c>
      <c r="K604" s="8">
        <f t="shared" si="180"/>
        <v>3.2595029158E-2</v>
      </c>
      <c r="L604" s="8">
        <f t="shared" si="181"/>
        <v>0.14573962658199999</v>
      </c>
      <c r="M604" s="8">
        <f t="shared" si="182"/>
        <v>1.50428914286E-2</v>
      </c>
      <c r="N604" s="8">
        <f t="shared" si="183"/>
        <v>8.7115818074100002E-2</v>
      </c>
      <c r="O604" s="8">
        <f t="shared" si="184"/>
        <v>0.45250553587800002</v>
      </c>
      <c r="P604" s="8">
        <f t="shared" si="185"/>
        <v>5.8698403289000003E-6</v>
      </c>
      <c r="Q604" s="8">
        <f t="shared" si="186"/>
        <v>0.385111596083</v>
      </c>
      <c r="R604" s="8">
        <f t="shared" si="187"/>
        <v>1.19496437945</v>
      </c>
      <c r="S604" s="8">
        <f t="shared" si="188"/>
        <v>1.2716998176000001</v>
      </c>
      <c r="T604" s="8">
        <f t="shared" si="189"/>
        <v>1.15065514256</v>
      </c>
      <c r="W604" s="7">
        <v>484122</v>
      </c>
      <c r="X604" s="7" t="s">
        <v>697</v>
      </c>
      <c r="Y604" s="8">
        <v>0.123288667403</v>
      </c>
      <c r="Z604" s="8">
        <v>1.34925223324E-2</v>
      </c>
      <c r="AA604" s="8">
        <v>5.8183189713800001E-2</v>
      </c>
      <c r="AB604" s="8">
        <v>0.195466909435</v>
      </c>
      <c r="AC604" s="8">
        <v>1.9453241006900001E-2</v>
      </c>
      <c r="AD604" s="8">
        <v>5.6779667158499997E-2</v>
      </c>
      <c r="AE604" s="8">
        <v>0.106707891796</v>
      </c>
      <c r="AF604" s="8">
        <v>1.1352221605899999E-2</v>
      </c>
      <c r="AG604" s="8">
        <v>3.2595029158E-2</v>
      </c>
      <c r="AH604" s="8">
        <v>0.14573962658199999</v>
      </c>
      <c r="AI604" s="8">
        <v>1.50428914286E-2</v>
      </c>
      <c r="AJ604" s="8">
        <v>8.7115818074100002E-2</v>
      </c>
      <c r="AK604" s="8">
        <v>0.45250553587800002</v>
      </c>
      <c r="AL604" s="8">
        <v>5.8698403289000003E-6</v>
      </c>
      <c r="AM604" s="8">
        <v>0.385111596083</v>
      </c>
      <c r="AN604" s="8">
        <v>1.19496437945</v>
      </c>
      <c r="AO604" s="8">
        <v>1.2716998176000001</v>
      </c>
      <c r="AP604" s="8">
        <v>1.15065514256</v>
      </c>
      <c r="AS604" s="7">
        <v>484122</v>
      </c>
      <c r="AT604" s="7" t="s">
        <v>697</v>
      </c>
      <c r="AU604" s="8">
        <v>0.19010260072124197</v>
      </c>
      <c r="AV604" s="8">
        <v>3.8336830534929041E-2</v>
      </c>
      <c r="AW604" s="8">
        <v>0.14536611072811453</v>
      </c>
      <c r="AX604" s="8">
        <v>0.26693347688704683</v>
      </c>
      <c r="AY604" s="8">
        <v>4.8528273412838725E-2</v>
      </c>
      <c r="AZ604" s="8">
        <v>0.15717909672385807</v>
      </c>
      <c r="BA604" s="8">
        <v>0.17380111687868871</v>
      </c>
      <c r="BB604" s="8">
        <v>3.5042710864056942E-2</v>
      </c>
      <c r="BC604" s="8">
        <v>0.11680187191729838</v>
      </c>
      <c r="BD604" s="8">
        <v>0.22117311575414517</v>
      </c>
      <c r="BE604" s="8">
        <v>4.3509775548954847E-2</v>
      </c>
      <c r="BF604" s="8">
        <v>0.19590352339266776</v>
      </c>
      <c r="BG604" s="8">
        <v>0.44648727938748373</v>
      </c>
      <c r="BH604" s="8">
        <v>6.2145704278083847E-6</v>
      </c>
      <c r="BI604" s="8">
        <v>0.37944210871406397</v>
      </c>
      <c r="BJ604" s="8">
        <v>1.3738055419841932</v>
      </c>
      <c r="BK604" s="8">
        <v>1.4565118147659675</v>
      </c>
      <c r="BL604" s="8">
        <v>1.309516667401613</v>
      </c>
    </row>
    <row r="605" spans="1:64" x14ac:dyDescent="0.3">
      <c r="A605" s="7">
        <v>484210</v>
      </c>
      <c r="B605" s="7" t="str">
        <f t="shared" si="171"/>
        <v>Used Household and Office Goods Moving</v>
      </c>
      <c r="C605" s="8">
        <f t="shared" si="172"/>
        <v>0.123589364285</v>
      </c>
      <c r="D605" s="8">
        <f t="shared" si="173"/>
        <v>1.3519257254600001E-2</v>
      </c>
      <c r="E605" s="8">
        <f t="shared" si="174"/>
        <v>5.7548079467899999E-2</v>
      </c>
      <c r="F605" s="8">
        <f t="shared" si="175"/>
        <v>4.7407390878799999E-2</v>
      </c>
      <c r="G605" s="8">
        <f t="shared" si="176"/>
        <v>4.7189539407299997E-3</v>
      </c>
      <c r="H605" s="8">
        <f t="shared" si="177"/>
        <v>1.3508783553399999E-2</v>
      </c>
      <c r="I605" s="8">
        <f t="shared" si="178"/>
        <v>0.106696412379</v>
      </c>
      <c r="J605" s="8">
        <f t="shared" si="179"/>
        <v>1.1352774483899999E-2</v>
      </c>
      <c r="K605" s="8">
        <f t="shared" si="180"/>
        <v>3.1982434124499998E-2</v>
      </c>
      <c r="L605" s="8">
        <f t="shared" si="181"/>
        <v>0.14620189762800001</v>
      </c>
      <c r="M605" s="8">
        <f t="shared" si="182"/>
        <v>1.5074579234099999E-2</v>
      </c>
      <c r="N605" s="8">
        <f t="shared" si="183"/>
        <v>8.6308603312499996E-2</v>
      </c>
      <c r="O605" s="8">
        <f t="shared" si="184"/>
        <v>0.45246319526200002</v>
      </c>
      <c r="P605" s="8">
        <f t="shared" si="185"/>
        <v>2.4242323365099999E-5</v>
      </c>
      <c r="Q605" s="8">
        <f t="shared" si="186"/>
        <v>0.38585788206900001</v>
      </c>
      <c r="R605" s="8">
        <f t="shared" si="187"/>
        <v>1.19465670101</v>
      </c>
      <c r="S605" s="8">
        <f t="shared" si="188"/>
        <v>1.0656351283700001</v>
      </c>
      <c r="T605" s="8">
        <f t="shared" si="189"/>
        <v>1.1500316209899999</v>
      </c>
      <c r="W605" s="7">
        <v>484210</v>
      </c>
      <c r="X605" s="7" t="s">
        <v>698</v>
      </c>
      <c r="Y605" s="8">
        <v>0.123589364285</v>
      </c>
      <c r="Z605" s="8">
        <v>1.3519257254600001E-2</v>
      </c>
      <c r="AA605" s="8">
        <v>5.7548079467899999E-2</v>
      </c>
      <c r="AB605" s="8">
        <v>4.7407390878799999E-2</v>
      </c>
      <c r="AC605" s="8">
        <v>4.7189539407299997E-3</v>
      </c>
      <c r="AD605" s="8">
        <v>1.3508783553399999E-2</v>
      </c>
      <c r="AE605" s="8">
        <v>0.106696412379</v>
      </c>
      <c r="AF605" s="8">
        <v>1.1352774483899999E-2</v>
      </c>
      <c r="AG605" s="8">
        <v>3.1982434124499998E-2</v>
      </c>
      <c r="AH605" s="8">
        <v>0.14620189762800001</v>
      </c>
      <c r="AI605" s="8">
        <v>1.5074579234099999E-2</v>
      </c>
      <c r="AJ605" s="8">
        <v>8.6308603312499996E-2</v>
      </c>
      <c r="AK605" s="8">
        <v>0.45246319526200002</v>
      </c>
      <c r="AL605" s="8">
        <v>2.4242323365099999E-5</v>
      </c>
      <c r="AM605" s="8">
        <v>0.38585788206900001</v>
      </c>
      <c r="AN605" s="8">
        <v>1.19465670101</v>
      </c>
      <c r="AO605" s="8">
        <v>1.0656351283700001</v>
      </c>
      <c r="AP605" s="8">
        <v>1.1500316209899999</v>
      </c>
      <c r="AS605" s="7">
        <v>484210</v>
      </c>
      <c r="AT605" s="7" t="s">
        <v>698</v>
      </c>
      <c r="AU605" s="8">
        <v>0.18192295441138065</v>
      </c>
      <c r="AV605" s="8">
        <v>3.7406258390808557E-2</v>
      </c>
      <c r="AW605" s="8">
        <v>0.13797271571853068</v>
      </c>
      <c r="AX605" s="8">
        <v>0.14549048969894521</v>
      </c>
      <c r="AY605" s="8">
        <v>2.8972318874814194E-2</v>
      </c>
      <c r="AZ605" s="8">
        <v>8.838408946196967E-2</v>
      </c>
      <c r="BA605" s="8">
        <v>0.16620834325533387</v>
      </c>
      <c r="BB605" s="8">
        <v>3.4154102755961299E-2</v>
      </c>
      <c r="BC605" s="8">
        <v>0.11072955466406288</v>
      </c>
      <c r="BD605" s="8">
        <v>0.21192984638111281</v>
      </c>
      <c r="BE605" s="8">
        <v>4.2492297059681446E-2</v>
      </c>
      <c r="BF605" s="8">
        <v>0.18575397077819999</v>
      </c>
      <c r="BG605" s="8">
        <v>0.41717284080909645</v>
      </c>
      <c r="BH605" s="8">
        <v>1.2776461680288549E-5</v>
      </c>
      <c r="BI605" s="8">
        <v>0.35540726724120941</v>
      </c>
      <c r="BJ605" s="8">
        <v>1.3573019285208063</v>
      </c>
      <c r="BK605" s="8">
        <v>1.1822017367450002</v>
      </c>
      <c r="BL605" s="8">
        <v>1.2304468393846772</v>
      </c>
    </row>
    <row r="606" spans="1:64" x14ac:dyDescent="0.3">
      <c r="A606" s="7">
        <v>484220</v>
      </c>
      <c r="B606" s="7" t="str">
        <f t="shared" si="171"/>
        <v>Specialized Freight (except Used Goods) Trucking, Local</v>
      </c>
      <c r="C606" s="8">
        <f t="shared" si="172"/>
        <v>0.12336386192899999</v>
      </c>
      <c r="D606" s="8">
        <f t="shared" si="173"/>
        <v>1.35014315722E-2</v>
      </c>
      <c r="E606" s="8">
        <f t="shared" si="174"/>
        <v>5.9704398394100001E-2</v>
      </c>
      <c r="F606" s="8">
        <f t="shared" si="175"/>
        <v>0.12571745922300001</v>
      </c>
      <c r="G606" s="8">
        <f t="shared" si="176"/>
        <v>1.2517310734800001E-2</v>
      </c>
      <c r="H606" s="8">
        <f t="shared" si="177"/>
        <v>3.81290753286E-2</v>
      </c>
      <c r="I606" s="8">
        <f t="shared" si="178"/>
        <v>0.10685847244500001</v>
      </c>
      <c r="J606" s="8">
        <f t="shared" si="179"/>
        <v>1.13706863706E-2</v>
      </c>
      <c r="K606" s="8">
        <f t="shared" si="180"/>
        <v>3.3928763857300002E-2</v>
      </c>
      <c r="L606" s="8">
        <f t="shared" si="181"/>
        <v>0.14583847927999999</v>
      </c>
      <c r="M606" s="8">
        <f t="shared" si="182"/>
        <v>1.5052416095E-2</v>
      </c>
      <c r="N606" s="8">
        <f t="shared" si="183"/>
        <v>8.9107495455899993E-2</v>
      </c>
      <c r="O606" s="8">
        <f t="shared" si="184"/>
        <v>0.452502153357</v>
      </c>
      <c r="P606" s="8">
        <f t="shared" si="185"/>
        <v>9.1285249997999994E-6</v>
      </c>
      <c r="Q606" s="8">
        <f t="shared" si="186"/>
        <v>0.38475058333500001</v>
      </c>
      <c r="R606" s="8">
        <f t="shared" si="187"/>
        <v>1.1965696919</v>
      </c>
      <c r="S606" s="8">
        <f t="shared" si="188"/>
        <v>1.17636384529</v>
      </c>
      <c r="T606" s="8">
        <f t="shared" si="189"/>
        <v>1.1521579226700001</v>
      </c>
      <c r="W606" s="7">
        <v>484220</v>
      </c>
      <c r="X606" s="7" t="s">
        <v>699</v>
      </c>
      <c r="Y606" s="8">
        <v>0.12336386192899999</v>
      </c>
      <c r="Z606" s="8">
        <v>1.35014315722E-2</v>
      </c>
      <c r="AA606" s="8">
        <v>5.9704398394100001E-2</v>
      </c>
      <c r="AB606" s="8">
        <v>0.12571745922300001</v>
      </c>
      <c r="AC606" s="8">
        <v>1.2517310734800001E-2</v>
      </c>
      <c r="AD606" s="8">
        <v>3.81290753286E-2</v>
      </c>
      <c r="AE606" s="8">
        <v>0.10685847244500001</v>
      </c>
      <c r="AF606" s="8">
        <v>1.13706863706E-2</v>
      </c>
      <c r="AG606" s="8">
        <v>3.3928763857300002E-2</v>
      </c>
      <c r="AH606" s="8">
        <v>0.14583847927999999</v>
      </c>
      <c r="AI606" s="8">
        <v>1.5052416095E-2</v>
      </c>
      <c r="AJ606" s="8">
        <v>8.9107495455899993E-2</v>
      </c>
      <c r="AK606" s="8">
        <v>0.452502153357</v>
      </c>
      <c r="AL606" s="8">
        <v>9.1285249997999994E-6</v>
      </c>
      <c r="AM606" s="8">
        <v>0.38475058333500001</v>
      </c>
      <c r="AN606" s="8">
        <v>1.1965696919</v>
      </c>
      <c r="AO606" s="8">
        <v>1.17636384529</v>
      </c>
      <c r="AP606" s="8">
        <v>1.1521579226700001</v>
      </c>
      <c r="AS606" s="7">
        <v>484220</v>
      </c>
      <c r="AT606" s="7" t="s">
        <v>699</v>
      </c>
      <c r="AU606" s="8">
        <v>0.19171383988781612</v>
      </c>
      <c r="AV606" s="8">
        <v>3.8526597677148396E-2</v>
      </c>
      <c r="AW606" s="8">
        <v>0.14823100029198069</v>
      </c>
      <c r="AX606" s="8">
        <v>0.2425861370861129</v>
      </c>
      <c r="AY606" s="8">
        <v>4.4035068392364513E-2</v>
      </c>
      <c r="AZ606" s="8">
        <v>0.14256003590143704</v>
      </c>
      <c r="BA606" s="8">
        <v>0.17525852438211617</v>
      </c>
      <c r="BB606" s="8">
        <v>3.5211104593358869E-2</v>
      </c>
      <c r="BC606" s="8">
        <v>0.11924484993389671</v>
      </c>
      <c r="BD606" s="8">
        <v>0.22286481890984999</v>
      </c>
      <c r="BE606" s="8">
        <v>4.3699238155080949E-2</v>
      </c>
      <c r="BF606" s="8">
        <v>0.19961684000104832</v>
      </c>
      <c r="BG606" s="8">
        <v>0.45380515715200054</v>
      </c>
      <c r="BH606" s="8">
        <v>6.6602419048219359E-6</v>
      </c>
      <c r="BI606" s="8">
        <v>0.38565023734100018</v>
      </c>
      <c r="BJ606" s="8">
        <v>1.378471437857097</v>
      </c>
      <c r="BK606" s="8">
        <v>1.4291812413803229</v>
      </c>
      <c r="BL606" s="8">
        <v>1.3297144789095163</v>
      </c>
    </row>
    <row r="607" spans="1:64" x14ac:dyDescent="0.3">
      <c r="A607" s="7">
        <v>484230</v>
      </c>
      <c r="B607" s="7" t="str">
        <f t="shared" si="171"/>
        <v>Specialized Freight (except Used Goods) Trucking, Long-Distance</v>
      </c>
      <c r="C607" s="8">
        <f t="shared" si="172"/>
        <v>0.12343542136299999</v>
      </c>
      <c r="D607" s="8">
        <f t="shared" si="173"/>
        <v>1.3505733841099999E-2</v>
      </c>
      <c r="E607" s="8">
        <f t="shared" si="174"/>
        <v>5.7787604122E-2</v>
      </c>
      <c r="F607" s="8">
        <f t="shared" si="175"/>
        <v>5.5336345058699998E-2</v>
      </c>
      <c r="G607" s="8">
        <f t="shared" si="176"/>
        <v>5.5125996899599997E-3</v>
      </c>
      <c r="H607" s="8">
        <f t="shared" si="177"/>
        <v>1.56840905565E-2</v>
      </c>
      <c r="I607" s="8">
        <f t="shared" si="178"/>
        <v>0.10727220888900001</v>
      </c>
      <c r="J607" s="8">
        <f t="shared" si="179"/>
        <v>1.1417822081199999E-2</v>
      </c>
      <c r="K607" s="8">
        <f t="shared" si="180"/>
        <v>3.2123340782E-2</v>
      </c>
      <c r="L607" s="8">
        <f t="shared" si="181"/>
        <v>0.14596667817299999</v>
      </c>
      <c r="M607" s="8">
        <f t="shared" si="182"/>
        <v>1.50573586329E-2</v>
      </c>
      <c r="N607" s="8">
        <f t="shared" si="183"/>
        <v>8.67670760441E-2</v>
      </c>
      <c r="O607" s="8">
        <f t="shared" si="184"/>
        <v>0.45249613908500003</v>
      </c>
      <c r="P607" s="8">
        <f t="shared" si="185"/>
        <v>2.0733147184E-5</v>
      </c>
      <c r="Q607" s="8">
        <f t="shared" si="186"/>
        <v>0.38327123496799997</v>
      </c>
      <c r="R607" s="8">
        <f t="shared" si="187"/>
        <v>1.19472875933</v>
      </c>
      <c r="S607" s="8">
        <f t="shared" si="188"/>
        <v>1.07653303531</v>
      </c>
      <c r="T607" s="8">
        <f t="shared" si="189"/>
        <v>1.15081337175</v>
      </c>
      <c r="W607" s="7">
        <v>484230</v>
      </c>
      <c r="X607" s="7" t="s">
        <v>700</v>
      </c>
      <c r="Y607" s="8">
        <v>0.12343542136299999</v>
      </c>
      <c r="Z607" s="8">
        <v>1.3505733841099999E-2</v>
      </c>
      <c r="AA607" s="8">
        <v>5.7787604122E-2</v>
      </c>
      <c r="AB607" s="8">
        <v>5.5336345058699998E-2</v>
      </c>
      <c r="AC607" s="8">
        <v>5.5125996899599997E-3</v>
      </c>
      <c r="AD607" s="8">
        <v>1.56840905565E-2</v>
      </c>
      <c r="AE607" s="8">
        <v>0.10727220888900001</v>
      </c>
      <c r="AF607" s="8">
        <v>1.1417822081199999E-2</v>
      </c>
      <c r="AG607" s="8">
        <v>3.2123340782E-2</v>
      </c>
      <c r="AH607" s="8">
        <v>0.14596667817299999</v>
      </c>
      <c r="AI607" s="8">
        <v>1.50573586329E-2</v>
      </c>
      <c r="AJ607" s="8">
        <v>8.67670760441E-2</v>
      </c>
      <c r="AK607" s="8">
        <v>0.45249613908500003</v>
      </c>
      <c r="AL607" s="8">
        <v>2.0733147184E-5</v>
      </c>
      <c r="AM607" s="8">
        <v>0.38327123496799997</v>
      </c>
      <c r="AN607" s="8">
        <v>1.19472875933</v>
      </c>
      <c r="AO607" s="8">
        <v>1.07653303531</v>
      </c>
      <c r="AP607" s="8">
        <v>1.15081337175</v>
      </c>
      <c r="AS607" s="7">
        <v>484230</v>
      </c>
      <c r="AT607" s="7" t="s">
        <v>700</v>
      </c>
      <c r="AU607" s="8">
        <v>0.18353144073073707</v>
      </c>
      <c r="AV607" s="8">
        <v>3.7531289922734683E-2</v>
      </c>
      <c r="AW607" s="8">
        <v>0.14076788705680968</v>
      </c>
      <c r="AX607" s="8">
        <v>0.22616436424836775</v>
      </c>
      <c r="AY607" s="8">
        <v>4.3799597738063557E-2</v>
      </c>
      <c r="AZ607" s="8">
        <v>0.13754588559333061</v>
      </c>
      <c r="BA607" s="8">
        <v>0.16882692930952739</v>
      </c>
      <c r="BB607" s="8">
        <v>3.4511792060320484E-2</v>
      </c>
      <c r="BC607" s="8">
        <v>0.1136288543713436</v>
      </c>
      <c r="BD607" s="8">
        <v>0.21380762708623383</v>
      </c>
      <c r="BE607" s="8">
        <v>4.2625886941400647E-2</v>
      </c>
      <c r="BF607" s="8">
        <v>0.18950522264694353</v>
      </c>
      <c r="BG607" s="8">
        <v>0.42452009446580685</v>
      </c>
      <c r="BH607" s="8">
        <v>7.2572856636566133E-6</v>
      </c>
      <c r="BI607" s="8">
        <v>0.3589427616366776</v>
      </c>
      <c r="BJ607" s="8">
        <v>1.3618306177099997</v>
      </c>
      <c r="BK607" s="8">
        <v>1.3429937185475807</v>
      </c>
      <c r="BL607" s="8">
        <v>1.2524514467085486</v>
      </c>
    </row>
    <row r="608" spans="1:64" x14ac:dyDescent="0.3">
      <c r="A608" s="7">
        <v>485111</v>
      </c>
      <c r="B608" s="7" t="str">
        <f t="shared" si="171"/>
        <v>Mixed Mode Transit Systems</v>
      </c>
      <c r="C608" s="8">
        <f t="shared" si="172"/>
        <v>2.2317645376129031E-2</v>
      </c>
      <c r="D608" s="8">
        <f t="shared" si="173"/>
        <v>6.4793161056580636E-3</v>
      </c>
      <c r="E608" s="8">
        <f t="shared" si="174"/>
        <v>1.8473584323970966E-2</v>
      </c>
      <c r="F608" s="8">
        <f t="shared" si="175"/>
        <v>1.3028757713783871E-2</v>
      </c>
      <c r="G608" s="8">
        <f t="shared" si="176"/>
        <v>4.1349000530306454E-3</v>
      </c>
      <c r="H608" s="8">
        <f t="shared" si="177"/>
        <v>1.1205104909525808E-2</v>
      </c>
      <c r="I608" s="8">
        <f t="shared" si="178"/>
        <v>1.5687883760983869E-2</v>
      </c>
      <c r="J608" s="8">
        <f t="shared" si="179"/>
        <v>4.6953734717725803E-3</v>
      </c>
      <c r="K608" s="8">
        <f t="shared" si="180"/>
        <v>1.2511955259214516E-2</v>
      </c>
      <c r="L608" s="8">
        <f t="shared" si="181"/>
        <v>2.4625063575274192E-2</v>
      </c>
      <c r="M608" s="8">
        <f t="shared" si="182"/>
        <v>6.4364371423983871E-3</v>
      </c>
      <c r="N608" s="8">
        <f t="shared" si="183"/>
        <v>2.0907884501056448E-2</v>
      </c>
      <c r="O608" s="8">
        <f t="shared" si="184"/>
        <v>5.1031381278096782E-2</v>
      </c>
      <c r="P608" s="8">
        <f t="shared" si="185"/>
        <v>1.3721553081329033E-6</v>
      </c>
      <c r="Q608" s="8">
        <f t="shared" si="186"/>
        <v>4.6437421578000002E-2</v>
      </c>
      <c r="R608" s="8">
        <f t="shared" si="187"/>
        <v>1</v>
      </c>
      <c r="S608" s="8">
        <f t="shared" si="188"/>
        <v>0.1251429562248387</v>
      </c>
      <c r="T608" s="8">
        <f t="shared" si="189"/>
        <v>0.12966940604064517</v>
      </c>
      <c r="W608" s="7">
        <v>485111</v>
      </c>
      <c r="X608" s="7" t="s">
        <v>701</v>
      </c>
      <c r="Y608" s="8">
        <v>0</v>
      </c>
      <c r="Z608" s="8">
        <v>0</v>
      </c>
      <c r="AA608" s="8">
        <v>0</v>
      </c>
      <c r="AB608" s="8">
        <v>0</v>
      </c>
      <c r="AC608" s="8">
        <v>0</v>
      </c>
      <c r="AD608" s="8">
        <v>0</v>
      </c>
      <c r="AE608" s="8">
        <v>0</v>
      </c>
      <c r="AF608" s="8">
        <v>0</v>
      </c>
      <c r="AG608" s="8">
        <v>0</v>
      </c>
      <c r="AH608" s="8">
        <v>0</v>
      </c>
      <c r="AI608" s="8">
        <v>0</v>
      </c>
      <c r="AJ608" s="8">
        <v>0</v>
      </c>
      <c r="AK608" s="8">
        <v>0</v>
      </c>
      <c r="AL608" s="8">
        <v>0</v>
      </c>
      <c r="AM608" s="8">
        <v>0</v>
      </c>
      <c r="AN608" s="8">
        <v>1</v>
      </c>
      <c r="AO608" s="8">
        <v>0</v>
      </c>
      <c r="AP608" s="8">
        <v>0</v>
      </c>
      <c r="AS608" s="7">
        <v>485111</v>
      </c>
      <c r="AT608" s="7" t="s">
        <v>701</v>
      </c>
      <c r="AU608" s="8">
        <v>2.2317645376129031E-2</v>
      </c>
      <c r="AV608" s="8">
        <v>6.4793161056580636E-3</v>
      </c>
      <c r="AW608" s="8">
        <v>1.8473584323970966E-2</v>
      </c>
      <c r="AX608" s="8">
        <v>1.3028757713783871E-2</v>
      </c>
      <c r="AY608" s="8">
        <v>4.1349000530306454E-3</v>
      </c>
      <c r="AZ608" s="8">
        <v>1.1205104909525808E-2</v>
      </c>
      <c r="BA608" s="8">
        <v>1.5687883760983869E-2</v>
      </c>
      <c r="BB608" s="8">
        <v>4.6953734717725803E-3</v>
      </c>
      <c r="BC608" s="8">
        <v>1.2511955259214516E-2</v>
      </c>
      <c r="BD608" s="8">
        <v>2.4625063575274192E-2</v>
      </c>
      <c r="BE608" s="8">
        <v>6.4364371423983871E-3</v>
      </c>
      <c r="BF608" s="8">
        <v>2.0907884501056448E-2</v>
      </c>
      <c r="BG608" s="8">
        <v>5.1031381278096782E-2</v>
      </c>
      <c r="BH608" s="8">
        <v>1.3721553081329033E-6</v>
      </c>
      <c r="BI608" s="8">
        <v>4.6437421578000002E-2</v>
      </c>
      <c r="BJ608" s="8">
        <v>1.0472705458058065</v>
      </c>
      <c r="BK608" s="8">
        <v>0.1251429562248387</v>
      </c>
      <c r="BL608" s="8">
        <v>0.12966940604064517</v>
      </c>
    </row>
    <row r="609" spans="1:64" x14ac:dyDescent="0.3">
      <c r="A609" s="7">
        <v>485112</v>
      </c>
      <c r="B609" s="7" t="str">
        <f t="shared" si="171"/>
        <v>Commuter Rail Systems</v>
      </c>
      <c r="C609" s="8">
        <f t="shared" si="172"/>
        <v>1.2204903868709678E-2</v>
      </c>
      <c r="D609" s="8">
        <f t="shared" si="173"/>
        <v>3.4540514060661292E-3</v>
      </c>
      <c r="E609" s="8">
        <f t="shared" si="174"/>
        <v>1.3992302500758065E-2</v>
      </c>
      <c r="F609" s="8">
        <f t="shared" si="175"/>
        <v>1.2010847225564515E-2</v>
      </c>
      <c r="G609" s="8">
        <f t="shared" si="176"/>
        <v>3.6774489235129031E-3</v>
      </c>
      <c r="H609" s="8">
        <f t="shared" si="177"/>
        <v>1.2326667767425806E-2</v>
      </c>
      <c r="I609" s="8">
        <f t="shared" si="178"/>
        <v>8.3888436219838724E-3</v>
      </c>
      <c r="J609" s="8">
        <f t="shared" si="179"/>
        <v>2.5235319997500001E-3</v>
      </c>
      <c r="K609" s="8">
        <f t="shared" si="180"/>
        <v>9.5831235390306437E-3</v>
      </c>
      <c r="L609" s="8">
        <f t="shared" si="181"/>
        <v>1.360144170379032E-2</v>
      </c>
      <c r="M609" s="8">
        <f t="shared" si="182"/>
        <v>3.4265313185403222E-3</v>
      </c>
      <c r="N609" s="8">
        <f t="shared" si="183"/>
        <v>1.5667242818725807E-2</v>
      </c>
      <c r="O609" s="8">
        <f t="shared" si="184"/>
        <v>2.5550641053435481E-2</v>
      </c>
      <c r="P609" s="8">
        <f t="shared" si="185"/>
        <v>3.651893112414516E-7</v>
      </c>
      <c r="Q609" s="8">
        <f t="shared" si="186"/>
        <v>2.3165844359516127E-2</v>
      </c>
      <c r="R609" s="8">
        <f t="shared" si="187"/>
        <v>1</v>
      </c>
      <c r="S609" s="8">
        <f t="shared" si="188"/>
        <v>7.640206069064516E-2</v>
      </c>
      <c r="T609" s="8">
        <f t="shared" si="189"/>
        <v>6.8882595934838711E-2</v>
      </c>
      <c r="W609" s="7">
        <v>485112</v>
      </c>
      <c r="X609" s="7" t="s">
        <v>702</v>
      </c>
      <c r="Y609" s="8">
        <v>0</v>
      </c>
      <c r="Z609" s="8">
        <v>0</v>
      </c>
      <c r="AA609" s="8">
        <v>0</v>
      </c>
      <c r="AB609" s="8">
        <v>0</v>
      </c>
      <c r="AC609" s="8">
        <v>0</v>
      </c>
      <c r="AD609" s="8">
        <v>0</v>
      </c>
      <c r="AE609" s="8">
        <v>0</v>
      </c>
      <c r="AF609" s="8">
        <v>0</v>
      </c>
      <c r="AG609" s="8">
        <v>0</v>
      </c>
      <c r="AH609" s="8">
        <v>0</v>
      </c>
      <c r="AI609" s="8">
        <v>0</v>
      </c>
      <c r="AJ609" s="8">
        <v>0</v>
      </c>
      <c r="AK609" s="8">
        <v>0</v>
      </c>
      <c r="AL609" s="8">
        <v>0</v>
      </c>
      <c r="AM609" s="8">
        <v>0</v>
      </c>
      <c r="AN609" s="8">
        <v>1</v>
      </c>
      <c r="AO609" s="8">
        <v>0</v>
      </c>
      <c r="AP609" s="8">
        <v>0</v>
      </c>
      <c r="AS609" s="7">
        <v>485112</v>
      </c>
      <c r="AT609" s="7" t="s">
        <v>702</v>
      </c>
      <c r="AU609" s="8">
        <v>1.2204903868709678E-2</v>
      </c>
      <c r="AV609" s="8">
        <v>3.4540514060661292E-3</v>
      </c>
      <c r="AW609" s="8">
        <v>1.3992302500758065E-2</v>
      </c>
      <c r="AX609" s="8">
        <v>1.2010847225564515E-2</v>
      </c>
      <c r="AY609" s="8">
        <v>3.6774489235129031E-3</v>
      </c>
      <c r="AZ609" s="8">
        <v>1.2326667767425806E-2</v>
      </c>
      <c r="BA609" s="8">
        <v>8.3888436219838724E-3</v>
      </c>
      <c r="BB609" s="8">
        <v>2.5235319997500001E-3</v>
      </c>
      <c r="BC609" s="8">
        <v>9.5831235390306437E-3</v>
      </c>
      <c r="BD609" s="8">
        <v>1.360144170379032E-2</v>
      </c>
      <c r="BE609" s="8">
        <v>3.4265313185403222E-3</v>
      </c>
      <c r="BF609" s="8">
        <v>1.5667242818725807E-2</v>
      </c>
      <c r="BG609" s="8">
        <v>2.5550641053435481E-2</v>
      </c>
      <c r="BH609" s="8">
        <v>3.651893112414516E-7</v>
      </c>
      <c r="BI609" s="8">
        <v>2.3165844359516127E-2</v>
      </c>
      <c r="BJ609" s="8">
        <v>1.0296512577754839</v>
      </c>
      <c r="BK609" s="8">
        <v>7.640206069064516E-2</v>
      </c>
      <c r="BL609" s="8">
        <v>6.8882595934838711E-2</v>
      </c>
    </row>
    <row r="610" spans="1:64" x14ac:dyDescent="0.3">
      <c r="A610" s="7">
        <v>485113</v>
      </c>
      <c r="B610" s="7" t="str">
        <f t="shared" si="171"/>
        <v>Bus and Other Motor Vehicle Transit Systems</v>
      </c>
      <c r="C610" s="8">
        <f t="shared" si="172"/>
        <v>8.3985351896956495E-2</v>
      </c>
      <c r="D610" s="8">
        <f t="shared" si="173"/>
        <v>2.3414440997451779E-2</v>
      </c>
      <c r="E610" s="8">
        <f t="shared" si="174"/>
        <v>8.6548473419082242E-2</v>
      </c>
      <c r="F610" s="8">
        <f t="shared" si="175"/>
        <v>6.0970032407288884E-2</v>
      </c>
      <c r="G610" s="8">
        <f t="shared" si="176"/>
        <v>1.7340982363340147E-2</v>
      </c>
      <c r="H610" s="8">
        <f t="shared" si="177"/>
        <v>6.1561881700200702E-2</v>
      </c>
      <c r="I610" s="8">
        <f t="shared" si="178"/>
        <v>5.9797710745646777E-2</v>
      </c>
      <c r="J610" s="8">
        <f t="shared" si="179"/>
        <v>1.7029583332460321E-2</v>
      </c>
      <c r="K610" s="8">
        <f t="shared" si="180"/>
        <v>5.9768522903890321E-2</v>
      </c>
      <c r="L610" s="8">
        <f t="shared" si="181"/>
        <v>9.2114209656598389E-2</v>
      </c>
      <c r="M610" s="8">
        <f t="shared" si="182"/>
        <v>2.2939048583432573E-2</v>
      </c>
      <c r="N610" s="8">
        <f t="shared" si="183"/>
        <v>9.7484855688516114E-2</v>
      </c>
      <c r="O610" s="8">
        <f t="shared" si="184"/>
        <v>0.20443494919896785</v>
      </c>
      <c r="P610" s="8">
        <f t="shared" si="185"/>
        <v>1.7315075093434681E-5</v>
      </c>
      <c r="Q610" s="8">
        <f t="shared" si="186"/>
        <v>0.18647393781406457</v>
      </c>
      <c r="R610" s="8">
        <f t="shared" si="187"/>
        <v>1</v>
      </c>
      <c r="S610" s="8">
        <f t="shared" si="188"/>
        <v>0.5269696706648388</v>
      </c>
      <c r="T610" s="8">
        <f t="shared" si="189"/>
        <v>0.52369259117548383</v>
      </c>
      <c r="W610" s="7">
        <v>485113</v>
      </c>
      <c r="X610" s="7" t="s">
        <v>703</v>
      </c>
      <c r="Y610" s="8">
        <v>0</v>
      </c>
      <c r="Z610" s="8">
        <v>0</v>
      </c>
      <c r="AA610" s="8">
        <v>0</v>
      </c>
      <c r="AB610" s="8">
        <v>0</v>
      </c>
      <c r="AC610" s="8">
        <v>0</v>
      </c>
      <c r="AD610" s="8">
        <v>0</v>
      </c>
      <c r="AE610" s="8">
        <v>0</v>
      </c>
      <c r="AF610" s="8">
        <v>0</v>
      </c>
      <c r="AG610" s="8">
        <v>0</v>
      </c>
      <c r="AH610" s="8">
        <v>0</v>
      </c>
      <c r="AI610" s="8">
        <v>0</v>
      </c>
      <c r="AJ610" s="8">
        <v>0</v>
      </c>
      <c r="AK610" s="8">
        <v>0</v>
      </c>
      <c r="AL610" s="8">
        <v>0</v>
      </c>
      <c r="AM610" s="8">
        <v>0</v>
      </c>
      <c r="AN610" s="8">
        <v>1</v>
      </c>
      <c r="AO610" s="8">
        <v>0</v>
      </c>
      <c r="AP610" s="8">
        <v>0</v>
      </c>
      <c r="AS610" s="7">
        <v>485113</v>
      </c>
      <c r="AT610" s="7" t="s">
        <v>703</v>
      </c>
      <c r="AU610" s="8">
        <v>8.3985351896956495E-2</v>
      </c>
      <c r="AV610" s="8">
        <v>2.3414440997451779E-2</v>
      </c>
      <c r="AW610" s="8">
        <v>8.6548473419082242E-2</v>
      </c>
      <c r="AX610" s="8">
        <v>6.0970032407288884E-2</v>
      </c>
      <c r="AY610" s="8">
        <v>1.7340982363340147E-2</v>
      </c>
      <c r="AZ610" s="8">
        <v>6.1561881700200702E-2</v>
      </c>
      <c r="BA610" s="8">
        <v>5.9797710745646777E-2</v>
      </c>
      <c r="BB610" s="8">
        <v>1.7029583332460321E-2</v>
      </c>
      <c r="BC610" s="8">
        <v>5.9768522903890321E-2</v>
      </c>
      <c r="BD610" s="8">
        <v>9.2114209656598389E-2</v>
      </c>
      <c r="BE610" s="8">
        <v>2.2939048583432573E-2</v>
      </c>
      <c r="BF610" s="8">
        <v>9.7484855688516114E-2</v>
      </c>
      <c r="BG610" s="8">
        <v>0.20443494919896785</v>
      </c>
      <c r="BH610" s="8">
        <v>1.7315075093434681E-5</v>
      </c>
      <c r="BI610" s="8">
        <v>0.18647393781406457</v>
      </c>
      <c r="BJ610" s="8">
        <v>1.1939482663135483</v>
      </c>
      <c r="BK610" s="8">
        <v>0.5269696706648388</v>
      </c>
      <c r="BL610" s="8">
        <v>0.52369259117548383</v>
      </c>
    </row>
    <row r="611" spans="1:64" x14ac:dyDescent="0.3">
      <c r="A611" s="7">
        <v>485119</v>
      </c>
      <c r="B611" s="7" t="str">
        <f t="shared" si="171"/>
        <v>***SECTOR NOT AVAILABLE</v>
      </c>
      <c r="C611" s="8">
        <f t="shared" si="172"/>
        <v>0</v>
      </c>
      <c r="D611" s="8">
        <f t="shared" si="173"/>
        <v>0</v>
      </c>
      <c r="E611" s="8">
        <f t="shared" si="174"/>
        <v>0</v>
      </c>
      <c r="F611" s="8">
        <f t="shared" si="175"/>
        <v>0</v>
      </c>
      <c r="G611" s="8">
        <f t="shared" si="176"/>
        <v>0</v>
      </c>
      <c r="H611" s="8">
        <f t="shared" si="177"/>
        <v>0</v>
      </c>
      <c r="I611" s="8">
        <f t="shared" si="178"/>
        <v>0</v>
      </c>
      <c r="J611" s="8">
        <f t="shared" si="179"/>
        <v>0</v>
      </c>
      <c r="K611" s="8">
        <f t="shared" si="180"/>
        <v>0</v>
      </c>
      <c r="L611" s="8">
        <f t="shared" si="181"/>
        <v>0</v>
      </c>
      <c r="M611" s="8">
        <f t="shared" si="182"/>
        <v>0</v>
      </c>
      <c r="N611" s="8">
        <f t="shared" si="183"/>
        <v>0</v>
      </c>
      <c r="O611" s="8">
        <f t="shared" si="184"/>
        <v>0</v>
      </c>
      <c r="P611" s="8">
        <f t="shared" si="185"/>
        <v>0</v>
      </c>
      <c r="Q611" s="8">
        <f t="shared" si="186"/>
        <v>0</v>
      </c>
      <c r="R611" s="8">
        <f t="shared" si="187"/>
        <v>1</v>
      </c>
      <c r="S611" s="8">
        <f t="shared" si="188"/>
        <v>0</v>
      </c>
      <c r="T611" s="8">
        <f t="shared" si="189"/>
        <v>0</v>
      </c>
      <c r="W611" s="7">
        <v>485119</v>
      </c>
      <c r="X611" s="7" t="s">
        <v>704</v>
      </c>
      <c r="Y611" s="8">
        <v>0</v>
      </c>
      <c r="Z611" s="8">
        <v>0</v>
      </c>
      <c r="AA611" s="8">
        <v>0</v>
      </c>
      <c r="AB611" s="8">
        <v>0</v>
      </c>
      <c r="AC611" s="8">
        <v>0</v>
      </c>
      <c r="AD611" s="8">
        <v>0</v>
      </c>
      <c r="AE611" s="8">
        <v>0</v>
      </c>
      <c r="AF611" s="8">
        <v>0</v>
      </c>
      <c r="AG611" s="8">
        <v>0</v>
      </c>
      <c r="AH611" s="8">
        <v>0</v>
      </c>
      <c r="AI611" s="8">
        <v>0</v>
      </c>
      <c r="AJ611" s="8">
        <v>0</v>
      </c>
      <c r="AK611" s="8">
        <v>0</v>
      </c>
      <c r="AL611" s="8">
        <v>0</v>
      </c>
      <c r="AM611" s="8">
        <v>0</v>
      </c>
      <c r="AN611" s="8">
        <v>1</v>
      </c>
      <c r="AO611" s="8">
        <v>0</v>
      </c>
      <c r="AP611" s="8">
        <v>0</v>
      </c>
      <c r="AS611" s="7">
        <v>485119</v>
      </c>
      <c r="AT611" s="7" t="s">
        <v>704</v>
      </c>
      <c r="AU611" s="8">
        <v>0</v>
      </c>
      <c r="AV611" s="8">
        <v>0</v>
      </c>
      <c r="AW611" s="8">
        <v>0</v>
      </c>
      <c r="AX611" s="8">
        <v>0</v>
      </c>
      <c r="AY611" s="8">
        <v>0</v>
      </c>
      <c r="AZ611" s="8">
        <v>0</v>
      </c>
      <c r="BA611" s="8">
        <v>0</v>
      </c>
      <c r="BB611" s="8">
        <v>0</v>
      </c>
      <c r="BC611" s="8">
        <v>0</v>
      </c>
      <c r="BD611" s="8">
        <v>0</v>
      </c>
      <c r="BE611" s="8">
        <v>0</v>
      </c>
      <c r="BF611" s="8">
        <v>0</v>
      </c>
      <c r="BG611" s="8">
        <v>0</v>
      </c>
      <c r="BH611" s="8">
        <v>0</v>
      </c>
      <c r="BI611" s="8">
        <v>0</v>
      </c>
      <c r="BJ611" s="8">
        <v>1</v>
      </c>
      <c r="BK611" s="8">
        <v>0</v>
      </c>
      <c r="BL611" s="8">
        <v>0</v>
      </c>
    </row>
    <row r="612" spans="1:64" x14ac:dyDescent="0.3">
      <c r="A612" s="7">
        <v>485210</v>
      </c>
      <c r="B612" s="7" t="str">
        <f t="shared" si="171"/>
        <v>Interurban and Rural Bus Transportation</v>
      </c>
      <c r="C612" s="8">
        <f t="shared" si="172"/>
        <v>7.3692359384153236E-2</v>
      </c>
      <c r="D612" s="8">
        <f t="shared" si="173"/>
        <v>2.2217911257599997E-2</v>
      </c>
      <c r="E612" s="8">
        <f t="shared" si="174"/>
        <v>7.7228394796019367E-2</v>
      </c>
      <c r="F612" s="8">
        <f t="shared" si="175"/>
        <v>5.2157111620582272E-2</v>
      </c>
      <c r="G612" s="8">
        <f t="shared" si="176"/>
        <v>1.597943627441142E-2</v>
      </c>
      <c r="H612" s="8">
        <f t="shared" si="177"/>
        <v>5.4645696921998395E-2</v>
      </c>
      <c r="I612" s="8">
        <f t="shared" si="178"/>
        <v>5.3393153388704845E-2</v>
      </c>
      <c r="J612" s="8">
        <f t="shared" si="179"/>
        <v>1.6527700985510641E-2</v>
      </c>
      <c r="K612" s="8">
        <f t="shared" si="180"/>
        <v>5.409698706109517E-2</v>
      </c>
      <c r="L612" s="8">
        <f t="shared" si="181"/>
        <v>8.1260670254258052E-2</v>
      </c>
      <c r="M612" s="8">
        <f t="shared" si="182"/>
        <v>2.2095283789193388E-2</v>
      </c>
      <c r="N612" s="8">
        <f t="shared" si="183"/>
        <v>8.7036306684593556E-2</v>
      </c>
      <c r="O612" s="8">
        <f t="shared" si="184"/>
        <v>0.16152616406982256</v>
      </c>
      <c r="P612" s="8">
        <f t="shared" si="185"/>
        <v>1.2706868324877907E-5</v>
      </c>
      <c r="Q612" s="8">
        <f t="shared" si="186"/>
        <v>0.14674441687003228</v>
      </c>
      <c r="R612" s="8">
        <f t="shared" si="187"/>
        <v>1</v>
      </c>
      <c r="S612" s="8">
        <f t="shared" si="188"/>
        <v>0.42923385772000006</v>
      </c>
      <c r="T612" s="8">
        <f t="shared" si="189"/>
        <v>0.43046945433838713</v>
      </c>
      <c r="W612" s="7">
        <v>485210</v>
      </c>
      <c r="X612" s="7" t="s">
        <v>705</v>
      </c>
      <c r="Y612" s="8">
        <v>0</v>
      </c>
      <c r="Z612" s="8">
        <v>0</v>
      </c>
      <c r="AA612" s="8">
        <v>0</v>
      </c>
      <c r="AB612" s="8">
        <v>0</v>
      </c>
      <c r="AC612" s="8">
        <v>0</v>
      </c>
      <c r="AD612" s="8">
        <v>0</v>
      </c>
      <c r="AE612" s="8">
        <v>0</v>
      </c>
      <c r="AF612" s="8">
        <v>0</v>
      </c>
      <c r="AG612" s="8">
        <v>0</v>
      </c>
      <c r="AH612" s="8">
        <v>0</v>
      </c>
      <c r="AI612" s="8">
        <v>0</v>
      </c>
      <c r="AJ612" s="8">
        <v>0</v>
      </c>
      <c r="AK612" s="8">
        <v>0</v>
      </c>
      <c r="AL612" s="8">
        <v>0</v>
      </c>
      <c r="AM612" s="8">
        <v>0</v>
      </c>
      <c r="AN612" s="8">
        <v>1</v>
      </c>
      <c r="AO612" s="8">
        <v>0</v>
      </c>
      <c r="AP612" s="8">
        <v>0</v>
      </c>
      <c r="AS612" s="7">
        <v>485210</v>
      </c>
      <c r="AT612" s="7" t="s">
        <v>705</v>
      </c>
      <c r="AU612" s="8">
        <v>7.3692359384153236E-2</v>
      </c>
      <c r="AV612" s="8">
        <v>2.2217911257599997E-2</v>
      </c>
      <c r="AW612" s="8">
        <v>7.7228394796019367E-2</v>
      </c>
      <c r="AX612" s="8">
        <v>5.2157111620582272E-2</v>
      </c>
      <c r="AY612" s="8">
        <v>1.597943627441142E-2</v>
      </c>
      <c r="AZ612" s="8">
        <v>5.4645696921998395E-2</v>
      </c>
      <c r="BA612" s="8">
        <v>5.3393153388704845E-2</v>
      </c>
      <c r="BB612" s="8">
        <v>1.6527700985510641E-2</v>
      </c>
      <c r="BC612" s="8">
        <v>5.409698706109517E-2</v>
      </c>
      <c r="BD612" s="8">
        <v>8.1260670254258052E-2</v>
      </c>
      <c r="BE612" s="8">
        <v>2.2095283789193388E-2</v>
      </c>
      <c r="BF612" s="8">
        <v>8.7036306684593556E-2</v>
      </c>
      <c r="BG612" s="8">
        <v>0.16152616406982256</v>
      </c>
      <c r="BH612" s="8">
        <v>1.2706868324877907E-5</v>
      </c>
      <c r="BI612" s="8">
        <v>0.14674441687003228</v>
      </c>
      <c r="BJ612" s="8">
        <v>1.1731386654380644</v>
      </c>
      <c r="BK612" s="8">
        <v>0.42923385772000006</v>
      </c>
      <c r="BL612" s="8">
        <v>0.43046945433838713</v>
      </c>
    </row>
    <row r="613" spans="1:64" x14ac:dyDescent="0.3">
      <c r="A613" s="7">
        <v>485310</v>
      </c>
      <c r="B613" s="7" t="str">
        <f t="shared" si="171"/>
        <v>Taxi Service</v>
      </c>
      <c r="C613" s="8">
        <f t="shared" si="172"/>
        <v>0.14954660116599999</v>
      </c>
      <c r="D613" s="8">
        <f t="shared" si="173"/>
        <v>2.8152390909399999E-2</v>
      </c>
      <c r="E613" s="8">
        <f t="shared" si="174"/>
        <v>6.9451396319499994E-2</v>
      </c>
      <c r="F613" s="8">
        <f t="shared" si="175"/>
        <v>7.8020986905000006E-2</v>
      </c>
      <c r="G613" s="8">
        <f t="shared" si="176"/>
        <v>1.3211518463E-2</v>
      </c>
      <c r="H613" s="8">
        <f t="shared" si="177"/>
        <v>3.0049256143000001E-2</v>
      </c>
      <c r="I613" s="8">
        <f t="shared" si="178"/>
        <v>9.7430605847000001E-2</v>
      </c>
      <c r="J613" s="8">
        <f t="shared" si="179"/>
        <v>1.7870997523799999E-2</v>
      </c>
      <c r="K613" s="8">
        <f t="shared" si="180"/>
        <v>3.4856002562700002E-2</v>
      </c>
      <c r="L613" s="8">
        <f t="shared" si="181"/>
        <v>0.16617896594500001</v>
      </c>
      <c r="M613" s="8">
        <f t="shared" si="182"/>
        <v>2.5569622228200001E-2</v>
      </c>
      <c r="N613" s="8">
        <f t="shared" si="183"/>
        <v>8.6073004650499996E-2</v>
      </c>
      <c r="O613" s="8">
        <f t="shared" si="184"/>
        <v>0.531143346352</v>
      </c>
      <c r="P613" s="8">
        <f t="shared" si="185"/>
        <v>1.5200439694099999E-5</v>
      </c>
      <c r="Q613" s="8">
        <f t="shared" si="186"/>
        <v>0.481603380709</v>
      </c>
      <c r="R613" s="8">
        <f t="shared" si="187"/>
        <v>1.2471503883899999</v>
      </c>
      <c r="S613" s="8">
        <f t="shared" si="188"/>
        <v>1.1212817615099999</v>
      </c>
      <c r="T613" s="8">
        <f t="shared" si="189"/>
        <v>1.15015760593</v>
      </c>
      <c r="W613" s="7">
        <v>485310</v>
      </c>
      <c r="X613" s="7" t="s">
        <v>706</v>
      </c>
      <c r="Y613" s="8">
        <v>0.14954660116599999</v>
      </c>
      <c r="Z613" s="8">
        <v>2.8152390909399999E-2</v>
      </c>
      <c r="AA613" s="8">
        <v>6.9451396319499994E-2</v>
      </c>
      <c r="AB613" s="8">
        <v>7.8020986905000006E-2</v>
      </c>
      <c r="AC613" s="8">
        <v>1.3211518463E-2</v>
      </c>
      <c r="AD613" s="8">
        <v>3.0049256143000001E-2</v>
      </c>
      <c r="AE613" s="8">
        <v>9.7430605847000001E-2</v>
      </c>
      <c r="AF613" s="8">
        <v>1.7870997523799999E-2</v>
      </c>
      <c r="AG613" s="8">
        <v>3.4856002562700002E-2</v>
      </c>
      <c r="AH613" s="8">
        <v>0.16617896594500001</v>
      </c>
      <c r="AI613" s="8">
        <v>2.5569622228200001E-2</v>
      </c>
      <c r="AJ613" s="8">
        <v>8.6073004650499996E-2</v>
      </c>
      <c r="AK613" s="8">
        <v>0.531143346352</v>
      </c>
      <c r="AL613" s="8">
        <v>1.5200439694099999E-5</v>
      </c>
      <c r="AM613" s="8">
        <v>0.481603380709</v>
      </c>
      <c r="AN613" s="8">
        <v>1.2471503883899999</v>
      </c>
      <c r="AO613" s="8">
        <v>1.1212817615099999</v>
      </c>
      <c r="AP613" s="8">
        <v>1.15015760593</v>
      </c>
      <c r="AS613" s="7">
        <v>485310</v>
      </c>
      <c r="AT613" s="7" t="s">
        <v>706</v>
      </c>
      <c r="AU613" s="8">
        <v>0.18909290511430646</v>
      </c>
      <c r="AV613" s="8">
        <v>4.7166024701756452E-2</v>
      </c>
      <c r="AW613" s="8">
        <v>0.16605987519686294</v>
      </c>
      <c r="AX613" s="8">
        <v>6.1887041642020982E-2</v>
      </c>
      <c r="AY613" s="8">
        <v>1.4173031259159356E-2</v>
      </c>
      <c r="AZ613" s="8">
        <v>4.9754361294672561E-2</v>
      </c>
      <c r="BA613" s="8">
        <v>0.13286131879609189</v>
      </c>
      <c r="BB613" s="8">
        <v>3.3325080375372587E-2</v>
      </c>
      <c r="BC613" s="8">
        <v>0.1124033235333194</v>
      </c>
      <c r="BD613" s="8">
        <v>0.20456818323432252</v>
      </c>
      <c r="BE613" s="8">
        <v>4.5092830261720958E-2</v>
      </c>
      <c r="BF613" s="8">
        <v>0.18756850473978709</v>
      </c>
      <c r="BG613" s="8">
        <v>0.5231369781930485</v>
      </c>
      <c r="BH613" s="8">
        <v>2.2127875277770974E-5</v>
      </c>
      <c r="BI613" s="8">
        <v>0.47523884232416125</v>
      </c>
      <c r="BJ613" s="8">
        <v>1.4023188050129027</v>
      </c>
      <c r="BK613" s="8">
        <v>1.1096854019372577</v>
      </c>
      <c r="BL613" s="8">
        <v>1.2624606904464515</v>
      </c>
    </row>
    <row r="614" spans="1:64" x14ac:dyDescent="0.3">
      <c r="A614" s="7">
        <v>485320</v>
      </c>
      <c r="B614" s="7" t="str">
        <f t="shared" si="171"/>
        <v>Limousine Service</v>
      </c>
      <c r="C614" s="8">
        <f t="shared" si="172"/>
        <v>0.150327317425</v>
      </c>
      <c r="D614" s="8">
        <f t="shared" si="173"/>
        <v>2.8285316741800001E-2</v>
      </c>
      <c r="E614" s="8">
        <f t="shared" si="174"/>
        <v>6.921771149E-2</v>
      </c>
      <c r="F614" s="8">
        <f t="shared" si="175"/>
        <v>5.4947087175100003E-2</v>
      </c>
      <c r="G614" s="8">
        <f t="shared" si="176"/>
        <v>9.3124396142599992E-3</v>
      </c>
      <c r="H614" s="8">
        <f t="shared" si="177"/>
        <v>2.1063068435700001E-2</v>
      </c>
      <c r="I614" s="8">
        <f t="shared" si="178"/>
        <v>9.7892498266799993E-2</v>
      </c>
      <c r="J614" s="8">
        <f t="shared" si="179"/>
        <v>1.7965724434200001E-2</v>
      </c>
      <c r="K614" s="8">
        <f t="shared" si="180"/>
        <v>3.48439744013E-2</v>
      </c>
      <c r="L614" s="8">
        <f t="shared" si="181"/>
        <v>0.167449038351</v>
      </c>
      <c r="M614" s="8">
        <f t="shared" si="182"/>
        <v>2.57465114494E-2</v>
      </c>
      <c r="N614" s="8">
        <f t="shared" si="183"/>
        <v>8.5906481506699994E-2</v>
      </c>
      <c r="O614" s="8">
        <f t="shared" si="184"/>
        <v>0.52998465769500003</v>
      </c>
      <c r="P614" s="8">
        <f t="shared" si="185"/>
        <v>2.16699895054E-5</v>
      </c>
      <c r="Q614" s="8">
        <f t="shared" si="186"/>
        <v>0.481364118555</v>
      </c>
      <c r="R614" s="8">
        <f t="shared" si="187"/>
        <v>1.24783034566</v>
      </c>
      <c r="S614" s="8">
        <f t="shared" si="188"/>
        <v>1.0853225952300001</v>
      </c>
      <c r="T614" s="8">
        <f t="shared" si="189"/>
        <v>1.1507021971</v>
      </c>
      <c r="W614" s="7">
        <v>485320</v>
      </c>
      <c r="X614" s="7" t="s">
        <v>707</v>
      </c>
      <c r="Y614" s="8">
        <v>0.150327317425</v>
      </c>
      <c r="Z614" s="8">
        <v>2.8285316741800001E-2</v>
      </c>
      <c r="AA614" s="8">
        <v>6.921771149E-2</v>
      </c>
      <c r="AB614" s="8">
        <v>5.4947087175100003E-2</v>
      </c>
      <c r="AC614" s="8">
        <v>9.3124396142599992E-3</v>
      </c>
      <c r="AD614" s="8">
        <v>2.1063068435700001E-2</v>
      </c>
      <c r="AE614" s="8">
        <v>9.7892498266799993E-2</v>
      </c>
      <c r="AF614" s="8">
        <v>1.7965724434200001E-2</v>
      </c>
      <c r="AG614" s="8">
        <v>3.48439744013E-2</v>
      </c>
      <c r="AH614" s="8">
        <v>0.167449038351</v>
      </c>
      <c r="AI614" s="8">
        <v>2.57465114494E-2</v>
      </c>
      <c r="AJ614" s="8">
        <v>8.5906481506699994E-2</v>
      </c>
      <c r="AK614" s="8">
        <v>0.52998465769500003</v>
      </c>
      <c r="AL614" s="8">
        <v>2.16699895054E-5</v>
      </c>
      <c r="AM614" s="8">
        <v>0.481364118555</v>
      </c>
      <c r="AN614" s="8">
        <v>1.24783034566</v>
      </c>
      <c r="AO614" s="8">
        <v>1.0853225952300001</v>
      </c>
      <c r="AP614" s="8">
        <v>1.1507021971</v>
      </c>
      <c r="AS614" s="7">
        <v>485320</v>
      </c>
      <c r="AT614" s="7" t="s">
        <v>707</v>
      </c>
      <c r="AU614" s="8">
        <v>0.19003771182270959</v>
      </c>
      <c r="AV614" s="8">
        <v>4.7366591211180649E-2</v>
      </c>
      <c r="AW614" s="8">
        <v>0.16574324097433546</v>
      </c>
      <c r="AX614" s="8">
        <v>5.3506571017291935E-2</v>
      </c>
      <c r="AY614" s="8">
        <v>1.2351791606602582E-2</v>
      </c>
      <c r="AZ614" s="8">
        <v>4.2547201841980645E-2</v>
      </c>
      <c r="BA614" s="8">
        <v>0.13356510492859355</v>
      </c>
      <c r="BB614" s="8">
        <v>3.3501218576094373E-2</v>
      </c>
      <c r="BC614" s="8">
        <v>0.11233341063115809</v>
      </c>
      <c r="BD614" s="8">
        <v>0.20610013178222583</v>
      </c>
      <c r="BE614" s="8">
        <v>4.5388303439432273E-2</v>
      </c>
      <c r="BF614" s="8">
        <v>0.18760273235281938</v>
      </c>
      <c r="BG614" s="8">
        <v>0.52198050855766187</v>
      </c>
      <c r="BH614" s="8">
        <v>2.544690839317903E-5</v>
      </c>
      <c r="BI614" s="8">
        <v>0.47474927604191908</v>
      </c>
      <c r="BJ614" s="8">
        <v>1.4031475440085484</v>
      </c>
      <c r="BK614" s="8">
        <v>1.0922765322077421</v>
      </c>
      <c r="BL614" s="8">
        <v>1.2632707018780647</v>
      </c>
    </row>
    <row r="615" spans="1:64" x14ac:dyDescent="0.3">
      <c r="A615" s="7">
        <v>485410</v>
      </c>
      <c r="B615" s="7" t="str">
        <f t="shared" si="171"/>
        <v>School and Employee Bus Transportation</v>
      </c>
      <c r="C615" s="8">
        <f t="shared" si="172"/>
        <v>0.15159631792299999</v>
      </c>
      <c r="D615" s="8">
        <f t="shared" si="173"/>
        <v>2.8523295857199999E-2</v>
      </c>
      <c r="E615" s="8">
        <f t="shared" si="174"/>
        <v>7.0407755968500005E-2</v>
      </c>
      <c r="F615" s="8">
        <f t="shared" si="175"/>
        <v>5.9039024502100003E-2</v>
      </c>
      <c r="G615" s="8">
        <f t="shared" si="176"/>
        <v>1.00025945705E-2</v>
      </c>
      <c r="H615" s="8">
        <f t="shared" si="177"/>
        <v>2.3513113707600002E-2</v>
      </c>
      <c r="I615" s="8">
        <f t="shared" si="178"/>
        <v>9.8648629392199996E-2</v>
      </c>
      <c r="J615" s="8">
        <f t="shared" si="179"/>
        <v>1.8106661627499999E-2</v>
      </c>
      <c r="K615" s="8">
        <f t="shared" si="180"/>
        <v>3.6341458037300003E-2</v>
      </c>
      <c r="L615" s="8">
        <f t="shared" si="181"/>
        <v>0.169822703765</v>
      </c>
      <c r="M615" s="8">
        <f t="shared" si="182"/>
        <v>2.60924218621E-2</v>
      </c>
      <c r="N615" s="8">
        <f t="shared" si="183"/>
        <v>8.7170855470699998E-2</v>
      </c>
      <c r="O615" s="8">
        <f t="shared" si="184"/>
        <v>0.52731208862300005</v>
      </c>
      <c r="P615" s="8">
        <f t="shared" si="185"/>
        <v>2.0342776306999999E-5</v>
      </c>
      <c r="Q615" s="8">
        <f t="shared" si="186"/>
        <v>0.48163801541099999</v>
      </c>
      <c r="R615" s="8">
        <f t="shared" si="187"/>
        <v>1.2505273697499999</v>
      </c>
      <c r="S615" s="8">
        <f t="shared" si="188"/>
        <v>1.09255473278</v>
      </c>
      <c r="T615" s="8">
        <f t="shared" si="189"/>
        <v>1.1530967490599999</v>
      </c>
      <c r="W615" s="7">
        <v>485410</v>
      </c>
      <c r="X615" s="7" t="s">
        <v>708</v>
      </c>
      <c r="Y615" s="8">
        <v>0.15159631792299999</v>
      </c>
      <c r="Z615" s="8">
        <v>2.8523295857199999E-2</v>
      </c>
      <c r="AA615" s="8">
        <v>7.0407755968500005E-2</v>
      </c>
      <c r="AB615" s="8">
        <v>5.9039024502100003E-2</v>
      </c>
      <c r="AC615" s="8">
        <v>1.00025945705E-2</v>
      </c>
      <c r="AD615" s="8">
        <v>2.3513113707600002E-2</v>
      </c>
      <c r="AE615" s="8">
        <v>9.8648629392199996E-2</v>
      </c>
      <c r="AF615" s="8">
        <v>1.8106661627499999E-2</v>
      </c>
      <c r="AG615" s="8">
        <v>3.6341458037300003E-2</v>
      </c>
      <c r="AH615" s="8">
        <v>0.169822703765</v>
      </c>
      <c r="AI615" s="8">
        <v>2.60924218621E-2</v>
      </c>
      <c r="AJ615" s="8">
        <v>8.7170855470699998E-2</v>
      </c>
      <c r="AK615" s="8">
        <v>0.52731208862300005</v>
      </c>
      <c r="AL615" s="8">
        <v>2.0342776306999999E-5</v>
      </c>
      <c r="AM615" s="8">
        <v>0.48163801541099999</v>
      </c>
      <c r="AN615" s="8">
        <v>1.2505273697499999</v>
      </c>
      <c r="AO615" s="8">
        <v>1.09255473278</v>
      </c>
      <c r="AP615" s="8">
        <v>1.1530967490599999</v>
      </c>
      <c r="AS615" s="7">
        <v>485410</v>
      </c>
      <c r="AT615" s="7" t="s">
        <v>708</v>
      </c>
      <c r="AU615" s="8">
        <v>0.15207474272098387</v>
      </c>
      <c r="AV615" s="8">
        <v>3.9551386149791611E-2</v>
      </c>
      <c r="AW615" s="8">
        <v>0.13803239805308551</v>
      </c>
      <c r="AX615" s="8">
        <v>7.9366040771699661E-2</v>
      </c>
      <c r="AY615" s="8">
        <v>1.9722152644472288E-2</v>
      </c>
      <c r="AZ615" s="8">
        <v>6.882024868747369E-2</v>
      </c>
      <c r="BA615" s="8">
        <v>0.10757728421777257</v>
      </c>
      <c r="BB615" s="8">
        <v>2.8180180250027092E-2</v>
      </c>
      <c r="BC615" s="8">
        <v>9.4282619452664515E-2</v>
      </c>
      <c r="BD615" s="8">
        <v>0.16586443442376131</v>
      </c>
      <c r="BE615" s="8">
        <v>3.8272330508226128E-2</v>
      </c>
      <c r="BF615" s="8">
        <v>0.15627951958274028</v>
      </c>
      <c r="BG615" s="8">
        <v>0.40012773740272606</v>
      </c>
      <c r="BH615" s="8">
        <v>1.2364264618963229E-5</v>
      </c>
      <c r="BI615" s="8">
        <v>0.36590443973395131</v>
      </c>
      <c r="BJ615" s="8">
        <v>1.3296585269238708</v>
      </c>
      <c r="BK615" s="8">
        <v>0.92597295823338699</v>
      </c>
      <c r="BL615" s="8">
        <v>0.98810460004887068</v>
      </c>
    </row>
    <row r="616" spans="1:64" x14ac:dyDescent="0.3">
      <c r="A616" s="7">
        <v>485510</v>
      </c>
      <c r="B616" s="7" t="str">
        <f t="shared" si="171"/>
        <v>Charter Bus Industry</v>
      </c>
      <c r="C616" s="8">
        <f t="shared" si="172"/>
        <v>0.11581388513415644</v>
      </c>
      <c r="D616" s="8">
        <f t="shared" si="173"/>
        <v>3.1561141770859516E-2</v>
      </c>
      <c r="E616" s="8">
        <f t="shared" si="174"/>
        <v>0.11682763745464678</v>
      </c>
      <c r="F616" s="8">
        <f t="shared" si="175"/>
        <v>6.9141393337199486E-2</v>
      </c>
      <c r="G616" s="8">
        <f t="shared" si="176"/>
        <v>1.8595821498813617E-2</v>
      </c>
      <c r="H616" s="8">
        <f t="shared" si="177"/>
        <v>6.6512020926169202E-2</v>
      </c>
      <c r="I616" s="8">
        <f t="shared" si="178"/>
        <v>8.2012226680466122E-2</v>
      </c>
      <c r="J616" s="8">
        <f t="shared" si="179"/>
        <v>2.2884342771033548E-2</v>
      </c>
      <c r="K616" s="8">
        <f t="shared" si="180"/>
        <v>8.1419258554946763E-2</v>
      </c>
      <c r="L616" s="8">
        <f t="shared" si="181"/>
        <v>0.12719890520575644</v>
      </c>
      <c r="M616" s="8">
        <f t="shared" si="182"/>
        <v>3.0940761029062087E-2</v>
      </c>
      <c r="N616" s="8">
        <f t="shared" si="183"/>
        <v>0.13189403686860804</v>
      </c>
      <c r="O616" s="8">
        <f t="shared" si="184"/>
        <v>0.28049223942353213</v>
      </c>
      <c r="P616" s="8">
        <f t="shared" si="185"/>
        <v>8.4026170858862911E-6</v>
      </c>
      <c r="Q616" s="8">
        <f t="shared" si="186"/>
        <v>0.25589814852658072</v>
      </c>
      <c r="R616" s="8">
        <f t="shared" si="187"/>
        <v>1</v>
      </c>
      <c r="S616" s="8">
        <f t="shared" si="188"/>
        <v>0.68650730027854845</v>
      </c>
      <c r="T616" s="8">
        <f t="shared" si="189"/>
        <v>0.71857389252209669</v>
      </c>
      <c r="W616" s="7">
        <v>485510</v>
      </c>
      <c r="X616" s="7" t="s">
        <v>709</v>
      </c>
      <c r="Y616" s="8">
        <v>0</v>
      </c>
      <c r="Z616" s="8">
        <v>0</v>
      </c>
      <c r="AA616" s="8">
        <v>0</v>
      </c>
      <c r="AB616" s="8">
        <v>0</v>
      </c>
      <c r="AC616" s="8">
        <v>0</v>
      </c>
      <c r="AD616" s="8">
        <v>0</v>
      </c>
      <c r="AE616" s="8">
        <v>0</v>
      </c>
      <c r="AF616" s="8">
        <v>0</v>
      </c>
      <c r="AG616" s="8">
        <v>0</v>
      </c>
      <c r="AH616" s="8">
        <v>0</v>
      </c>
      <c r="AI616" s="8">
        <v>0</v>
      </c>
      <c r="AJ616" s="8">
        <v>0</v>
      </c>
      <c r="AK616" s="8">
        <v>0</v>
      </c>
      <c r="AL616" s="8">
        <v>0</v>
      </c>
      <c r="AM616" s="8">
        <v>0</v>
      </c>
      <c r="AN616" s="8">
        <v>1</v>
      </c>
      <c r="AO616" s="8">
        <v>0</v>
      </c>
      <c r="AP616" s="8">
        <v>0</v>
      </c>
      <c r="AS616" s="7">
        <v>485510</v>
      </c>
      <c r="AT616" s="7" t="s">
        <v>709</v>
      </c>
      <c r="AU616" s="8">
        <v>0.11581388513415644</v>
      </c>
      <c r="AV616" s="8">
        <v>3.1561141770859516E-2</v>
      </c>
      <c r="AW616" s="8">
        <v>0.11682763745464678</v>
      </c>
      <c r="AX616" s="8">
        <v>6.9141393337199486E-2</v>
      </c>
      <c r="AY616" s="8">
        <v>1.8595821498813617E-2</v>
      </c>
      <c r="AZ616" s="8">
        <v>6.6512020926169202E-2</v>
      </c>
      <c r="BA616" s="8">
        <v>8.2012226680466122E-2</v>
      </c>
      <c r="BB616" s="8">
        <v>2.2884342771033548E-2</v>
      </c>
      <c r="BC616" s="8">
        <v>8.1419258554946763E-2</v>
      </c>
      <c r="BD616" s="8">
        <v>0.12719890520575644</v>
      </c>
      <c r="BE616" s="8">
        <v>3.0940761029062087E-2</v>
      </c>
      <c r="BF616" s="8">
        <v>0.13189403686860804</v>
      </c>
      <c r="BG616" s="8">
        <v>0.28049223942353213</v>
      </c>
      <c r="BH616" s="8">
        <v>8.4026170858862911E-6</v>
      </c>
      <c r="BI616" s="8">
        <v>0.25589814852658072</v>
      </c>
      <c r="BJ616" s="8">
        <v>1.2642026643595161</v>
      </c>
      <c r="BK616" s="8">
        <v>0.68650730027854845</v>
      </c>
      <c r="BL616" s="8">
        <v>0.71857389252209669</v>
      </c>
    </row>
    <row r="617" spans="1:64" x14ac:dyDescent="0.3">
      <c r="A617" s="7">
        <v>485991</v>
      </c>
      <c r="B617" s="7" t="str">
        <f t="shared" si="171"/>
        <v>Special Needs Transportation</v>
      </c>
      <c r="C617" s="8">
        <f t="shared" si="172"/>
        <v>0.151269613744</v>
      </c>
      <c r="D617" s="8">
        <f t="shared" si="173"/>
        <v>2.8474602630100002E-2</v>
      </c>
      <c r="E617" s="8">
        <f t="shared" si="174"/>
        <v>7.0937405890600005E-2</v>
      </c>
      <c r="F617" s="8">
        <f t="shared" si="175"/>
        <v>4.7969741096899998E-2</v>
      </c>
      <c r="G617" s="8">
        <f t="shared" si="176"/>
        <v>8.1356619331200003E-3</v>
      </c>
      <c r="H617" s="8">
        <f t="shared" si="177"/>
        <v>1.9203442212800001E-2</v>
      </c>
      <c r="I617" s="8">
        <f t="shared" si="178"/>
        <v>9.8694450808800002E-2</v>
      </c>
      <c r="J617" s="8">
        <f t="shared" si="179"/>
        <v>1.8133649696299999E-2</v>
      </c>
      <c r="K617" s="8">
        <f t="shared" si="180"/>
        <v>3.6595579538499998E-2</v>
      </c>
      <c r="L617" s="8">
        <f t="shared" si="181"/>
        <v>0.169212087091</v>
      </c>
      <c r="M617" s="8">
        <f t="shared" si="182"/>
        <v>2.6013323469499999E-2</v>
      </c>
      <c r="N617" s="8">
        <f t="shared" si="183"/>
        <v>8.7773340369999994E-2</v>
      </c>
      <c r="O617" s="8">
        <f t="shared" si="184"/>
        <v>0.52804445379599996</v>
      </c>
      <c r="P617" s="8">
        <f t="shared" si="185"/>
        <v>2.4966167985899999E-5</v>
      </c>
      <c r="Q617" s="8">
        <f t="shared" si="186"/>
        <v>0.48008850221799998</v>
      </c>
      <c r="R617" s="8">
        <f t="shared" si="187"/>
        <v>1.2506816222699999</v>
      </c>
      <c r="S617" s="8">
        <f t="shared" si="188"/>
        <v>1.0753088452399999</v>
      </c>
      <c r="T617" s="8">
        <f t="shared" si="189"/>
        <v>1.15342368004</v>
      </c>
      <c r="W617" s="7">
        <v>485991</v>
      </c>
      <c r="X617" s="7" t="s">
        <v>710</v>
      </c>
      <c r="Y617" s="8">
        <v>0.151269613744</v>
      </c>
      <c r="Z617" s="8">
        <v>2.8474602630100002E-2</v>
      </c>
      <c r="AA617" s="8">
        <v>7.0937405890600005E-2</v>
      </c>
      <c r="AB617" s="8">
        <v>4.7969741096899998E-2</v>
      </c>
      <c r="AC617" s="8">
        <v>8.1356619331200003E-3</v>
      </c>
      <c r="AD617" s="8">
        <v>1.9203442212800001E-2</v>
      </c>
      <c r="AE617" s="8">
        <v>9.8694450808800002E-2</v>
      </c>
      <c r="AF617" s="8">
        <v>1.8133649696299999E-2</v>
      </c>
      <c r="AG617" s="8">
        <v>3.6595579538499998E-2</v>
      </c>
      <c r="AH617" s="8">
        <v>0.169212087091</v>
      </c>
      <c r="AI617" s="8">
        <v>2.6013323469499999E-2</v>
      </c>
      <c r="AJ617" s="8">
        <v>8.7773340369999994E-2</v>
      </c>
      <c r="AK617" s="8">
        <v>0.52804445379599996</v>
      </c>
      <c r="AL617" s="8">
        <v>2.4966167985899999E-5</v>
      </c>
      <c r="AM617" s="8">
        <v>0.48008850221799998</v>
      </c>
      <c r="AN617" s="8">
        <v>1.2506816222699999</v>
      </c>
      <c r="AO617" s="8">
        <v>1.0753088452399999</v>
      </c>
      <c r="AP617" s="8">
        <v>1.15342368004</v>
      </c>
      <c r="AS617" s="7">
        <v>485991</v>
      </c>
      <c r="AT617" s="7" t="s">
        <v>710</v>
      </c>
      <c r="AU617" s="8">
        <v>0.18343820449407097</v>
      </c>
      <c r="AV617" s="8">
        <v>4.5897096857651608E-2</v>
      </c>
      <c r="AW617" s="8">
        <v>0.16537405861303711</v>
      </c>
      <c r="AX617" s="8">
        <v>8.4130226277549514E-2</v>
      </c>
      <c r="AY617" s="8">
        <v>2.0150791751722096E-2</v>
      </c>
      <c r="AZ617" s="8">
        <v>7.3278713188379349E-2</v>
      </c>
      <c r="BA617" s="8">
        <v>0.12932738891398068</v>
      </c>
      <c r="BB617" s="8">
        <v>3.2632159360115161E-2</v>
      </c>
      <c r="BC617" s="8">
        <v>0.11349065945380969</v>
      </c>
      <c r="BD617" s="8">
        <v>0.20008315925662418</v>
      </c>
      <c r="BE617" s="8">
        <v>4.4250479401610816E-2</v>
      </c>
      <c r="BF617" s="8">
        <v>0.18706107455031451</v>
      </c>
      <c r="BG617" s="8">
        <v>0.49446833910232263</v>
      </c>
      <c r="BH617" s="8">
        <v>1.9574146979911612E-5</v>
      </c>
      <c r="BI617" s="8">
        <v>0.45025313844180681</v>
      </c>
      <c r="BJ617" s="8">
        <v>1.3947093599638709</v>
      </c>
      <c r="BK617" s="8">
        <v>1.1130436021856451</v>
      </c>
      <c r="BL617" s="8">
        <v>1.2109340786951623</v>
      </c>
    </row>
    <row r="618" spans="1:64" x14ac:dyDescent="0.3">
      <c r="A618" s="7">
        <v>485999</v>
      </c>
      <c r="B618" s="7" t="str">
        <f t="shared" si="171"/>
        <v>All Other Transit and Ground Passenger Transportation</v>
      </c>
      <c r="C618" s="8">
        <f t="shared" si="172"/>
        <v>0.15104442769400001</v>
      </c>
      <c r="D618" s="8">
        <f t="shared" si="173"/>
        <v>2.8423733612800001E-2</v>
      </c>
      <c r="E618" s="8">
        <f t="shared" si="174"/>
        <v>7.8016220504999997E-2</v>
      </c>
      <c r="F618" s="8">
        <f t="shared" si="175"/>
        <v>1.23364293118E-2</v>
      </c>
      <c r="G618" s="8">
        <f t="shared" si="176"/>
        <v>2.0967234913199999E-3</v>
      </c>
      <c r="H618" s="8">
        <f t="shared" si="177"/>
        <v>5.64432633913E-3</v>
      </c>
      <c r="I618" s="8">
        <f t="shared" si="178"/>
        <v>9.85399330799E-2</v>
      </c>
      <c r="J618" s="8">
        <f t="shared" si="179"/>
        <v>1.8132598287399999E-2</v>
      </c>
      <c r="K618" s="8">
        <f t="shared" si="180"/>
        <v>4.1380209267300003E-2</v>
      </c>
      <c r="L618" s="8">
        <f t="shared" si="181"/>
        <v>0.16867014004600001</v>
      </c>
      <c r="M618" s="8">
        <f t="shared" si="182"/>
        <v>2.5911048659099999E-2</v>
      </c>
      <c r="N618" s="8">
        <f t="shared" si="183"/>
        <v>9.5638131974400006E-2</v>
      </c>
      <c r="O618" s="8">
        <f t="shared" si="184"/>
        <v>0.52916498649400001</v>
      </c>
      <c r="P618" s="8">
        <f t="shared" si="185"/>
        <v>9.6692529864099999E-5</v>
      </c>
      <c r="Q618" s="8">
        <f t="shared" si="186"/>
        <v>0.47925719909100001</v>
      </c>
      <c r="R618" s="8">
        <f t="shared" si="187"/>
        <v>1.2574843818100001</v>
      </c>
      <c r="S618" s="8">
        <f t="shared" si="188"/>
        <v>1.02007747914</v>
      </c>
      <c r="T618" s="8">
        <f t="shared" si="189"/>
        <v>1.1580527406300001</v>
      </c>
      <c r="W618" s="7">
        <v>485999</v>
      </c>
      <c r="X618" s="7" t="s">
        <v>711</v>
      </c>
      <c r="Y618" s="8">
        <v>0.15104442769400001</v>
      </c>
      <c r="Z618" s="8">
        <v>2.8423733612800001E-2</v>
      </c>
      <c r="AA618" s="8">
        <v>7.8016220504999997E-2</v>
      </c>
      <c r="AB618" s="8">
        <v>1.23364293118E-2</v>
      </c>
      <c r="AC618" s="8">
        <v>2.0967234913199999E-3</v>
      </c>
      <c r="AD618" s="8">
        <v>5.64432633913E-3</v>
      </c>
      <c r="AE618" s="8">
        <v>9.85399330799E-2</v>
      </c>
      <c r="AF618" s="8">
        <v>1.8132598287399999E-2</v>
      </c>
      <c r="AG618" s="8">
        <v>4.1380209267300003E-2</v>
      </c>
      <c r="AH618" s="8">
        <v>0.16867014004600001</v>
      </c>
      <c r="AI618" s="8">
        <v>2.5911048659099999E-2</v>
      </c>
      <c r="AJ618" s="8">
        <v>9.5638131974400006E-2</v>
      </c>
      <c r="AK618" s="8">
        <v>0.52916498649400001</v>
      </c>
      <c r="AL618" s="8">
        <v>9.6692529864099999E-5</v>
      </c>
      <c r="AM618" s="8">
        <v>0.47925719909100001</v>
      </c>
      <c r="AN618" s="8">
        <v>1.2574843818100001</v>
      </c>
      <c r="AO618" s="8">
        <v>1.02007747914</v>
      </c>
      <c r="AP618" s="8">
        <v>1.1580527406300001</v>
      </c>
      <c r="AS618" s="7">
        <v>485999</v>
      </c>
      <c r="AT618" s="7" t="s">
        <v>711</v>
      </c>
      <c r="AU618" s="8">
        <v>0.17348751980243712</v>
      </c>
      <c r="AV618" s="8">
        <v>4.40895799079584E-2</v>
      </c>
      <c r="AW618" s="8">
        <v>0.16114724412239839</v>
      </c>
      <c r="AX618" s="8">
        <v>5.2953469798509831E-2</v>
      </c>
      <c r="AY618" s="8">
        <v>1.303619639861868E-2</v>
      </c>
      <c r="AZ618" s="8">
        <v>4.7691575349648262E-2</v>
      </c>
      <c r="BA618" s="8">
        <v>0.12245222708902584</v>
      </c>
      <c r="BB618" s="8">
        <v>3.1465461123446135E-2</v>
      </c>
      <c r="BC618" s="8">
        <v>0.11098207491710485</v>
      </c>
      <c r="BD618" s="8">
        <v>0.18887555292817262</v>
      </c>
      <c r="BE618" s="8">
        <v>4.2491025121079523E-2</v>
      </c>
      <c r="BF618" s="8">
        <v>0.18190783162079036</v>
      </c>
      <c r="BG618" s="8">
        <v>0.46135569858067776</v>
      </c>
      <c r="BH618" s="8">
        <v>4.1631433113592417E-5</v>
      </c>
      <c r="BI618" s="8">
        <v>0.41861030977683833</v>
      </c>
      <c r="BJ618" s="8">
        <v>1.3787243438324188</v>
      </c>
      <c r="BK618" s="8">
        <v>0.98464898348258079</v>
      </c>
      <c r="BL618" s="8">
        <v>1.135867505065</v>
      </c>
    </row>
    <row r="619" spans="1:64" x14ac:dyDescent="0.3">
      <c r="A619" s="7">
        <v>486110</v>
      </c>
      <c r="B619" s="7" t="str">
        <f t="shared" si="171"/>
        <v>Pipeline Transportation of Crude Oil</v>
      </c>
      <c r="C619" s="8">
        <f t="shared" si="172"/>
        <v>1.1629105351806451E-3</v>
      </c>
      <c r="D619" s="8">
        <f t="shared" si="173"/>
        <v>3.2727776140806453E-4</v>
      </c>
      <c r="E619" s="8">
        <f t="shared" si="174"/>
        <v>7.0790438904032261E-3</v>
      </c>
      <c r="F619" s="8">
        <f t="shared" si="175"/>
        <v>6.6268343851612907E-3</v>
      </c>
      <c r="G619" s="8">
        <f t="shared" si="176"/>
        <v>1.8114542026612902E-3</v>
      </c>
      <c r="H619" s="8">
        <f t="shared" si="177"/>
        <v>2.3837131836129032E-2</v>
      </c>
      <c r="I619" s="8">
        <f t="shared" si="178"/>
        <v>4.0432482681451616E-3</v>
      </c>
      <c r="J619" s="8">
        <f t="shared" si="179"/>
        <v>1.0634623300145162E-3</v>
      </c>
      <c r="K619" s="8">
        <f t="shared" si="180"/>
        <v>1.496083434582258E-2</v>
      </c>
      <c r="L619" s="8">
        <f t="shared" si="181"/>
        <v>7.6356111129193558E-4</v>
      </c>
      <c r="M619" s="8">
        <f t="shared" si="182"/>
        <v>1.9989874421290325E-4</v>
      </c>
      <c r="N619" s="8">
        <f t="shared" si="183"/>
        <v>5.3226033782741936E-3</v>
      </c>
      <c r="O619" s="8">
        <f t="shared" si="184"/>
        <v>1.4285148802677419E-2</v>
      </c>
      <c r="P619" s="8">
        <f t="shared" si="185"/>
        <v>1.8789691186290321E-8</v>
      </c>
      <c r="Q619" s="8">
        <f t="shared" si="186"/>
        <v>1.8214093320645163E-3</v>
      </c>
      <c r="R619" s="8">
        <f t="shared" si="187"/>
        <v>1</v>
      </c>
      <c r="S619" s="8">
        <f t="shared" si="188"/>
        <v>4.8404452681935481E-2</v>
      </c>
      <c r="T619" s="8">
        <f t="shared" si="189"/>
        <v>3.619657720209677E-2</v>
      </c>
      <c r="W619" s="7">
        <v>486110</v>
      </c>
      <c r="X619" s="7" t="s">
        <v>712</v>
      </c>
      <c r="Y619" s="8">
        <v>0</v>
      </c>
      <c r="Z619" s="8">
        <v>0</v>
      </c>
      <c r="AA619" s="8">
        <v>0</v>
      </c>
      <c r="AB619" s="8">
        <v>0</v>
      </c>
      <c r="AC619" s="8">
        <v>0</v>
      </c>
      <c r="AD619" s="8">
        <v>0</v>
      </c>
      <c r="AE619" s="8">
        <v>0</v>
      </c>
      <c r="AF619" s="8">
        <v>0</v>
      </c>
      <c r="AG619" s="8">
        <v>0</v>
      </c>
      <c r="AH619" s="8">
        <v>0</v>
      </c>
      <c r="AI619" s="8">
        <v>0</v>
      </c>
      <c r="AJ619" s="8">
        <v>0</v>
      </c>
      <c r="AK619" s="8">
        <v>0</v>
      </c>
      <c r="AL619" s="8">
        <v>0</v>
      </c>
      <c r="AM619" s="8">
        <v>0</v>
      </c>
      <c r="AN619" s="8">
        <v>1</v>
      </c>
      <c r="AO619" s="8">
        <v>0</v>
      </c>
      <c r="AP619" s="8">
        <v>0</v>
      </c>
      <c r="AS619" s="7">
        <v>486110</v>
      </c>
      <c r="AT619" s="7" t="s">
        <v>712</v>
      </c>
      <c r="AU619" s="8">
        <v>1.1629105351806451E-3</v>
      </c>
      <c r="AV619" s="8">
        <v>3.2727776140806453E-4</v>
      </c>
      <c r="AW619" s="8">
        <v>7.0790438904032261E-3</v>
      </c>
      <c r="AX619" s="8">
        <v>6.6268343851612907E-3</v>
      </c>
      <c r="AY619" s="8">
        <v>1.8114542026612902E-3</v>
      </c>
      <c r="AZ619" s="8">
        <v>2.3837131836129032E-2</v>
      </c>
      <c r="BA619" s="8">
        <v>4.0432482681451616E-3</v>
      </c>
      <c r="BB619" s="8">
        <v>1.0634623300145162E-3</v>
      </c>
      <c r="BC619" s="8">
        <v>1.496083434582258E-2</v>
      </c>
      <c r="BD619" s="8">
        <v>7.6356111129193558E-4</v>
      </c>
      <c r="BE619" s="8">
        <v>1.9989874421290325E-4</v>
      </c>
      <c r="BF619" s="8">
        <v>5.3226033782741936E-3</v>
      </c>
      <c r="BG619" s="8">
        <v>1.4285148802677419E-2</v>
      </c>
      <c r="BH619" s="8">
        <v>1.8789691186290321E-8</v>
      </c>
      <c r="BI619" s="8">
        <v>1.8214093320645163E-3</v>
      </c>
      <c r="BJ619" s="8">
        <v>1.0085692321869355</v>
      </c>
      <c r="BK619" s="8">
        <v>4.8404452681935481E-2</v>
      </c>
      <c r="BL619" s="8">
        <v>3.619657720209677E-2</v>
      </c>
    </row>
    <row r="620" spans="1:64" x14ac:dyDescent="0.3">
      <c r="A620" s="7">
        <v>486210</v>
      </c>
      <c r="B620" s="7" t="str">
        <f t="shared" si="171"/>
        <v>Pipeline Transportation of Natural Gas</v>
      </c>
      <c r="C620" s="8">
        <f t="shared" si="172"/>
        <v>2.7244986931600001E-2</v>
      </c>
      <c r="D620" s="8">
        <f t="shared" si="173"/>
        <v>2.9783214844400002E-3</v>
      </c>
      <c r="E620" s="8">
        <f t="shared" si="174"/>
        <v>0.30105946082700002</v>
      </c>
      <c r="F620" s="8">
        <f t="shared" si="175"/>
        <v>0.37738295731499999</v>
      </c>
      <c r="G620" s="8">
        <f t="shared" si="176"/>
        <v>3.49381590527E-2</v>
      </c>
      <c r="H620" s="8">
        <f t="shared" si="177"/>
        <v>0.83218164272299999</v>
      </c>
      <c r="I620" s="8">
        <f t="shared" si="178"/>
        <v>0.103164124531</v>
      </c>
      <c r="J620" s="8">
        <f t="shared" si="179"/>
        <v>8.6855925284100004E-3</v>
      </c>
      <c r="K620" s="8">
        <f t="shared" si="180"/>
        <v>0.23166219443300001</v>
      </c>
      <c r="L620" s="8">
        <f t="shared" si="181"/>
        <v>1.8425046398000001E-2</v>
      </c>
      <c r="M620" s="8">
        <f t="shared" si="182"/>
        <v>1.7204523644899999E-3</v>
      </c>
      <c r="N620" s="8">
        <f t="shared" si="183"/>
        <v>0.26697036655900003</v>
      </c>
      <c r="O620" s="8">
        <f t="shared" si="184"/>
        <v>0.88311504209799996</v>
      </c>
      <c r="P620" s="8">
        <f t="shared" si="185"/>
        <v>7.0769684378800005E-7</v>
      </c>
      <c r="Q620" s="8">
        <f t="shared" si="186"/>
        <v>0.110240869888</v>
      </c>
      <c r="R620" s="8">
        <f t="shared" si="187"/>
        <v>1.33128276924</v>
      </c>
      <c r="S620" s="8">
        <f t="shared" si="188"/>
        <v>2.24450275909</v>
      </c>
      <c r="T620" s="8">
        <f t="shared" si="189"/>
        <v>1.34351191149</v>
      </c>
      <c r="W620" s="7">
        <v>486210</v>
      </c>
      <c r="X620" s="7" t="s">
        <v>713</v>
      </c>
      <c r="Y620" s="8">
        <v>2.7244986931600001E-2</v>
      </c>
      <c r="Z620" s="8">
        <v>2.9783214844400002E-3</v>
      </c>
      <c r="AA620" s="8">
        <v>0.30105946082700002</v>
      </c>
      <c r="AB620" s="8">
        <v>0.37738295731499999</v>
      </c>
      <c r="AC620" s="8">
        <v>3.49381590527E-2</v>
      </c>
      <c r="AD620" s="8">
        <v>0.83218164272299999</v>
      </c>
      <c r="AE620" s="8">
        <v>0.103164124531</v>
      </c>
      <c r="AF620" s="8">
        <v>8.6855925284100004E-3</v>
      </c>
      <c r="AG620" s="8">
        <v>0.23166219443300001</v>
      </c>
      <c r="AH620" s="8">
        <v>1.8425046398000001E-2</v>
      </c>
      <c r="AI620" s="8">
        <v>1.7204523644899999E-3</v>
      </c>
      <c r="AJ620" s="8">
        <v>0.26697036655900003</v>
      </c>
      <c r="AK620" s="8">
        <v>0.88311504209799996</v>
      </c>
      <c r="AL620" s="8">
        <v>7.0769684378800005E-7</v>
      </c>
      <c r="AM620" s="8">
        <v>0.110240869888</v>
      </c>
      <c r="AN620" s="8">
        <v>1.33128276924</v>
      </c>
      <c r="AO620" s="8">
        <v>2.24450275909</v>
      </c>
      <c r="AP620" s="8">
        <v>1.34351191149</v>
      </c>
      <c r="AS620" s="7">
        <v>486210</v>
      </c>
      <c r="AT620" s="7" t="s">
        <v>713</v>
      </c>
      <c r="AU620" s="8">
        <v>1.9540426107156453E-2</v>
      </c>
      <c r="AV620" s="8">
        <v>4.0159946658530647E-3</v>
      </c>
      <c r="AW620" s="8">
        <v>0.18281633004929027</v>
      </c>
      <c r="AX620" s="8">
        <v>0.17287136895629354</v>
      </c>
      <c r="AY620" s="8">
        <v>3.1230711095235477E-2</v>
      </c>
      <c r="AZ620" s="8">
        <v>0.69944428364840328</v>
      </c>
      <c r="BA620" s="8">
        <v>6.7450042283912909E-2</v>
      </c>
      <c r="BB620" s="8">
        <v>1.2832227283185966E-2</v>
      </c>
      <c r="BC620" s="8">
        <v>0.31018859875467741</v>
      </c>
      <c r="BD620" s="8">
        <v>1.2839972212854838E-2</v>
      </c>
      <c r="BE620" s="8">
        <v>2.4533317811504841E-3</v>
      </c>
      <c r="BF620" s="8">
        <v>0.14434271374724189</v>
      </c>
      <c r="BG620" s="8">
        <v>0.37198293448696762</v>
      </c>
      <c r="BH620" s="8">
        <v>4.381763519720967E-7</v>
      </c>
      <c r="BI620" s="8">
        <v>4.7391448221419337E-2</v>
      </c>
      <c r="BJ620" s="8">
        <v>1.2063727508224196</v>
      </c>
      <c r="BK620" s="8">
        <v>1.3229012024099995</v>
      </c>
      <c r="BL620" s="8">
        <v>0.80982570703145162</v>
      </c>
    </row>
    <row r="621" spans="1:64" x14ac:dyDescent="0.3">
      <c r="A621" s="7">
        <v>486910</v>
      </c>
      <c r="B621" s="7" t="str">
        <f t="shared" si="171"/>
        <v>Pipeline Transportation of Refined Petroleum Products</v>
      </c>
      <c r="C621" s="8">
        <f t="shared" si="172"/>
        <v>1.3456701332570967E-2</v>
      </c>
      <c r="D621" s="8">
        <f t="shared" si="173"/>
        <v>3.2087423183775805E-3</v>
      </c>
      <c r="E621" s="8">
        <f t="shared" si="174"/>
        <v>0.10782239192046775</v>
      </c>
      <c r="F621" s="8">
        <f t="shared" si="175"/>
        <v>9.5076498459753217E-2</v>
      </c>
      <c r="G621" s="8">
        <f t="shared" si="176"/>
        <v>2.141073498139516E-2</v>
      </c>
      <c r="H621" s="8">
        <f t="shared" si="177"/>
        <v>0.3601532287718387</v>
      </c>
      <c r="I621" s="8">
        <f t="shared" si="178"/>
        <v>4.4315592479951621E-2</v>
      </c>
      <c r="J621" s="8">
        <f t="shared" si="179"/>
        <v>9.9048742508903234E-3</v>
      </c>
      <c r="K621" s="8">
        <f t="shared" si="180"/>
        <v>0.19316072304653226</v>
      </c>
      <c r="L621" s="8">
        <f t="shared" si="181"/>
        <v>8.8197051641258056E-3</v>
      </c>
      <c r="M621" s="8">
        <f t="shared" si="182"/>
        <v>1.9655500399338712E-3</v>
      </c>
      <c r="N621" s="8">
        <f t="shared" si="183"/>
        <v>8.3593762006806446E-2</v>
      </c>
      <c r="O621" s="8">
        <f t="shared" si="184"/>
        <v>0.19990701781219353</v>
      </c>
      <c r="P621" s="8">
        <f t="shared" si="185"/>
        <v>3.1642065533733867E-7</v>
      </c>
      <c r="Q621" s="8">
        <f t="shared" si="186"/>
        <v>2.6443347841806446E-2</v>
      </c>
      <c r="R621" s="8">
        <f t="shared" si="187"/>
        <v>1</v>
      </c>
      <c r="S621" s="8">
        <f t="shared" si="188"/>
        <v>0.70244691382580648</v>
      </c>
      <c r="T621" s="8">
        <f t="shared" si="189"/>
        <v>0.4731876413903226</v>
      </c>
      <c r="W621" s="7">
        <v>486910</v>
      </c>
      <c r="X621" s="7" t="s">
        <v>714</v>
      </c>
      <c r="Y621" s="8">
        <v>0</v>
      </c>
      <c r="Z621" s="8">
        <v>0</v>
      </c>
      <c r="AA621" s="8">
        <v>0</v>
      </c>
      <c r="AB621" s="8">
        <v>0</v>
      </c>
      <c r="AC621" s="8">
        <v>0</v>
      </c>
      <c r="AD621" s="8">
        <v>0</v>
      </c>
      <c r="AE621" s="8">
        <v>0</v>
      </c>
      <c r="AF621" s="8">
        <v>0</v>
      </c>
      <c r="AG621" s="8">
        <v>0</v>
      </c>
      <c r="AH621" s="8">
        <v>0</v>
      </c>
      <c r="AI621" s="8">
        <v>0</v>
      </c>
      <c r="AJ621" s="8">
        <v>0</v>
      </c>
      <c r="AK621" s="8">
        <v>0</v>
      </c>
      <c r="AL621" s="8">
        <v>0</v>
      </c>
      <c r="AM621" s="8">
        <v>0</v>
      </c>
      <c r="AN621" s="8">
        <v>1</v>
      </c>
      <c r="AO621" s="8">
        <v>0</v>
      </c>
      <c r="AP621" s="8">
        <v>0</v>
      </c>
      <c r="AS621" s="7">
        <v>486910</v>
      </c>
      <c r="AT621" s="7" t="s">
        <v>714</v>
      </c>
      <c r="AU621" s="8">
        <v>1.3456701332570967E-2</v>
      </c>
      <c r="AV621" s="8">
        <v>3.2087423183775805E-3</v>
      </c>
      <c r="AW621" s="8">
        <v>0.10782239192046775</v>
      </c>
      <c r="AX621" s="8">
        <v>9.5076498459753217E-2</v>
      </c>
      <c r="AY621" s="8">
        <v>2.141073498139516E-2</v>
      </c>
      <c r="AZ621" s="8">
        <v>0.3601532287718387</v>
      </c>
      <c r="BA621" s="8">
        <v>4.4315592479951621E-2</v>
      </c>
      <c r="BB621" s="8">
        <v>9.9048742508903234E-3</v>
      </c>
      <c r="BC621" s="8">
        <v>0.19316072304653226</v>
      </c>
      <c r="BD621" s="8">
        <v>8.8197051641258056E-3</v>
      </c>
      <c r="BE621" s="8">
        <v>1.9655500399338712E-3</v>
      </c>
      <c r="BF621" s="8">
        <v>8.3593762006806446E-2</v>
      </c>
      <c r="BG621" s="8">
        <v>0.19990701781219353</v>
      </c>
      <c r="BH621" s="8">
        <v>3.1642065533733867E-7</v>
      </c>
      <c r="BI621" s="8">
        <v>2.6443347841806446E-2</v>
      </c>
      <c r="BJ621" s="8">
        <v>1.124487835571129</v>
      </c>
      <c r="BK621" s="8">
        <v>0.70244691382580648</v>
      </c>
      <c r="BL621" s="8">
        <v>0.4731876413903226</v>
      </c>
    </row>
    <row r="622" spans="1:64" x14ac:dyDescent="0.3">
      <c r="A622" s="7">
        <v>486990</v>
      </c>
      <c r="B622" s="7" t="str">
        <f t="shared" si="171"/>
        <v>***SECTOR NOT AVAILABLE</v>
      </c>
      <c r="C622" s="8">
        <f t="shared" si="172"/>
        <v>0</v>
      </c>
      <c r="D622" s="8">
        <f t="shared" si="173"/>
        <v>0</v>
      </c>
      <c r="E622" s="8">
        <f t="shared" si="174"/>
        <v>0</v>
      </c>
      <c r="F622" s="8">
        <f t="shared" si="175"/>
        <v>0</v>
      </c>
      <c r="G622" s="8">
        <f t="shared" si="176"/>
        <v>0</v>
      </c>
      <c r="H622" s="8">
        <f t="shared" si="177"/>
        <v>0</v>
      </c>
      <c r="I622" s="8">
        <f t="shared" si="178"/>
        <v>0</v>
      </c>
      <c r="J622" s="8">
        <f t="shared" si="179"/>
        <v>0</v>
      </c>
      <c r="K622" s="8">
        <f t="shared" si="180"/>
        <v>0</v>
      </c>
      <c r="L622" s="8">
        <f t="shared" si="181"/>
        <v>0</v>
      </c>
      <c r="M622" s="8">
        <f t="shared" si="182"/>
        <v>0</v>
      </c>
      <c r="N622" s="8">
        <f t="shared" si="183"/>
        <v>0</v>
      </c>
      <c r="O622" s="8">
        <f t="shared" si="184"/>
        <v>0</v>
      </c>
      <c r="P622" s="8">
        <f t="shared" si="185"/>
        <v>0</v>
      </c>
      <c r="Q622" s="8">
        <f t="shared" si="186"/>
        <v>0</v>
      </c>
      <c r="R622" s="8">
        <f t="shared" si="187"/>
        <v>1</v>
      </c>
      <c r="S622" s="8">
        <f t="shared" si="188"/>
        <v>0</v>
      </c>
      <c r="T622" s="8">
        <f t="shared" si="189"/>
        <v>0</v>
      </c>
      <c r="W622" s="7">
        <v>486990</v>
      </c>
      <c r="X622" s="7" t="s">
        <v>715</v>
      </c>
      <c r="Y622" s="8">
        <v>0</v>
      </c>
      <c r="Z622" s="8">
        <v>0</v>
      </c>
      <c r="AA622" s="8">
        <v>0</v>
      </c>
      <c r="AB622" s="8">
        <v>0</v>
      </c>
      <c r="AC622" s="8">
        <v>0</v>
      </c>
      <c r="AD622" s="8">
        <v>0</v>
      </c>
      <c r="AE622" s="8">
        <v>0</v>
      </c>
      <c r="AF622" s="8">
        <v>0</v>
      </c>
      <c r="AG622" s="8">
        <v>0</v>
      </c>
      <c r="AH622" s="8">
        <v>0</v>
      </c>
      <c r="AI622" s="8">
        <v>0</v>
      </c>
      <c r="AJ622" s="8">
        <v>0</v>
      </c>
      <c r="AK622" s="8">
        <v>0</v>
      </c>
      <c r="AL622" s="8">
        <v>0</v>
      </c>
      <c r="AM622" s="8">
        <v>0</v>
      </c>
      <c r="AN622" s="8">
        <v>1</v>
      </c>
      <c r="AO622" s="8">
        <v>0</v>
      </c>
      <c r="AP622" s="8">
        <v>0</v>
      </c>
      <c r="AS622" s="7">
        <v>486990</v>
      </c>
      <c r="AT622" s="7" t="s">
        <v>715</v>
      </c>
      <c r="AU622" s="8">
        <v>0</v>
      </c>
      <c r="AV622" s="8">
        <v>0</v>
      </c>
      <c r="AW622" s="8">
        <v>0</v>
      </c>
      <c r="AX622" s="8">
        <v>0</v>
      </c>
      <c r="AY622" s="8">
        <v>0</v>
      </c>
      <c r="AZ622" s="8">
        <v>0</v>
      </c>
      <c r="BA622" s="8">
        <v>0</v>
      </c>
      <c r="BB622" s="8">
        <v>0</v>
      </c>
      <c r="BC622" s="8">
        <v>0</v>
      </c>
      <c r="BD622" s="8">
        <v>0</v>
      </c>
      <c r="BE622" s="8">
        <v>0</v>
      </c>
      <c r="BF622" s="8">
        <v>0</v>
      </c>
      <c r="BG622" s="8">
        <v>0</v>
      </c>
      <c r="BH622" s="8">
        <v>0</v>
      </c>
      <c r="BI622" s="8">
        <v>0</v>
      </c>
      <c r="BJ622" s="8">
        <v>1</v>
      </c>
      <c r="BK622" s="8">
        <v>0</v>
      </c>
      <c r="BL622" s="8">
        <v>0</v>
      </c>
    </row>
    <row r="623" spans="1:64" x14ac:dyDescent="0.3">
      <c r="A623" s="7">
        <v>487110</v>
      </c>
      <c r="B623" s="7" t="str">
        <f t="shared" si="171"/>
        <v>Scenic and Sightseeing Transportation, Land</v>
      </c>
      <c r="C623" s="8">
        <f t="shared" si="172"/>
        <v>9.2125592200899997E-2</v>
      </c>
      <c r="D623" s="8">
        <f t="shared" si="173"/>
        <v>1.3692530391400001E-2</v>
      </c>
      <c r="E623" s="8">
        <f t="shared" si="174"/>
        <v>8.69488091666E-2</v>
      </c>
      <c r="F623" s="8">
        <f t="shared" si="175"/>
        <v>7.4611056472000004E-2</v>
      </c>
      <c r="G623" s="8">
        <f t="shared" si="176"/>
        <v>9.8187145652099996E-3</v>
      </c>
      <c r="H623" s="8">
        <f t="shared" si="177"/>
        <v>5.4681167290999998E-2</v>
      </c>
      <c r="I623" s="8">
        <f t="shared" si="178"/>
        <v>8.5844355948499998E-2</v>
      </c>
      <c r="J623" s="8">
        <f t="shared" si="179"/>
        <v>1.16213094488E-2</v>
      </c>
      <c r="K623" s="8">
        <f t="shared" si="180"/>
        <v>5.8117146315799999E-2</v>
      </c>
      <c r="L623" s="8">
        <f t="shared" si="181"/>
        <v>0.108393590732</v>
      </c>
      <c r="M623" s="8">
        <f t="shared" si="182"/>
        <v>1.5198499987299999E-2</v>
      </c>
      <c r="N623" s="8">
        <f t="shared" si="183"/>
        <v>0.12717530668099999</v>
      </c>
      <c r="O623" s="8">
        <f t="shared" si="184"/>
        <v>0.44784091080299998</v>
      </c>
      <c r="P623" s="8">
        <f t="shared" si="185"/>
        <v>1.1142516966699999E-5</v>
      </c>
      <c r="Q623" s="8">
        <f t="shared" si="186"/>
        <v>0.37206990658</v>
      </c>
      <c r="R623" s="8">
        <f t="shared" si="187"/>
        <v>1.19276693176</v>
      </c>
      <c r="S623" s="8">
        <f t="shared" si="188"/>
        <v>1.13911093833</v>
      </c>
      <c r="T623" s="8">
        <f t="shared" si="189"/>
        <v>1.15558281171</v>
      </c>
      <c r="W623" s="7">
        <v>487110</v>
      </c>
      <c r="X623" s="7" t="s">
        <v>716</v>
      </c>
      <c r="Y623" s="8">
        <v>9.2125592200899997E-2</v>
      </c>
      <c r="Z623" s="8">
        <v>1.3692530391400001E-2</v>
      </c>
      <c r="AA623" s="8">
        <v>8.69488091666E-2</v>
      </c>
      <c r="AB623" s="8">
        <v>7.4611056472000004E-2</v>
      </c>
      <c r="AC623" s="8">
        <v>9.8187145652099996E-3</v>
      </c>
      <c r="AD623" s="8">
        <v>5.4681167290999998E-2</v>
      </c>
      <c r="AE623" s="8">
        <v>8.5844355948499998E-2</v>
      </c>
      <c r="AF623" s="8">
        <v>1.16213094488E-2</v>
      </c>
      <c r="AG623" s="8">
        <v>5.8117146315799999E-2</v>
      </c>
      <c r="AH623" s="8">
        <v>0.108393590732</v>
      </c>
      <c r="AI623" s="8">
        <v>1.5198499987299999E-2</v>
      </c>
      <c r="AJ623" s="8">
        <v>0.12717530668099999</v>
      </c>
      <c r="AK623" s="8">
        <v>0.44784091080299998</v>
      </c>
      <c r="AL623" s="8">
        <v>1.1142516966699999E-5</v>
      </c>
      <c r="AM623" s="8">
        <v>0.37206990658</v>
      </c>
      <c r="AN623" s="8">
        <v>1.19276693176</v>
      </c>
      <c r="AO623" s="8">
        <v>1.13911093833</v>
      </c>
      <c r="AP623" s="8">
        <v>1.15558281171</v>
      </c>
      <c r="AS623" s="7">
        <v>487110</v>
      </c>
      <c r="AT623" s="7" t="s">
        <v>716</v>
      </c>
      <c r="AU623" s="8">
        <v>0.13869265091826455</v>
      </c>
      <c r="AV623" s="8">
        <v>3.033493814952162E-2</v>
      </c>
      <c r="AW623" s="8">
        <v>0.16546420934583231</v>
      </c>
      <c r="AX623" s="8">
        <v>0.12071680746401453</v>
      </c>
      <c r="AY623" s="8">
        <v>2.5231982681589524E-2</v>
      </c>
      <c r="AZ623" s="8">
        <v>0.11936322002775963</v>
      </c>
      <c r="BA623" s="8">
        <v>0.13490066414278545</v>
      </c>
      <c r="BB623" s="8">
        <v>2.8421630708662743E-2</v>
      </c>
      <c r="BC623" s="8">
        <v>0.13908923797497255</v>
      </c>
      <c r="BD623" s="8">
        <v>0.16400327496590802</v>
      </c>
      <c r="BE623" s="8">
        <v>3.5108948691701773E-2</v>
      </c>
      <c r="BF623" s="8">
        <v>0.22535248548165959</v>
      </c>
      <c r="BG623" s="8">
        <v>0.45042391604300031</v>
      </c>
      <c r="BH623" s="8">
        <v>1.2648265665206447E-5</v>
      </c>
      <c r="BI623" s="8">
        <v>0.37371488281399962</v>
      </c>
      <c r="BJ623" s="8">
        <v>1.3344917984138713</v>
      </c>
      <c r="BK623" s="8">
        <v>1.2653120101730642</v>
      </c>
      <c r="BL623" s="8">
        <v>1.3024115328262902</v>
      </c>
    </row>
    <row r="624" spans="1:64" x14ac:dyDescent="0.3">
      <c r="A624" s="7">
        <v>487210</v>
      </c>
      <c r="B624" s="7" t="str">
        <f t="shared" si="171"/>
        <v>Scenic and Sightseeing Transportation, Water</v>
      </c>
      <c r="C624" s="8">
        <f t="shared" si="172"/>
        <v>9.1343300504399996E-2</v>
      </c>
      <c r="D624" s="8">
        <f t="shared" si="173"/>
        <v>1.3635188465299999E-2</v>
      </c>
      <c r="E624" s="8">
        <f t="shared" si="174"/>
        <v>8.6559307120600004E-2</v>
      </c>
      <c r="F624" s="8">
        <f t="shared" si="175"/>
        <v>9.5372150952499998E-2</v>
      </c>
      <c r="G624" s="8">
        <f t="shared" si="176"/>
        <v>1.24550050634E-2</v>
      </c>
      <c r="H624" s="8">
        <f t="shared" si="177"/>
        <v>6.9029531471399994E-2</v>
      </c>
      <c r="I624" s="8">
        <f t="shared" si="178"/>
        <v>8.5491385907300002E-2</v>
      </c>
      <c r="J624" s="8">
        <f t="shared" si="179"/>
        <v>1.1582299459900001E-2</v>
      </c>
      <c r="K624" s="8">
        <f t="shared" si="180"/>
        <v>5.7655033086700003E-2</v>
      </c>
      <c r="L624" s="8">
        <f t="shared" si="181"/>
        <v>0.10717524026</v>
      </c>
      <c r="M624" s="8">
        <f t="shared" si="182"/>
        <v>1.51219444826E-2</v>
      </c>
      <c r="N624" s="8">
        <f t="shared" si="183"/>
        <v>0.12675464866</v>
      </c>
      <c r="O624" s="8">
        <f t="shared" si="184"/>
        <v>0.44789776417999999</v>
      </c>
      <c r="P624" s="8">
        <f t="shared" si="185"/>
        <v>8.7508524083799998E-6</v>
      </c>
      <c r="Q624" s="8">
        <f t="shared" si="186"/>
        <v>0.37179075602700001</v>
      </c>
      <c r="R624" s="8">
        <f t="shared" si="187"/>
        <v>1.19153779609</v>
      </c>
      <c r="S624" s="8">
        <f t="shared" si="188"/>
        <v>1.1768566874899999</v>
      </c>
      <c r="T624" s="8">
        <f t="shared" si="189"/>
        <v>1.1547287184499999</v>
      </c>
      <c r="W624" s="7">
        <v>487210</v>
      </c>
      <c r="X624" s="7" t="s">
        <v>717</v>
      </c>
      <c r="Y624" s="8">
        <v>9.1343300504399996E-2</v>
      </c>
      <c r="Z624" s="8">
        <v>1.3635188465299999E-2</v>
      </c>
      <c r="AA624" s="8">
        <v>8.6559307120600004E-2</v>
      </c>
      <c r="AB624" s="8">
        <v>9.5372150952499998E-2</v>
      </c>
      <c r="AC624" s="8">
        <v>1.24550050634E-2</v>
      </c>
      <c r="AD624" s="8">
        <v>6.9029531471399994E-2</v>
      </c>
      <c r="AE624" s="8">
        <v>8.5491385907300002E-2</v>
      </c>
      <c r="AF624" s="8">
        <v>1.1582299459900001E-2</v>
      </c>
      <c r="AG624" s="8">
        <v>5.7655033086700003E-2</v>
      </c>
      <c r="AH624" s="8">
        <v>0.10717524026</v>
      </c>
      <c r="AI624" s="8">
        <v>1.51219444826E-2</v>
      </c>
      <c r="AJ624" s="8">
        <v>0.12675464866</v>
      </c>
      <c r="AK624" s="8">
        <v>0.44789776417999999</v>
      </c>
      <c r="AL624" s="8">
        <v>8.7508524083799998E-6</v>
      </c>
      <c r="AM624" s="8">
        <v>0.37179075602700001</v>
      </c>
      <c r="AN624" s="8">
        <v>1.19153779609</v>
      </c>
      <c r="AO624" s="8">
        <v>1.1768566874899999</v>
      </c>
      <c r="AP624" s="8">
        <v>1.1547287184499999</v>
      </c>
      <c r="AS624" s="7">
        <v>487210</v>
      </c>
      <c r="AT624" s="7" t="s">
        <v>717</v>
      </c>
      <c r="AU624" s="8">
        <v>0.13802058451289836</v>
      </c>
      <c r="AV624" s="8">
        <v>3.0282537002194673E-2</v>
      </c>
      <c r="AW624" s="8">
        <v>0.16632813671002417</v>
      </c>
      <c r="AX624" s="8">
        <v>0.13016450317240646</v>
      </c>
      <c r="AY624" s="8">
        <v>2.5775663385883062E-2</v>
      </c>
      <c r="AZ624" s="8">
        <v>0.13217589545967906</v>
      </c>
      <c r="BA624" s="8">
        <v>0.13505352610570967</v>
      </c>
      <c r="BB624" s="8">
        <v>2.845599010054823E-2</v>
      </c>
      <c r="BC624" s="8">
        <v>0.13995293751052579</v>
      </c>
      <c r="BD624" s="8">
        <v>0.16293915615748067</v>
      </c>
      <c r="BE624" s="8">
        <v>3.5038504962119507E-2</v>
      </c>
      <c r="BF624" s="8">
        <v>0.22673126696416618</v>
      </c>
      <c r="BG624" s="8">
        <v>0.45047723653799943</v>
      </c>
      <c r="BH624" s="8">
        <v>9.312416619530807E-6</v>
      </c>
      <c r="BI624" s="8">
        <v>0.37270248295499991</v>
      </c>
      <c r="BJ624" s="8">
        <v>1.3346312582245161</v>
      </c>
      <c r="BK624" s="8">
        <v>1.2881160620179033</v>
      </c>
      <c r="BL624" s="8">
        <v>1.3034624537169355</v>
      </c>
    </row>
    <row r="625" spans="1:64" x14ac:dyDescent="0.3">
      <c r="A625" s="7">
        <v>487990</v>
      </c>
      <c r="B625" s="7" t="str">
        <f t="shared" si="171"/>
        <v>Scenic and Sightseeing Transportation, Other</v>
      </c>
      <c r="C625" s="8">
        <f t="shared" si="172"/>
        <v>9.3880831838000001E-2</v>
      </c>
      <c r="D625" s="8">
        <f t="shared" si="173"/>
        <v>1.45946120597E-2</v>
      </c>
      <c r="E625" s="8">
        <f t="shared" si="174"/>
        <v>7.6794098195499996E-2</v>
      </c>
      <c r="F625" s="8">
        <f t="shared" si="175"/>
        <v>9.11346100618E-2</v>
      </c>
      <c r="G625" s="8">
        <f t="shared" si="176"/>
        <v>1.33683646917E-2</v>
      </c>
      <c r="H625" s="8">
        <f t="shared" si="177"/>
        <v>5.8069457590999997E-2</v>
      </c>
      <c r="I625" s="8">
        <f t="shared" si="178"/>
        <v>8.4499722642499997E-2</v>
      </c>
      <c r="J625" s="8">
        <f t="shared" si="179"/>
        <v>1.23457592895E-2</v>
      </c>
      <c r="K625" s="8">
        <f t="shared" si="180"/>
        <v>4.8066093668399999E-2</v>
      </c>
      <c r="L625" s="8">
        <f t="shared" si="181"/>
        <v>0.110544540863</v>
      </c>
      <c r="M625" s="8">
        <f t="shared" si="182"/>
        <v>1.6164285160399999E-2</v>
      </c>
      <c r="N625" s="8">
        <f t="shared" si="183"/>
        <v>0.114461403286</v>
      </c>
      <c r="O625" s="8">
        <f t="shared" si="184"/>
        <v>0.447515147472</v>
      </c>
      <c r="P625" s="8">
        <f t="shared" si="185"/>
        <v>8.6187276849599994E-6</v>
      </c>
      <c r="Q625" s="8">
        <f t="shared" si="186"/>
        <v>0.37163834021600001</v>
      </c>
      <c r="R625" s="8">
        <f t="shared" si="187"/>
        <v>1.1852695420899999</v>
      </c>
      <c r="S625" s="8">
        <f t="shared" si="188"/>
        <v>1.16257243234</v>
      </c>
      <c r="T625" s="8">
        <f t="shared" si="189"/>
        <v>1.1449115755999999</v>
      </c>
      <c r="W625" s="7">
        <v>487990</v>
      </c>
      <c r="X625" s="7" t="s">
        <v>718</v>
      </c>
      <c r="Y625" s="8">
        <v>9.3880831838000001E-2</v>
      </c>
      <c r="Z625" s="8">
        <v>1.45946120597E-2</v>
      </c>
      <c r="AA625" s="8">
        <v>7.6794098195499996E-2</v>
      </c>
      <c r="AB625" s="8">
        <v>9.11346100618E-2</v>
      </c>
      <c r="AC625" s="8">
        <v>1.33683646917E-2</v>
      </c>
      <c r="AD625" s="8">
        <v>5.8069457590999997E-2</v>
      </c>
      <c r="AE625" s="8">
        <v>8.4499722642499997E-2</v>
      </c>
      <c r="AF625" s="8">
        <v>1.23457592895E-2</v>
      </c>
      <c r="AG625" s="8">
        <v>4.8066093668399999E-2</v>
      </c>
      <c r="AH625" s="8">
        <v>0.110544540863</v>
      </c>
      <c r="AI625" s="8">
        <v>1.6164285160399999E-2</v>
      </c>
      <c r="AJ625" s="8">
        <v>0.114461403286</v>
      </c>
      <c r="AK625" s="8">
        <v>0.447515147472</v>
      </c>
      <c r="AL625" s="8">
        <v>8.6187276849599994E-6</v>
      </c>
      <c r="AM625" s="8">
        <v>0.37163834021600001</v>
      </c>
      <c r="AN625" s="8">
        <v>1.1852695420899999</v>
      </c>
      <c r="AO625" s="8">
        <v>1.16257243234</v>
      </c>
      <c r="AP625" s="8">
        <v>1.1449115755999999</v>
      </c>
      <c r="AS625" s="7">
        <v>487990</v>
      </c>
      <c r="AT625" s="7" t="s">
        <v>718</v>
      </c>
      <c r="AU625" s="8">
        <v>3.4258971446133872E-2</v>
      </c>
      <c r="AV625" s="8">
        <v>9.1571231405290308E-3</v>
      </c>
      <c r="AW625" s="8">
        <v>3.6279475171362909E-2</v>
      </c>
      <c r="AX625" s="8">
        <v>2.0716297858748386E-2</v>
      </c>
      <c r="AY625" s="8">
        <v>5.5655274395640325E-3</v>
      </c>
      <c r="AZ625" s="8">
        <v>1.8802771918240323E-2</v>
      </c>
      <c r="BA625" s="8">
        <v>3.3247184755575802E-2</v>
      </c>
      <c r="BB625" s="8">
        <v>8.7172086280070983E-3</v>
      </c>
      <c r="BC625" s="8">
        <v>3.003747101279516E-2</v>
      </c>
      <c r="BD625" s="8">
        <v>4.1040119332645154E-2</v>
      </c>
      <c r="BE625" s="8">
        <v>1.0813101154985483E-2</v>
      </c>
      <c r="BF625" s="8">
        <v>4.936511084586935E-2</v>
      </c>
      <c r="BG625" s="8">
        <v>8.711524955438707E-2</v>
      </c>
      <c r="BH625" s="8">
        <v>3.276986599185E-6</v>
      </c>
      <c r="BI625" s="8">
        <v>7.2252619383483874E-2</v>
      </c>
      <c r="BJ625" s="8">
        <v>1.0796955697579032</v>
      </c>
      <c r="BK625" s="8">
        <v>0.23863298431354835</v>
      </c>
      <c r="BL625" s="8">
        <v>0.26555025149306449</v>
      </c>
    </row>
    <row r="626" spans="1:64" x14ac:dyDescent="0.3">
      <c r="A626" s="7">
        <v>488111</v>
      </c>
      <c r="B626" s="7" t="str">
        <f t="shared" si="171"/>
        <v>Air Traffic Control</v>
      </c>
      <c r="C626" s="8">
        <f t="shared" si="172"/>
        <v>2.3379968844241938E-2</v>
      </c>
      <c r="D626" s="8">
        <f t="shared" si="173"/>
        <v>5.6887599034338709E-3</v>
      </c>
      <c r="E626" s="8">
        <f t="shared" si="174"/>
        <v>2.7921738979967744E-2</v>
      </c>
      <c r="F626" s="8">
        <f t="shared" si="175"/>
        <v>2.6890234680032259E-2</v>
      </c>
      <c r="G626" s="8">
        <f t="shared" si="176"/>
        <v>6.6863940772032265E-3</v>
      </c>
      <c r="H626" s="8">
        <f t="shared" si="177"/>
        <v>2.9765653428467743E-2</v>
      </c>
      <c r="I626" s="8">
        <f t="shared" si="178"/>
        <v>2.254156922998387E-2</v>
      </c>
      <c r="J626" s="8">
        <f t="shared" si="179"/>
        <v>5.4033259018483873E-3</v>
      </c>
      <c r="K626" s="8">
        <f t="shared" si="180"/>
        <v>2.3980493522370964E-2</v>
      </c>
      <c r="L626" s="8">
        <f t="shared" si="181"/>
        <v>2.7974222623403225E-2</v>
      </c>
      <c r="M626" s="8">
        <f t="shared" si="182"/>
        <v>6.7042164504967743E-3</v>
      </c>
      <c r="N626" s="8">
        <f t="shared" si="183"/>
        <v>3.8024900155983872E-2</v>
      </c>
      <c r="O626" s="8">
        <f t="shared" si="184"/>
        <v>5.7897279279741934E-2</v>
      </c>
      <c r="P626" s="8">
        <f t="shared" si="185"/>
        <v>7.8701428683016131E-7</v>
      </c>
      <c r="Q626" s="8">
        <f t="shared" si="186"/>
        <v>4.7865954677419366E-2</v>
      </c>
      <c r="R626" s="8">
        <f t="shared" si="187"/>
        <v>1</v>
      </c>
      <c r="S626" s="8">
        <f t="shared" si="188"/>
        <v>0.19237454025032261</v>
      </c>
      <c r="T626" s="8">
        <f t="shared" si="189"/>
        <v>0.1809576467187097</v>
      </c>
      <c r="W626" s="7">
        <v>488111</v>
      </c>
      <c r="X626" s="7" t="s">
        <v>719</v>
      </c>
      <c r="Y626" s="8">
        <v>0</v>
      </c>
      <c r="Z626" s="8">
        <v>0</v>
      </c>
      <c r="AA626" s="8">
        <v>0</v>
      </c>
      <c r="AB626" s="8">
        <v>0</v>
      </c>
      <c r="AC626" s="8">
        <v>0</v>
      </c>
      <c r="AD626" s="8">
        <v>0</v>
      </c>
      <c r="AE626" s="8">
        <v>0</v>
      </c>
      <c r="AF626" s="8">
        <v>0</v>
      </c>
      <c r="AG626" s="8">
        <v>0</v>
      </c>
      <c r="AH626" s="8">
        <v>0</v>
      </c>
      <c r="AI626" s="8">
        <v>0</v>
      </c>
      <c r="AJ626" s="8">
        <v>0</v>
      </c>
      <c r="AK626" s="8">
        <v>0</v>
      </c>
      <c r="AL626" s="8">
        <v>0</v>
      </c>
      <c r="AM626" s="8">
        <v>0</v>
      </c>
      <c r="AN626" s="8">
        <v>1</v>
      </c>
      <c r="AO626" s="8">
        <v>0</v>
      </c>
      <c r="AP626" s="8">
        <v>0</v>
      </c>
      <c r="AS626" s="7">
        <v>488111</v>
      </c>
      <c r="AT626" s="7" t="s">
        <v>719</v>
      </c>
      <c r="AU626" s="8">
        <v>2.3379968844241938E-2</v>
      </c>
      <c r="AV626" s="8">
        <v>5.6887599034338709E-3</v>
      </c>
      <c r="AW626" s="8">
        <v>2.7921738979967744E-2</v>
      </c>
      <c r="AX626" s="8">
        <v>2.6890234680032259E-2</v>
      </c>
      <c r="AY626" s="8">
        <v>6.6863940772032265E-3</v>
      </c>
      <c r="AZ626" s="8">
        <v>2.9765653428467743E-2</v>
      </c>
      <c r="BA626" s="8">
        <v>2.254156922998387E-2</v>
      </c>
      <c r="BB626" s="8">
        <v>5.4033259018483873E-3</v>
      </c>
      <c r="BC626" s="8">
        <v>2.3980493522370964E-2</v>
      </c>
      <c r="BD626" s="8">
        <v>2.7974222623403225E-2</v>
      </c>
      <c r="BE626" s="8">
        <v>6.7042164504967743E-3</v>
      </c>
      <c r="BF626" s="8">
        <v>3.8024900155983872E-2</v>
      </c>
      <c r="BG626" s="8">
        <v>5.7897279279741934E-2</v>
      </c>
      <c r="BH626" s="8">
        <v>7.8701428683016131E-7</v>
      </c>
      <c r="BI626" s="8">
        <v>4.7865954677419366E-2</v>
      </c>
      <c r="BJ626" s="8">
        <v>1.0569904677275808</v>
      </c>
      <c r="BK626" s="8">
        <v>0.19237454025032261</v>
      </c>
      <c r="BL626" s="8">
        <v>0.1809576467187097</v>
      </c>
    </row>
    <row r="627" spans="1:64" x14ac:dyDescent="0.3">
      <c r="A627" s="7">
        <v>488119</v>
      </c>
      <c r="B627" s="7" t="str">
        <f t="shared" si="171"/>
        <v>Other Airport Operations</v>
      </c>
      <c r="C627" s="8">
        <f t="shared" si="172"/>
        <v>6.8486204138661286E-2</v>
      </c>
      <c r="D627" s="8">
        <f t="shared" si="173"/>
        <v>1.7902052592985485E-2</v>
      </c>
      <c r="E627" s="8">
        <f t="shared" si="174"/>
        <v>7.5279898225793548E-2</v>
      </c>
      <c r="F627" s="8">
        <f t="shared" si="175"/>
        <v>6.038517984829999E-2</v>
      </c>
      <c r="G627" s="8">
        <f t="shared" si="176"/>
        <v>1.4863229230132261E-2</v>
      </c>
      <c r="H627" s="8">
        <f t="shared" si="177"/>
        <v>5.5237300239856443E-2</v>
      </c>
      <c r="I627" s="8">
        <f t="shared" si="178"/>
        <v>6.7528990600048383E-2</v>
      </c>
      <c r="J627" s="8">
        <f t="shared" si="179"/>
        <v>1.7101343623516129E-2</v>
      </c>
      <c r="K627" s="8">
        <f t="shared" si="180"/>
        <v>6.4346140351601605E-2</v>
      </c>
      <c r="L627" s="8">
        <f t="shared" si="181"/>
        <v>8.1053903879048386E-2</v>
      </c>
      <c r="M627" s="8">
        <f t="shared" si="182"/>
        <v>2.1084696797396774E-2</v>
      </c>
      <c r="N627" s="8">
        <f t="shared" si="183"/>
        <v>0.10141203293133871</v>
      </c>
      <c r="O627" s="8">
        <f t="shared" si="184"/>
        <v>0.17454341080954833</v>
      </c>
      <c r="P627" s="8">
        <f t="shared" si="185"/>
        <v>3.4707470854595155E-6</v>
      </c>
      <c r="Q627" s="8">
        <f t="shared" si="186"/>
        <v>0.1444980536581936</v>
      </c>
      <c r="R627" s="8">
        <f t="shared" si="187"/>
        <v>1</v>
      </c>
      <c r="S627" s="8">
        <f t="shared" si="188"/>
        <v>0.51758248351209679</v>
      </c>
      <c r="T627" s="8">
        <f t="shared" si="189"/>
        <v>0.53607324876887108</v>
      </c>
      <c r="W627" s="7">
        <v>488119</v>
      </c>
      <c r="X627" s="7" t="s">
        <v>720</v>
      </c>
      <c r="Y627" s="8">
        <v>0</v>
      </c>
      <c r="Z627" s="8">
        <v>0</v>
      </c>
      <c r="AA627" s="8">
        <v>0</v>
      </c>
      <c r="AB627" s="8">
        <v>0</v>
      </c>
      <c r="AC627" s="8">
        <v>0</v>
      </c>
      <c r="AD627" s="8">
        <v>0</v>
      </c>
      <c r="AE627" s="8">
        <v>0</v>
      </c>
      <c r="AF627" s="8">
        <v>0</v>
      </c>
      <c r="AG627" s="8">
        <v>0</v>
      </c>
      <c r="AH627" s="8">
        <v>0</v>
      </c>
      <c r="AI627" s="8">
        <v>0</v>
      </c>
      <c r="AJ627" s="8">
        <v>0</v>
      </c>
      <c r="AK627" s="8">
        <v>0</v>
      </c>
      <c r="AL627" s="8">
        <v>0</v>
      </c>
      <c r="AM627" s="8">
        <v>0</v>
      </c>
      <c r="AN627" s="8">
        <v>1</v>
      </c>
      <c r="AO627" s="8">
        <v>0</v>
      </c>
      <c r="AP627" s="8">
        <v>0</v>
      </c>
      <c r="AS627" s="7">
        <v>488119</v>
      </c>
      <c r="AT627" s="7" t="s">
        <v>720</v>
      </c>
      <c r="AU627" s="8">
        <v>6.8486204138661286E-2</v>
      </c>
      <c r="AV627" s="8">
        <v>1.7902052592985485E-2</v>
      </c>
      <c r="AW627" s="8">
        <v>7.5279898225793548E-2</v>
      </c>
      <c r="AX627" s="8">
        <v>6.038517984829999E-2</v>
      </c>
      <c r="AY627" s="8">
        <v>1.4863229230132261E-2</v>
      </c>
      <c r="AZ627" s="8">
        <v>5.5237300239856443E-2</v>
      </c>
      <c r="BA627" s="8">
        <v>6.7528990600048383E-2</v>
      </c>
      <c r="BB627" s="8">
        <v>1.7101343623516129E-2</v>
      </c>
      <c r="BC627" s="8">
        <v>6.4346140351601605E-2</v>
      </c>
      <c r="BD627" s="8">
        <v>8.1053903879048386E-2</v>
      </c>
      <c r="BE627" s="8">
        <v>2.1084696797396774E-2</v>
      </c>
      <c r="BF627" s="8">
        <v>0.10141203293133871</v>
      </c>
      <c r="BG627" s="8">
        <v>0.17454341080954833</v>
      </c>
      <c r="BH627" s="8">
        <v>3.4707470854595155E-6</v>
      </c>
      <c r="BI627" s="8">
        <v>0.1444980536581936</v>
      </c>
      <c r="BJ627" s="8">
        <v>1.1616681549577421</v>
      </c>
      <c r="BK627" s="8">
        <v>0.51758248351209679</v>
      </c>
      <c r="BL627" s="8">
        <v>0.53607324876887108</v>
      </c>
    </row>
    <row r="628" spans="1:64" x14ac:dyDescent="0.3">
      <c r="A628" s="7">
        <v>488190</v>
      </c>
      <c r="B628" s="7" t="str">
        <f t="shared" si="171"/>
        <v>Other Support Activities for Air Transportation</v>
      </c>
      <c r="C628" s="8">
        <f t="shared" si="172"/>
        <v>0.11063209711027418</v>
      </c>
      <c r="D628" s="8">
        <f t="shared" si="173"/>
        <v>2.6065532062535483E-2</v>
      </c>
      <c r="E628" s="8">
        <f t="shared" si="174"/>
        <v>0.12492446164893548</v>
      </c>
      <c r="F628" s="8">
        <f t="shared" si="175"/>
        <v>9.2826182774714508E-2</v>
      </c>
      <c r="G628" s="8">
        <f t="shared" si="176"/>
        <v>2.2442715757675806E-2</v>
      </c>
      <c r="H628" s="8">
        <f t="shared" si="177"/>
        <v>9.0089000605648381E-2</v>
      </c>
      <c r="I628" s="8">
        <f t="shared" si="178"/>
        <v>0.11009332280000488</v>
      </c>
      <c r="J628" s="8">
        <f t="shared" si="179"/>
        <v>2.4844201163154837E-2</v>
      </c>
      <c r="K628" s="8">
        <f t="shared" si="180"/>
        <v>0.10509560884812903</v>
      </c>
      <c r="L628" s="8">
        <f t="shared" si="181"/>
        <v>0.13055389217749999</v>
      </c>
      <c r="M628" s="8">
        <f t="shared" si="182"/>
        <v>3.0331848096361299E-2</v>
      </c>
      <c r="N628" s="8">
        <f t="shared" si="183"/>
        <v>0.17048723816911285</v>
      </c>
      <c r="O628" s="8">
        <f t="shared" si="184"/>
        <v>0.33432503920183854</v>
      </c>
      <c r="P628" s="8">
        <f t="shared" si="185"/>
        <v>1.1102263283522901E-5</v>
      </c>
      <c r="Q628" s="8">
        <f t="shared" si="186"/>
        <v>0.27461161400783879</v>
      </c>
      <c r="R628" s="8">
        <f t="shared" si="187"/>
        <v>1</v>
      </c>
      <c r="S628" s="8">
        <f t="shared" si="188"/>
        <v>0.94729338300870958</v>
      </c>
      <c r="T628" s="8">
        <f t="shared" si="189"/>
        <v>0.98196861668225799</v>
      </c>
      <c r="W628" s="7">
        <v>488190</v>
      </c>
      <c r="X628" s="7" t="s">
        <v>721</v>
      </c>
      <c r="Y628" s="8">
        <v>0</v>
      </c>
      <c r="Z628" s="8">
        <v>0</v>
      </c>
      <c r="AA628" s="8">
        <v>0</v>
      </c>
      <c r="AB628" s="8">
        <v>0</v>
      </c>
      <c r="AC628" s="8">
        <v>0</v>
      </c>
      <c r="AD628" s="8">
        <v>0</v>
      </c>
      <c r="AE628" s="8">
        <v>0</v>
      </c>
      <c r="AF628" s="8">
        <v>0</v>
      </c>
      <c r="AG628" s="8">
        <v>0</v>
      </c>
      <c r="AH628" s="8">
        <v>0</v>
      </c>
      <c r="AI628" s="8">
        <v>0</v>
      </c>
      <c r="AJ628" s="8">
        <v>0</v>
      </c>
      <c r="AK628" s="8">
        <v>0</v>
      </c>
      <c r="AL628" s="8">
        <v>0</v>
      </c>
      <c r="AM628" s="8">
        <v>0</v>
      </c>
      <c r="AN628" s="8">
        <v>1</v>
      </c>
      <c r="AO628" s="8">
        <v>0</v>
      </c>
      <c r="AP628" s="8">
        <v>0</v>
      </c>
      <c r="AS628" s="7">
        <v>488190</v>
      </c>
      <c r="AT628" s="7" t="s">
        <v>721</v>
      </c>
      <c r="AU628" s="8">
        <v>0.11063209711027418</v>
      </c>
      <c r="AV628" s="8">
        <v>2.6065532062535483E-2</v>
      </c>
      <c r="AW628" s="8">
        <v>0.12492446164893548</v>
      </c>
      <c r="AX628" s="8">
        <v>9.2826182774714508E-2</v>
      </c>
      <c r="AY628" s="8">
        <v>2.2442715757675806E-2</v>
      </c>
      <c r="AZ628" s="8">
        <v>9.0089000605648381E-2</v>
      </c>
      <c r="BA628" s="8">
        <v>0.11009332280000488</v>
      </c>
      <c r="BB628" s="8">
        <v>2.4844201163154837E-2</v>
      </c>
      <c r="BC628" s="8">
        <v>0.10509560884812903</v>
      </c>
      <c r="BD628" s="8">
        <v>0.13055389217749999</v>
      </c>
      <c r="BE628" s="8">
        <v>3.0331848096361299E-2</v>
      </c>
      <c r="BF628" s="8">
        <v>0.17048723816911285</v>
      </c>
      <c r="BG628" s="8">
        <v>0.33432503920183854</v>
      </c>
      <c r="BH628" s="8">
        <v>1.1102263283522901E-5</v>
      </c>
      <c r="BI628" s="8">
        <v>0.27461161400783879</v>
      </c>
      <c r="BJ628" s="8">
        <v>1.2616220908219355</v>
      </c>
      <c r="BK628" s="8">
        <v>0.94729338300870958</v>
      </c>
      <c r="BL628" s="8">
        <v>0.98196861668225799</v>
      </c>
    </row>
    <row r="629" spans="1:64" x14ac:dyDescent="0.3">
      <c r="A629" s="7">
        <v>488210</v>
      </c>
      <c r="B629" s="7" t="str">
        <f t="shared" si="171"/>
        <v>Support Activities for Rail Transportation</v>
      </c>
      <c r="C629" s="8">
        <f t="shared" si="172"/>
        <v>6.0207713454925822E-2</v>
      </c>
      <c r="D629" s="8">
        <f t="shared" si="173"/>
        <v>1.5902543309664514E-2</v>
      </c>
      <c r="E629" s="8">
        <f t="shared" si="174"/>
        <v>6.7800899547380639E-2</v>
      </c>
      <c r="F629" s="8">
        <f t="shared" si="175"/>
        <v>9.2073374000612898E-2</v>
      </c>
      <c r="G629" s="8">
        <f t="shared" si="176"/>
        <v>2.2766410202748388E-2</v>
      </c>
      <c r="H629" s="8">
        <f t="shared" si="177"/>
        <v>9.2057751946369351E-2</v>
      </c>
      <c r="I629" s="8">
        <f t="shared" si="178"/>
        <v>6.0087875533714509E-2</v>
      </c>
      <c r="J629" s="8">
        <f t="shared" si="179"/>
        <v>1.5392380484084516E-2</v>
      </c>
      <c r="K629" s="8">
        <f t="shared" si="180"/>
        <v>5.8734005843620977E-2</v>
      </c>
      <c r="L629" s="8">
        <f t="shared" si="181"/>
        <v>7.1277188597596783E-2</v>
      </c>
      <c r="M629" s="8">
        <f t="shared" si="182"/>
        <v>1.877630791041774E-2</v>
      </c>
      <c r="N629" s="8">
        <f t="shared" si="183"/>
        <v>9.1482488839467718E-2</v>
      </c>
      <c r="O629" s="8">
        <f t="shared" si="184"/>
        <v>0.15266044783533864</v>
      </c>
      <c r="P629" s="8">
        <f t="shared" si="185"/>
        <v>1.5694534234209672E-6</v>
      </c>
      <c r="Q629" s="8">
        <f t="shared" si="186"/>
        <v>0.12498929417472576</v>
      </c>
      <c r="R629" s="8">
        <f t="shared" si="187"/>
        <v>1</v>
      </c>
      <c r="S629" s="8">
        <f t="shared" si="188"/>
        <v>0.54560721356887099</v>
      </c>
      <c r="T629" s="8">
        <f t="shared" si="189"/>
        <v>0.47292393928048387</v>
      </c>
      <c r="W629" s="7">
        <v>488210</v>
      </c>
      <c r="X629" s="7" t="s">
        <v>722</v>
      </c>
      <c r="Y629" s="8">
        <v>0</v>
      </c>
      <c r="Z629" s="8">
        <v>0</v>
      </c>
      <c r="AA629" s="8">
        <v>0</v>
      </c>
      <c r="AB629" s="8">
        <v>0</v>
      </c>
      <c r="AC629" s="8">
        <v>0</v>
      </c>
      <c r="AD629" s="8">
        <v>0</v>
      </c>
      <c r="AE629" s="8">
        <v>0</v>
      </c>
      <c r="AF629" s="8">
        <v>0</v>
      </c>
      <c r="AG629" s="8">
        <v>0</v>
      </c>
      <c r="AH629" s="8">
        <v>0</v>
      </c>
      <c r="AI629" s="8">
        <v>0</v>
      </c>
      <c r="AJ629" s="8">
        <v>0</v>
      </c>
      <c r="AK629" s="8">
        <v>0</v>
      </c>
      <c r="AL629" s="8">
        <v>0</v>
      </c>
      <c r="AM629" s="8">
        <v>0</v>
      </c>
      <c r="AN629" s="8">
        <v>1</v>
      </c>
      <c r="AO629" s="8">
        <v>0</v>
      </c>
      <c r="AP629" s="8">
        <v>0</v>
      </c>
      <c r="AS629" s="7">
        <v>488210</v>
      </c>
      <c r="AT629" s="7" t="s">
        <v>722</v>
      </c>
      <c r="AU629" s="8">
        <v>6.0207713454925822E-2</v>
      </c>
      <c r="AV629" s="8">
        <v>1.5902543309664514E-2</v>
      </c>
      <c r="AW629" s="8">
        <v>6.7800899547380639E-2</v>
      </c>
      <c r="AX629" s="8">
        <v>9.2073374000612898E-2</v>
      </c>
      <c r="AY629" s="8">
        <v>2.2766410202748388E-2</v>
      </c>
      <c r="AZ629" s="8">
        <v>9.2057751946369351E-2</v>
      </c>
      <c r="BA629" s="8">
        <v>6.0087875533714509E-2</v>
      </c>
      <c r="BB629" s="8">
        <v>1.5392380484084516E-2</v>
      </c>
      <c r="BC629" s="8">
        <v>5.8734005843620977E-2</v>
      </c>
      <c r="BD629" s="8">
        <v>7.1277188597596783E-2</v>
      </c>
      <c r="BE629" s="8">
        <v>1.877630791041774E-2</v>
      </c>
      <c r="BF629" s="8">
        <v>9.1482488839467718E-2</v>
      </c>
      <c r="BG629" s="8">
        <v>0.15266044783533864</v>
      </c>
      <c r="BH629" s="8">
        <v>1.5694534234209672E-6</v>
      </c>
      <c r="BI629" s="8">
        <v>0.12498929417472576</v>
      </c>
      <c r="BJ629" s="8">
        <v>1.1439111563114515</v>
      </c>
      <c r="BK629" s="8">
        <v>0.54560721356887099</v>
      </c>
      <c r="BL629" s="8">
        <v>0.47292393928048387</v>
      </c>
    </row>
    <row r="630" spans="1:64" x14ac:dyDescent="0.3">
      <c r="A630" s="7">
        <v>488310</v>
      </c>
      <c r="B630" s="7" t="str">
        <f t="shared" si="171"/>
        <v>Port and Harbor Operations</v>
      </c>
      <c r="C630" s="8">
        <f t="shared" si="172"/>
        <v>3.6203381644596778E-2</v>
      </c>
      <c r="D630" s="8">
        <f t="shared" si="173"/>
        <v>9.9859325587870976E-3</v>
      </c>
      <c r="E630" s="8">
        <f t="shared" si="174"/>
        <v>3.9105862084612912E-2</v>
      </c>
      <c r="F630" s="8">
        <f t="shared" si="175"/>
        <v>2.860462459902742E-2</v>
      </c>
      <c r="G630" s="8">
        <f t="shared" si="176"/>
        <v>7.4552989081451615E-3</v>
      </c>
      <c r="H630" s="8">
        <f t="shared" si="177"/>
        <v>2.6314140810727422E-2</v>
      </c>
      <c r="I630" s="8">
        <f t="shared" si="178"/>
        <v>3.5982454389112906E-2</v>
      </c>
      <c r="J630" s="8">
        <f t="shared" si="179"/>
        <v>9.6311319323483871E-3</v>
      </c>
      <c r="K630" s="8">
        <f t="shared" si="180"/>
        <v>3.2998800791075804E-2</v>
      </c>
      <c r="L630" s="8">
        <f t="shared" si="181"/>
        <v>4.4060194080354845E-2</v>
      </c>
      <c r="M630" s="8">
        <f t="shared" si="182"/>
        <v>1.1961322843854837E-2</v>
      </c>
      <c r="N630" s="8">
        <f t="shared" si="183"/>
        <v>5.347218369669355E-2</v>
      </c>
      <c r="O630" s="8">
        <f t="shared" si="184"/>
        <v>8.6129405099225814E-2</v>
      </c>
      <c r="P630" s="8">
        <f t="shared" si="185"/>
        <v>1.7122944584541934E-6</v>
      </c>
      <c r="Q630" s="8">
        <f t="shared" si="186"/>
        <v>7.2105508099741936E-2</v>
      </c>
      <c r="R630" s="8">
        <f t="shared" si="187"/>
        <v>1</v>
      </c>
      <c r="S630" s="8">
        <f t="shared" si="188"/>
        <v>0.2559224514146774</v>
      </c>
      <c r="T630" s="8">
        <f t="shared" si="189"/>
        <v>0.27216077420935486</v>
      </c>
      <c r="W630" s="7">
        <v>488310</v>
      </c>
      <c r="X630" s="7" t="s">
        <v>723</v>
      </c>
      <c r="Y630" s="8">
        <v>0</v>
      </c>
      <c r="Z630" s="8">
        <v>0</v>
      </c>
      <c r="AA630" s="8">
        <v>0</v>
      </c>
      <c r="AB630" s="8">
        <v>0</v>
      </c>
      <c r="AC630" s="8">
        <v>0</v>
      </c>
      <c r="AD630" s="8">
        <v>0</v>
      </c>
      <c r="AE630" s="8">
        <v>0</v>
      </c>
      <c r="AF630" s="8">
        <v>0</v>
      </c>
      <c r="AG630" s="8">
        <v>0</v>
      </c>
      <c r="AH630" s="8">
        <v>0</v>
      </c>
      <c r="AI630" s="8">
        <v>0</v>
      </c>
      <c r="AJ630" s="8">
        <v>0</v>
      </c>
      <c r="AK630" s="8">
        <v>0</v>
      </c>
      <c r="AL630" s="8">
        <v>0</v>
      </c>
      <c r="AM630" s="8">
        <v>0</v>
      </c>
      <c r="AN630" s="8">
        <v>1</v>
      </c>
      <c r="AO630" s="8">
        <v>0</v>
      </c>
      <c r="AP630" s="8">
        <v>0</v>
      </c>
      <c r="AS630" s="7">
        <v>488310</v>
      </c>
      <c r="AT630" s="7" t="s">
        <v>723</v>
      </c>
      <c r="AU630" s="8">
        <v>3.6203381644596778E-2</v>
      </c>
      <c r="AV630" s="8">
        <v>9.9859325587870976E-3</v>
      </c>
      <c r="AW630" s="8">
        <v>3.9105862084612912E-2</v>
      </c>
      <c r="AX630" s="8">
        <v>2.860462459902742E-2</v>
      </c>
      <c r="AY630" s="8">
        <v>7.4552989081451615E-3</v>
      </c>
      <c r="AZ630" s="8">
        <v>2.6314140810727422E-2</v>
      </c>
      <c r="BA630" s="8">
        <v>3.5982454389112906E-2</v>
      </c>
      <c r="BB630" s="8">
        <v>9.6311319323483871E-3</v>
      </c>
      <c r="BC630" s="8">
        <v>3.2998800791075804E-2</v>
      </c>
      <c r="BD630" s="8">
        <v>4.4060194080354845E-2</v>
      </c>
      <c r="BE630" s="8">
        <v>1.1961322843854837E-2</v>
      </c>
      <c r="BF630" s="8">
        <v>5.347218369669355E-2</v>
      </c>
      <c r="BG630" s="8">
        <v>8.6129405099225814E-2</v>
      </c>
      <c r="BH630" s="8">
        <v>1.7122944584541934E-6</v>
      </c>
      <c r="BI630" s="8">
        <v>7.2105508099741936E-2</v>
      </c>
      <c r="BJ630" s="8">
        <v>1.0852951762880645</v>
      </c>
      <c r="BK630" s="8">
        <v>0.2559224514146774</v>
      </c>
      <c r="BL630" s="8">
        <v>0.27216077420935486</v>
      </c>
    </row>
    <row r="631" spans="1:64" x14ac:dyDescent="0.3">
      <c r="A631" s="7">
        <v>488320</v>
      </c>
      <c r="B631" s="7" t="str">
        <f t="shared" si="171"/>
        <v>Marine Cargo Handling</v>
      </c>
      <c r="C631" s="8">
        <f t="shared" si="172"/>
        <v>3.2255919923161284E-2</v>
      </c>
      <c r="D631" s="8">
        <f t="shared" si="173"/>
        <v>9.1347085004403229E-3</v>
      </c>
      <c r="E631" s="8">
        <f t="shared" si="174"/>
        <v>3.4248703026096776E-2</v>
      </c>
      <c r="F631" s="8">
        <f t="shared" si="175"/>
        <v>4.2800517261983868E-2</v>
      </c>
      <c r="G631" s="8">
        <f t="shared" si="176"/>
        <v>1.1446684010583869E-2</v>
      </c>
      <c r="H631" s="8">
        <f t="shared" si="177"/>
        <v>3.5908333851293543E-2</v>
      </c>
      <c r="I631" s="8">
        <f t="shared" si="178"/>
        <v>3.2046123122000003E-2</v>
      </c>
      <c r="J631" s="8">
        <f t="shared" si="179"/>
        <v>8.7811586694693557E-3</v>
      </c>
      <c r="K631" s="8">
        <f t="shared" si="180"/>
        <v>2.8657038594743545E-2</v>
      </c>
      <c r="L631" s="8">
        <f t="shared" si="181"/>
        <v>3.8038198790677422E-2</v>
      </c>
      <c r="M631" s="8">
        <f t="shared" si="182"/>
        <v>1.0846383033769355E-2</v>
      </c>
      <c r="N631" s="8">
        <f t="shared" si="183"/>
        <v>4.6278745418403225E-2</v>
      </c>
      <c r="O631" s="8">
        <f t="shared" si="184"/>
        <v>7.2722623628548408E-2</v>
      </c>
      <c r="P631" s="8">
        <f t="shared" si="185"/>
        <v>8.2131744380483857E-7</v>
      </c>
      <c r="Q631" s="8">
        <f t="shared" si="186"/>
        <v>6.0206243131451606E-2</v>
      </c>
      <c r="R631" s="8">
        <f t="shared" si="187"/>
        <v>1</v>
      </c>
      <c r="S631" s="8">
        <f t="shared" si="188"/>
        <v>0.25144585770451616</v>
      </c>
      <c r="T631" s="8">
        <f t="shared" si="189"/>
        <v>0.23077464296677419</v>
      </c>
      <c r="W631" s="7">
        <v>488320</v>
      </c>
      <c r="X631" s="7" t="s">
        <v>724</v>
      </c>
      <c r="Y631" s="8">
        <v>0</v>
      </c>
      <c r="Z631" s="8">
        <v>0</v>
      </c>
      <c r="AA631" s="8">
        <v>0</v>
      </c>
      <c r="AB631" s="8">
        <v>0</v>
      </c>
      <c r="AC631" s="8">
        <v>0</v>
      </c>
      <c r="AD631" s="8">
        <v>0</v>
      </c>
      <c r="AE631" s="8">
        <v>0</v>
      </c>
      <c r="AF631" s="8">
        <v>0</v>
      </c>
      <c r="AG631" s="8">
        <v>0</v>
      </c>
      <c r="AH631" s="8">
        <v>0</v>
      </c>
      <c r="AI631" s="8">
        <v>0</v>
      </c>
      <c r="AJ631" s="8">
        <v>0</v>
      </c>
      <c r="AK631" s="8">
        <v>0</v>
      </c>
      <c r="AL631" s="8">
        <v>0</v>
      </c>
      <c r="AM631" s="8">
        <v>0</v>
      </c>
      <c r="AN631" s="8">
        <v>1</v>
      </c>
      <c r="AO631" s="8">
        <v>0</v>
      </c>
      <c r="AP631" s="8">
        <v>0</v>
      </c>
      <c r="AS631" s="7">
        <v>488320</v>
      </c>
      <c r="AT631" s="7" t="s">
        <v>724</v>
      </c>
      <c r="AU631" s="8">
        <v>3.2255919923161284E-2</v>
      </c>
      <c r="AV631" s="8">
        <v>9.1347085004403229E-3</v>
      </c>
      <c r="AW631" s="8">
        <v>3.4248703026096776E-2</v>
      </c>
      <c r="AX631" s="8">
        <v>4.2800517261983868E-2</v>
      </c>
      <c r="AY631" s="8">
        <v>1.1446684010583869E-2</v>
      </c>
      <c r="AZ631" s="8">
        <v>3.5908333851293543E-2</v>
      </c>
      <c r="BA631" s="8">
        <v>3.2046123122000003E-2</v>
      </c>
      <c r="BB631" s="8">
        <v>8.7811586694693557E-3</v>
      </c>
      <c r="BC631" s="8">
        <v>2.8657038594743545E-2</v>
      </c>
      <c r="BD631" s="8">
        <v>3.8038198790677422E-2</v>
      </c>
      <c r="BE631" s="8">
        <v>1.0846383033769355E-2</v>
      </c>
      <c r="BF631" s="8">
        <v>4.6278745418403225E-2</v>
      </c>
      <c r="BG631" s="8">
        <v>7.2722623628548408E-2</v>
      </c>
      <c r="BH631" s="8">
        <v>8.2131744380483857E-7</v>
      </c>
      <c r="BI631" s="8">
        <v>6.0206243131451606E-2</v>
      </c>
      <c r="BJ631" s="8">
        <v>1.0756393314493549</v>
      </c>
      <c r="BK631" s="8">
        <v>0.25144585770451616</v>
      </c>
      <c r="BL631" s="8">
        <v>0.23077464296677419</v>
      </c>
    </row>
    <row r="632" spans="1:64" x14ac:dyDescent="0.3">
      <c r="A632" s="7">
        <v>488330</v>
      </c>
      <c r="B632" s="7" t="str">
        <f t="shared" si="171"/>
        <v>Navigational Services to Shipping</v>
      </c>
      <c r="C632" s="8">
        <f t="shared" si="172"/>
        <v>5.6804782929241932E-2</v>
      </c>
      <c r="D632" s="8">
        <f t="shared" si="173"/>
        <v>1.5626522602070966E-2</v>
      </c>
      <c r="E632" s="8">
        <f t="shared" si="174"/>
        <v>6.1881075843938718E-2</v>
      </c>
      <c r="F632" s="8">
        <f t="shared" si="175"/>
        <v>6.9641247510866144E-2</v>
      </c>
      <c r="G632" s="8">
        <f t="shared" si="176"/>
        <v>1.7857651540238707E-2</v>
      </c>
      <c r="H632" s="8">
        <f t="shared" si="177"/>
        <v>6.4761747538343531E-2</v>
      </c>
      <c r="I632" s="8">
        <f t="shared" si="178"/>
        <v>5.7278606946129032E-2</v>
      </c>
      <c r="J632" s="8">
        <f t="shared" si="179"/>
        <v>1.5242092493506451E-2</v>
      </c>
      <c r="K632" s="8">
        <f t="shared" si="180"/>
        <v>5.2786230746967748E-2</v>
      </c>
      <c r="L632" s="8">
        <f t="shared" si="181"/>
        <v>6.7630085768564524E-2</v>
      </c>
      <c r="M632" s="8">
        <f t="shared" si="182"/>
        <v>1.8468119471890324E-2</v>
      </c>
      <c r="N632" s="8">
        <f t="shared" si="183"/>
        <v>8.4204213625435481E-2</v>
      </c>
      <c r="O632" s="8">
        <f t="shared" si="184"/>
        <v>0.1378118917862742</v>
      </c>
      <c r="P632" s="8">
        <f t="shared" si="185"/>
        <v>1.7534140279311289E-6</v>
      </c>
      <c r="Q632" s="8">
        <f t="shared" si="186"/>
        <v>0.11274602905191931</v>
      </c>
      <c r="R632" s="8">
        <f t="shared" si="187"/>
        <v>1</v>
      </c>
      <c r="S632" s="8">
        <f t="shared" si="188"/>
        <v>0.45871225949241934</v>
      </c>
      <c r="T632" s="8">
        <f t="shared" si="189"/>
        <v>0.43175854309</v>
      </c>
      <c r="W632" s="7">
        <v>488330</v>
      </c>
      <c r="X632" s="7" t="s">
        <v>725</v>
      </c>
      <c r="Y632" s="8">
        <v>0</v>
      </c>
      <c r="Z632" s="8">
        <v>0</v>
      </c>
      <c r="AA632" s="8">
        <v>0</v>
      </c>
      <c r="AB632" s="8">
        <v>0</v>
      </c>
      <c r="AC632" s="8">
        <v>0</v>
      </c>
      <c r="AD632" s="8">
        <v>0</v>
      </c>
      <c r="AE632" s="8">
        <v>0</v>
      </c>
      <c r="AF632" s="8">
        <v>0</v>
      </c>
      <c r="AG632" s="8">
        <v>0</v>
      </c>
      <c r="AH632" s="8">
        <v>0</v>
      </c>
      <c r="AI632" s="8">
        <v>0</v>
      </c>
      <c r="AJ632" s="8">
        <v>0</v>
      </c>
      <c r="AK632" s="8">
        <v>0</v>
      </c>
      <c r="AL632" s="8">
        <v>0</v>
      </c>
      <c r="AM632" s="8">
        <v>0</v>
      </c>
      <c r="AN632" s="8">
        <v>1</v>
      </c>
      <c r="AO632" s="8">
        <v>0</v>
      </c>
      <c r="AP632" s="8">
        <v>0</v>
      </c>
      <c r="AS632" s="7">
        <v>488330</v>
      </c>
      <c r="AT632" s="7" t="s">
        <v>725</v>
      </c>
      <c r="AU632" s="8">
        <v>5.6804782929241932E-2</v>
      </c>
      <c r="AV632" s="8">
        <v>1.5626522602070966E-2</v>
      </c>
      <c r="AW632" s="8">
        <v>6.1881075843938718E-2</v>
      </c>
      <c r="AX632" s="8">
        <v>6.9641247510866144E-2</v>
      </c>
      <c r="AY632" s="8">
        <v>1.7857651540238707E-2</v>
      </c>
      <c r="AZ632" s="8">
        <v>6.4761747538343531E-2</v>
      </c>
      <c r="BA632" s="8">
        <v>5.7278606946129032E-2</v>
      </c>
      <c r="BB632" s="8">
        <v>1.5242092493506451E-2</v>
      </c>
      <c r="BC632" s="8">
        <v>5.2786230746967748E-2</v>
      </c>
      <c r="BD632" s="8">
        <v>6.7630085768564524E-2</v>
      </c>
      <c r="BE632" s="8">
        <v>1.8468119471890324E-2</v>
      </c>
      <c r="BF632" s="8">
        <v>8.4204213625435481E-2</v>
      </c>
      <c r="BG632" s="8">
        <v>0.1378118917862742</v>
      </c>
      <c r="BH632" s="8">
        <v>1.7534140279311289E-6</v>
      </c>
      <c r="BI632" s="8">
        <v>0.11274602905191931</v>
      </c>
      <c r="BJ632" s="8">
        <v>1.1343123813751612</v>
      </c>
      <c r="BK632" s="8">
        <v>0.45871225949241934</v>
      </c>
      <c r="BL632" s="8">
        <v>0.43175854309</v>
      </c>
    </row>
    <row r="633" spans="1:64" x14ac:dyDescent="0.3">
      <c r="A633" s="7">
        <v>488390</v>
      </c>
      <c r="B633" s="7" t="str">
        <f t="shared" si="171"/>
        <v>Other Support Activities for Water Transportation</v>
      </c>
      <c r="C633" s="8">
        <f t="shared" si="172"/>
        <v>7.9809727992127419E-2</v>
      </c>
      <c r="D633" s="8">
        <f t="shared" si="173"/>
        <v>1.9824557212267738E-2</v>
      </c>
      <c r="E633" s="8">
        <f t="shared" si="174"/>
        <v>8.3575978984101601E-2</v>
      </c>
      <c r="F633" s="8">
        <f t="shared" si="175"/>
        <v>0.10152200373318386</v>
      </c>
      <c r="G633" s="8">
        <f t="shared" si="176"/>
        <v>2.4480201598187094E-2</v>
      </c>
      <c r="H633" s="8">
        <f t="shared" si="177"/>
        <v>8.788531267116452E-2</v>
      </c>
      <c r="I633" s="8">
        <f t="shared" si="178"/>
        <v>7.8926952717622553E-2</v>
      </c>
      <c r="J633" s="8">
        <f t="shared" si="179"/>
        <v>1.9020638802906453E-2</v>
      </c>
      <c r="K633" s="8">
        <f t="shared" si="180"/>
        <v>6.984463579862582E-2</v>
      </c>
      <c r="L633" s="8">
        <f t="shared" si="181"/>
        <v>9.4829286695693557E-2</v>
      </c>
      <c r="M633" s="8">
        <f t="shared" si="182"/>
        <v>2.3271184112803225E-2</v>
      </c>
      <c r="N633" s="8">
        <f t="shared" si="183"/>
        <v>0.11426017906746776</v>
      </c>
      <c r="O633" s="8">
        <f t="shared" si="184"/>
        <v>0.21752759719645171</v>
      </c>
      <c r="P633" s="8">
        <f t="shared" si="185"/>
        <v>3.3058167584930644E-6</v>
      </c>
      <c r="Q633" s="8">
        <f t="shared" si="186"/>
        <v>0.17902811419258055</v>
      </c>
      <c r="R633" s="8">
        <f t="shared" si="187"/>
        <v>1</v>
      </c>
      <c r="S633" s="8">
        <f t="shared" si="188"/>
        <v>0.69775848574403232</v>
      </c>
      <c r="T633" s="8">
        <f t="shared" si="189"/>
        <v>0.65166319506048387</v>
      </c>
      <c r="W633" s="7">
        <v>488390</v>
      </c>
      <c r="X633" s="7" t="s">
        <v>726</v>
      </c>
      <c r="Y633" s="8">
        <v>0</v>
      </c>
      <c r="Z633" s="8">
        <v>0</v>
      </c>
      <c r="AA633" s="8">
        <v>0</v>
      </c>
      <c r="AB633" s="8">
        <v>0</v>
      </c>
      <c r="AC633" s="8">
        <v>0</v>
      </c>
      <c r="AD633" s="8">
        <v>0</v>
      </c>
      <c r="AE633" s="8">
        <v>0</v>
      </c>
      <c r="AF633" s="8">
        <v>0</v>
      </c>
      <c r="AG633" s="8">
        <v>0</v>
      </c>
      <c r="AH633" s="8">
        <v>0</v>
      </c>
      <c r="AI633" s="8">
        <v>0</v>
      </c>
      <c r="AJ633" s="8">
        <v>0</v>
      </c>
      <c r="AK633" s="8">
        <v>0</v>
      </c>
      <c r="AL633" s="8">
        <v>0</v>
      </c>
      <c r="AM633" s="8">
        <v>0</v>
      </c>
      <c r="AN633" s="8">
        <v>1</v>
      </c>
      <c r="AO633" s="8">
        <v>0</v>
      </c>
      <c r="AP633" s="8">
        <v>0</v>
      </c>
      <c r="AS633" s="7">
        <v>488390</v>
      </c>
      <c r="AT633" s="7" t="s">
        <v>726</v>
      </c>
      <c r="AU633" s="8">
        <v>7.9809727992127419E-2</v>
      </c>
      <c r="AV633" s="8">
        <v>1.9824557212267738E-2</v>
      </c>
      <c r="AW633" s="8">
        <v>8.3575978984101601E-2</v>
      </c>
      <c r="AX633" s="8">
        <v>0.10152200373318386</v>
      </c>
      <c r="AY633" s="8">
        <v>2.4480201598187094E-2</v>
      </c>
      <c r="AZ633" s="8">
        <v>8.788531267116452E-2</v>
      </c>
      <c r="BA633" s="8">
        <v>7.8926952717622553E-2</v>
      </c>
      <c r="BB633" s="8">
        <v>1.9020638802906453E-2</v>
      </c>
      <c r="BC633" s="8">
        <v>6.984463579862582E-2</v>
      </c>
      <c r="BD633" s="8">
        <v>9.4829286695693557E-2</v>
      </c>
      <c r="BE633" s="8">
        <v>2.3271184112803225E-2</v>
      </c>
      <c r="BF633" s="8">
        <v>0.11426017906746776</v>
      </c>
      <c r="BG633" s="8">
        <v>0.21752759719645171</v>
      </c>
      <c r="BH633" s="8">
        <v>3.3058167584930644E-6</v>
      </c>
      <c r="BI633" s="8">
        <v>0.17902811419258055</v>
      </c>
      <c r="BJ633" s="8">
        <v>1.1832102641885487</v>
      </c>
      <c r="BK633" s="8">
        <v>0.69775848574403232</v>
      </c>
      <c r="BL633" s="8">
        <v>0.65166319506048387</v>
      </c>
    </row>
    <row r="634" spans="1:64" x14ac:dyDescent="0.3">
      <c r="A634" s="7">
        <v>488410</v>
      </c>
      <c r="B634" s="7" t="str">
        <f t="shared" si="171"/>
        <v>Motor Vehicle Towing</v>
      </c>
      <c r="C634" s="8">
        <f t="shared" si="172"/>
        <v>9.0150589187199995E-2</v>
      </c>
      <c r="D634" s="8">
        <f t="shared" si="173"/>
        <v>1.3481659268000001E-2</v>
      </c>
      <c r="E634" s="8">
        <f t="shared" si="174"/>
        <v>6.0174405141499999E-2</v>
      </c>
      <c r="F634" s="8">
        <f t="shared" si="175"/>
        <v>0.12544789467699999</v>
      </c>
      <c r="G634" s="8">
        <f t="shared" si="176"/>
        <v>1.58104778615E-2</v>
      </c>
      <c r="H634" s="8">
        <f t="shared" si="177"/>
        <v>4.8936616920299998E-2</v>
      </c>
      <c r="I634" s="8">
        <f t="shared" si="178"/>
        <v>8.5389696843999996E-2</v>
      </c>
      <c r="J634" s="8">
        <f t="shared" si="179"/>
        <v>1.14669044083E-2</v>
      </c>
      <c r="K634" s="8">
        <f t="shared" si="180"/>
        <v>3.30001507783E-2</v>
      </c>
      <c r="L634" s="8">
        <f t="shared" si="181"/>
        <v>0.10511028872100001</v>
      </c>
      <c r="M634" s="8">
        <f t="shared" si="182"/>
        <v>1.4949296865199999E-2</v>
      </c>
      <c r="N634" s="8">
        <f t="shared" si="183"/>
        <v>9.2564097705900003E-2</v>
      </c>
      <c r="O634" s="8">
        <f t="shared" si="184"/>
        <v>0.44813414838499999</v>
      </c>
      <c r="P634" s="8">
        <f t="shared" si="185"/>
        <v>6.8233043119200002E-6</v>
      </c>
      <c r="Q634" s="8">
        <f t="shared" si="186"/>
        <v>0.37135519640600001</v>
      </c>
      <c r="R634" s="8">
        <f t="shared" si="187"/>
        <v>1.1638066536</v>
      </c>
      <c r="S634" s="8">
        <f t="shared" si="188"/>
        <v>1.1901949894599999</v>
      </c>
      <c r="T634" s="8">
        <f t="shared" si="189"/>
        <v>1.12985675203</v>
      </c>
      <c r="W634" s="7">
        <v>488410</v>
      </c>
      <c r="X634" s="7" t="s">
        <v>727</v>
      </c>
      <c r="Y634" s="8">
        <v>9.0150589187199995E-2</v>
      </c>
      <c r="Z634" s="8">
        <v>1.3481659268000001E-2</v>
      </c>
      <c r="AA634" s="8">
        <v>6.0174405141499999E-2</v>
      </c>
      <c r="AB634" s="8">
        <v>0.12544789467699999</v>
      </c>
      <c r="AC634" s="8">
        <v>1.58104778615E-2</v>
      </c>
      <c r="AD634" s="8">
        <v>4.8936616920299998E-2</v>
      </c>
      <c r="AE634" s="8">
        <v>8.5389696843999996E-2</v>
      </c>
      <c r="AF634" s="8">
        <v>1.14669044083E-2</v>
      </c>
      <c r="AG634" s="8">
        <v>3.30001507783E-2</v>
      </c>
      <c r="AH634" s="8">
        <v>0.10511028872100001</v>
      </c>
      <c r="AI634" s="8">
        <v>1.4949296865199999E-2</v>
      </c>
      <c r="AJ634" s="8">
        <v>9.2564097705900003E-2</v>
      </c>
      <c r="AK634" s="8">
        <v>0.44813414838499999</v>
      </c>
      <c r="AL634" s="8">
        <v>6.8233043119200002E-6</v>
      </c>
      <c r="AM634" s="8">
        <v>0.37135519640600001</v>
      </c>
      <c r="AN634" s="8">
        <v>1.1638066536</v>
      </c>
      <c r="AO634" s="8">
        <v>1.1901949894599999</v>
      </c>
      <c r="AP634" s="8">
        <v>1.12985675203</v>
      </c>
      <c r="AS634" s="7">
        <v>488410</v>
      </c>
      <c r="AT634" s="7" t="s">
        <v>727</v>
      </c>
      <c r="AU634" s="8">
        <v>0.13568804364791293</v>
      </c>
      <c r="AV634" s="8">
        <v>2.9989789277319358E-2</v>
      </c>
      <c r="AW634" s="8">
        <v>0.13664680347999519</v>
      </c>
      <c r="AX634" s="8">
        <v>0.10718683174777581</v>
      </c>
      <c r="AY634" s="8">
        <v>2.250333420225839E-2</v>
      </c>
      <c r="AZ634" s="8">
        <v>8.6382773717533862E-2</v>
      </c>
      <c r="BA634" s="8">
        <v>0.13371962222008063</v>
      </c>
      <c r="BB634" s="8">
        <v>2.8272234294145163E-2</v>
      </c>
      <c r="BC634" s="8">
        <v>0.11067759967378059</v>
      </c>
      <c r="BD634" s="8">
        <v>0.15958779325977421</v>
      </c>
      <c r="BE634" s="8">
        <v>3.4708119163550974E-2</v>
      </c>
      <c r="BF634" s="8">
        <v>0.18857899688166938</v>
      </c>
      <c r="BG634" s="8">
        <v>0.4434443393631779</v>
      </c>
      <c r="BH634" s="8">
        <v>1.0834874653382094E-5</v>
      </c>
      <c r="BI634" s="8">
        <v>0.3657754736950965</v>
      </c>
      <c r="BJ634" s="8">
        <v>1.3023246364054843</v>
      </c>
      <c r="BK634" s="8">
        <v>1.1999439074088711</v>
      </c>
      <c r="BL634" s="8">
        <v>1.2565404239293545</v>
      </c>
    </row>
    <row r="635" spans="1:64" x14ac:dyDescent="0.3">
      <c r="A635" s="7">
        <v>488490</v>
      </c>
      <c r="B635" s="7" t="str">
        <f t="shared" si="171"/>
        <v>Other Support Activities for Road Transportation</v>
      </c>
      <c r="C635" s="8">
        <f t="shared" si="172"/>
        <v>0.10401512059454029</v>
      </c>
      <c r="D635" s="8">
        <f t="shared" si="173"/>
        <v>2.4697299153851611E-2</v>
      </c>
      <c r="E635" s="8">
        <f t="shared" si="174"/>
        <v>0.10502199136437257</v>
      </c>
      <c r="F635" s="8">
        <f t="shared" si="175"/>
        <v>8.3919392004245155E-2</v>
      </c>
      <c r="G635" s="8">
        <f t="shared" si="176"/>
        <v>1.9214619080583386E-2</v>
      </c>
      <c r="H635" s="8">
        <f t="shared" si="177"/>
        <v>6.9961394719488715E-2</v>
      </c>
      <c r="I635" s="8">
        <f t="shared" si="178"/>
        <v>0.10263420746066937</v>
      </c>
      <c r="J635" s="8">
        <f t="shared" si="179"/>
        <v>2.3486361880224193E-2</v>
      </c>
      <c r="K635" s="8">
        <f t="shared" si="180"/>
        <v>8.6666704921341944E-2</v>
      </c>
      <c r="L635" s="8">
        <f t="shared" si="181"/>
        <v>0.12279439527488706</v>
      </c>
      <c r="M635" s="8">
        <f t="shared" si="182"/>
        <v>2.880712319959839E-2</v>
      </c>
      <c r="N635" s="8">
        <f t="shared" si="183"/>
        <v>0.14409933398394356</v>
      </c>
      <c r="O635" s="8">
        <f t="shared" si="184"/>
        <v>0.30517074599448357</v>
      </c>
      <c r="P635" s="8">
        <f t="shared" si="185"/>
        <v>7.1747273698714527E-6</v>
      </c>
      <c r="Q635" s="8">
        <f t="shared" si="186"/>
        <v>0.2514748951815482</v>
      </c>
      <c r="R635" s="8">
        <f t="shared" si="187"/>
        <v>1</v>
      </c>
      <c r="S635" s="8">
        <f t="shared" si="188"/>
        <v>0.8505147606437099</v>
      </c>
      <c r="T635" s="8">
        <f t="shared" si="189"/>
        <v>0.89020662910080628</v>
      </c>
      <c r="W635" s="7">
        <v>488490</v>
      </c>
      <c r="X635" s="7" t="s">
        <v>728</v>
      </c>
      <c r="Y635" s="8">
        <v>0</v>
      </c>
      <c r="Z635" s="8">
        <v>0</v>
      </c>
      <c r="AA635" s="8">
        <v>0</v>
      </c>
      <c r="AB635" s="8">
        <v>0</v>
      </c>
      <c r="AC635" s="8">
        <v>0</v>
      </c>
      <c r="AD635" s="8">
        <v>0</v>
      </c>
      <c r="AE635" s="8">
        <v>0</v>
      </c>
      <c r="AF635" s="8">
        <v>0</v>
      </c>
      <c r="AG635" s="8">
        <v>0</v>
      </c>
      <c r="AH635" s="8">
        <v>0</v>
      </c>
      <c r="AI635" s="8">
        <v>0</v>
      </c>
      <c r="AJ635" s="8">
        <v>0</v>
      </c>
      <c r="AK635" s="8">
        <v>0</v>
      </c>
      <c r="AL635" s="8">
        <v>0</v>
      </c>
      <c r="AM635" s="8">
        <v>0</v>
      </c>
      <c r="AN635" s="8">
        <v>1</v>
      </c>
      <c r="AO635" s="8">
        <v>0</v>
      </c>
      <c r="AP635" s="8">
        <v>0</v>
      </c>
      <c r="AS635" s="7">
        <v>488490</v>
      </c>
      <c r="AT635" s="7" t="s">
        <v>728</v>
      </c>
      <c r="AU635" s="8">
        <v>0.10401512059454029</v>
      </c>
      <c r="AV635" s="8">
        <v>2.4697299153851611E-2</v>
      </c>
      <c r="AW635" s="8">
        <v>0.10502199136437257</v>
      </c>
      <c r="AX635" s="8">
        <v>8.3919392004245155E-2</v>
      </c>
      <c r="AY635" s="8">
        <v>1.9214619080583386E-2</v>
      </c>
      <c r="AZ635" s="8">
        <v>6.9961394719488715E-2</v>
      </c>
      <c r="BA635" s="8">
        <v>0.10263420746066937</v>
      </c>
      <c r="BB635" s="8">
        <v>2.3486361880224193E-2</v>
      </c>
      <c r="BC635" s="8">
        <v>8.6666704921341944E-2</v>
      </c>
      <c r="BD635" s="8">
        <v>0.12279439527488706</v>
      </c>
      <c r="BE635" s="8">
        <v>2.880712319959839E-2</v>
      </c>
      <c r="BF635" s="8">
        <v>0.14409933398394356</v>
      </c>
      <c r="BG635" s="8">
        <v>0.30517074599448357</v>
      </c>
      <c r="BH635" s="8">
        <v>7.1747273698714527E-6</v>
      </c>
      <c r="BI635" s="8">
        <v>0.2514748951815482</v>
      </c>
      <c r="BJ635" s="8">
        <v>1.2337344111124191</v>
      </c>
      <c r="BK635" s="8">
        <v>0.8505147606437099</v>
      </c>
      <c r="BL635" s="8">
        <v>0.89020662910080628</v>
      </c>
    </row>
    <row r="636" spans="1:64" x14ac:dyDescent="0.3">
      <c r="A636" s="7">
        <v>488510</v>
      </c>
      <c r="B636" s="7" t="str">
        <f t="shared" si="171"/>
        <v>Freight Transportation Arrangement</v>
      </c>
      <c r="C636" s="8">
        <f t="shared" si="172"/>
        <v>8.9850376019099995E-2</v>
      </c>
      <c r="D636" s="8">
        <f t="shared" si="173"/>
        <v>1.34271857044E-2</v>
      </c>
      <c r="E636" s="8">
        <f t="shared" si="174"/>
        <v>6.3071432019999998E-2</v>
      </c>
      <c r="F636" s="8">
        <f t="shared" si="175"/>
        <v>6.7833227759299994E-2</v>
      </c>
      <c r="G636" s="8">
        <f t="shared" si="176"/>
        <v>8.5114163822900008E-3</v>
      </c>
      <c r="H636" s="8">
        <f t="shared" si="177"/>
        <v>2.9054207285400001E-2</v>
      </c>
      <c r="I636" s="8">
        <f t="shared" si="178"/>
        <v>8.5141865357499999E-2</v>
      </c>
      <c r="J636" s="8">
        <f t="shared" si="179"/>
        <v>1.1392944903E-2</v>
      </c>
      <c r="K636" s="8">
        <f t="shared" si="180"/>
        <v>3.58582603906E-2</v>
      </c>
      <c r="L636" s="8">
        <f t="shared" si="181"/>
        <v>0.104820330746</v>
      </c>
      <c r="M636" s="8">
        <f t="shared" si="182"/>
        <v>1.4891043674099999E-2</v>
      </c>
      <c r="N636" s="8">
        <f t="shared" si="183"/>
        <v>9.6216949051099995E-2</v>
      </c>
      <c r="O636" s="8">
        <f t="shared" si="184"/>
        <v>0.44795402524299999</v>
      </c>
      <c r="P636" s="8">
        <f t="shared" si="185"/>
        <v>1.26199484678E-5</v>
      </c>
      <c r="Q636" s="8">
        <f t="shared" si="186"/>
        <v>0.37215081827899998</v>
      </c>
      <c r="R636" s="8">
        <f t="shared" si="187"/>
        <v>1.16634899374</v>
      </c>
      <c r="S636" s="8">
        <f t="shared" si="188"/>
        <v>1.1053988514299999</v>
      </c>
      <c r="T636" s="8">
        <f t="shared" si="189"/>
        <v>1.1323930706500001</v>
      </c>
      <c r="W636" s="7">
        <v>488510</v>
      </c>
      <c r="X636" s="7" t="s">
        <v>729</v>
      </c>
      <c r="Y636" s="8">
        <v>8.9850376019099995E-2</v>
      </c>
      <c r="Z636" s="8">
        <v>1.34271857044E-2</v>
      </c>
      <c r="AA636" s="8">
        <v>6.3071432019999998E-2</v>
      </c>
      <c r="AB636" s="8">
        <v>6.7833227759299994E-2</v>
      </c>
      <c r="AC636" s="8">
        <v>8.5114163822900008E-3</v>
      </c>
      <c r="AD636" s="8">
        <v>2.9054207285400001E-2</v>
      </c>
      <c r="AE636" s="8">
        <v>8.5141865357499999E-2</v>
      </c>
      <c r="AF636" s="8">
        <v>1.1392944903E-2</v>
      </c>
      <c r="AG636" s="8">
        <v>3.58582603906E-2</v>
      </c>
      <c r="AH636" s="8">
        <v>0.104820330746</v>
      </c>
      <c r="AI636" s="8">
        <v>1.4891043674099999E-2</v>
      </c>
      <c r="AJ636" s="8">
        <v>9.6216949051099995E-2</v>
      </c>
      <c r="AK636" s="8">
        <v>0.44795402524299999</v>
      </c>
      <c r="AL636" s="8">
        <v>1.26199484678E-5</v>
      </c>
      <c r="AM636" s="8">
        <v>0.37215081827899998</v>
      </c>
      <c r="AN636" s="8">
        <v>1.16634899374</v>
      </c>
      <c r="AO636" s="8">
        <v>1.1053988514299999</v>
      </c>
      <c r="AP636" s="8">
        <v>1.1323930706500001</v>
      </c>
      <c r="AS636" s="7">
        <v>488510</v>
      </c>
      <c r="AT636" s="7" t="s">
        <v>729</v>
      </c>
      <c r="AU636" s="8">
        <v>0.13626507556877582</v>
      </c>
      <c r="AV636" s="8">
        <v>2.9998766655857899E-2</v>
      </c>
      <c r="AW636" s="8">
        <v>0.14054184750307902</v>
      </c>
      <c r="AX636" s="8">
        <v>0.16717020508790972</v>
      </c>
      <c r="AY636" s="8">
        <v>3.5412628636907584E-2</v>
      </c>
      <c r="AZ636" s="8">
        <v>0.14136427136729512</v>
      </c>
      <c r="BA636" s="8">
        <v>0.13442342612842093</v>
      </c>
      <c r="BB636" s="8">
        <v>2.8249992818841458E-2</v>
      </c>
      <c r="BC636" s="8">
        <v>0.1140764984136</v>
      </c>
      <c r="BD636" s="8">
        <v>0.16025559829386452</v>
      </c>
      <c r="BE636" s="8">
        <v>3.4720366715723226E-2</v>
      </c>
      <c r="BF636" s="8">
        <v>0.19379970578764522</v>
      </c>
      <c r="BG636" s="8">
        <v>0.45053548305200031</v>
      </c>
      <c r="BH636" s="8">
        <v>7.007711261216931E-6</v>
      </c>
      <c r="BI636" s="8">
        <v>0.37225567272200044</v>
      </c>
      <c r="BJ636" s="8">
        <v>1.3068056897280644</v>
      </c>
      <c r="BK636" s="8">
        <v>1.3439471050919356</v>
      </c>
      <c r="BL636" s="8">
        <v>1.2767499173611292</v>
      </c>
    </row>
    <row r="637" spans="1:64" x14ac:dyDescent="0.3">
      <c r="A637" s="7">
        <v>488991</v>
      </c>
      <c r="B637" s="7" t="str">
        <f t="shared" si="171"/>
        <v>Packing and Crating</v>
      </c>
      <c r="C637" s="8">
        <f t="shared" si="172"/>
        <v>0.10616065215134514</v>
      </c>
      <c r="D637" s="8">
        <f t="shared" si="173"/>
        <v>2.4753521061133866E-2</v>
      </c>
      <c r="E637" s="8">
        <f t="shared" si="174"/>
        <v>0.10991037667197101</v>
      </c>
      <c r="F637" s="8">
        <f t="shared" si="175"/>
        <v>6.3016582141690314E-2</v>
      </c>
      <c r="G637" s="8">
        <f t="shared" si="176"/>
        <v>1.4636297656827417E-2</v>
      </c>
      <c r="H637" s="8">
        <f t="shared" si="177"/>
        <v>5.5143712343083878E-2</v>
      </c>
      <c r="I637" s="8">
        <f t="shared" si="178"/>
        <v>0.10459499121634515</v>
      </c>
      <c r="J637" s="8">
        <f t="shared" si="179"/>
        <v>2.3519661809230322E-2</v>
      </c>
      <c r="K637" s="8">
        <f t="shared" si="180"/>
        <v>9.0743171023945149E-2</v>
      </c>
      <c r="L637" s="8">
        <f t="shared" si="181"/>
        <v>0.12559075535593872</v>
      </c>
      <c r="M637" s="8">
        <f t="shared" si="182"/>
        <v>2.8815397932024187E-2</v>
      </c>
      <c r="N637" s="8">
        <f t="shared" si="183"/>
        <v>0.15073450242780487</v>
      </c>
      <c r="O637" s="8">
        <f t="shared" si="184"/>
        <v>0.3196699492643873</v>
      </c>
      <c r="P637" s="8">
        <f t="shared" si="185"/>
        <v>1.2013656267784678E-5</v>
      </c>
      <c r="Q637" s="8">
        <f t="shared" si="186"/>
        <v>0.26367720284470947</v>
      </c>
      <c r="R637" s="8">
        <f t="shared" si="187"/>
        <v>1</v>
      </c>
      <c r="S637" s="8">
        <f t="shared" si="188"/>
        <v>0.8424740114961291</v>
      </c>
      <c r="T637" s="8">
        <f t="shared" si="189"/>
        <v>0.92853524340419336</v>
      </c>
      <c r="W637" s="7">
        <v>488991</v>
      </c>
      <c r="X637" s="7" t="s">
        <v>730</v>
      </c>
      <c r="Y637" s="8">
        <v>0</v>
      </c>
      <c r="Z637" s="8">
        <v>0</v>
      </c>
      <c r="AA637" s="8">
        <v>0</v>
      </c>
      <c r="AB637" s="8">
        <v>0</v>
      </c>
      <c r="AC637" s="8">
        <v>0</v>
      </c>
      <c r="AD637" s="8">
        <v>0</v>
      </c>
      <c r="AE637" s="8">
        <v>0</v>
      </c>
      <c r="AF637" s="8">
        <v>0</v>
      </c>
      <c r="AG637" s="8">
        <v>0</v>
      </c>
      <c r="AH637" s="8">
        <v>0</v>
      </c>
      <c r="AI637" s="8">
        <v>0</v>
      </c>
      <c r="AJ637" s="8">
        <v>0</v>
      </c>
      <c r="AK637" s="8">
        <v>0</v>
      </c>
      <c r="AL637" s="8">
        <v>0</v>
      </c>
      <c r="AM637" s="8">
        <v>0</v>
      </c>
      <c r="AN637" s="8">
        <v>1</v>
      </c>
      <c r="AO637" s="8">
        <v>0</v>
      </c>
      <c r="AP637" s="8">
        <v>0</v>
      </c>
      <c r="AS637" s="7">
        <v>488991</v>
      </c>
      <c r="AT637" s="7" t="s">
        <v>730</v>
      </c>
      <c r="AU637" s="8">
        <v>0.10616065215134514</v>
      </c>
      <c r="AV637" s="8">
        <v>2.4753521061133866E-2</v>
      </c>
      <c r="AW637" s="8">
        <v>0.10991037667197101</v>
      </c>
      <c r="AX637" s="8">
        <v>6.3016582141690314E-2</v>
      </c>
      <c r="AY637" s="8">
        <v>1.4636297656827417E-2</v>
      </c>
      <c r="AZ637" s="8">
        <v>5.5143712343083878E-2</v>
      </c>
      <c r="BA637" s="8">
        <v>0.10459499121634515</v>
      </c>
      <c r="BB637" s="8">
        <v>2.3519661809230322E-2</v>
      </c>
      <c r="BC637" s="8">
        <v>9.0743171023945149E-2</v>
      </c>
      <c r="BD637" s="8">
        <v>0.12559075535593872</v>
      </c>
      <c r="BE637" s="8">
        <v>2.8815397932024187E-2</v>
      </c>
      <c r="BF637" s="8">
        <v>0.15073450242780487</v>
      </c>
      <c r="BG637" s="8">
        <v>0.3196699492643873</v>
      </c>
      <c r="BH637" s="8">
        <v>1.2013656267784678E-5</v>
      </c>
      <c r="BI637" s="8">
        <v>0.26367720284470947</v>
      </c>
      <c r="BJ637" s="8">
        <v>1.2408245498841937</v>
      </c>
      <c r="BK637" s="8">
        <v>0.8424740114961291</v>
      </c>
      <c r="BL637" s="8">
        <v>0.92853524340419336</v>
      </c>
    </row>
    <row r="638" spans="1:64" x14ac:dyDescent="0.3">
      <c r="A638" s="7">
        <v>488999</v>
      </c>
      <c r="B638" s="7" t="str">
        <f t="shared" si="171"/>
        <v>All Other Support Activities for Transportation</v>
      </c>
      <c r="C638" s="8">
        <f t="shared" si="172"/>
        <v>5.5071806624109675E-2</v>
      </c>
      <c r="D638" s="8">
        <f t="shared" si="173"/>
        <v>1.4926047945033868E-2</v>
      </c>
      <c r="E638" s="8">
        <f t="shared" si="174"/>
        <v>5.7115601491398389E-2</v>
      </c>
      <c r="F638" s="8">
        <f t="shared" si="175"/>
        <v>5.3346944432051603E-2</v>
      </c>
      <c r="G638" s="8">
        <f t="shared" si="176"/>
        <v>1.3361095466893869E-2</v>
      </c>
      <c r="H638" s="8">
        <f t="shared" si="177"/>
        <v>4.2799864412927421E-2</v>
      </c>
      <c r="I638" s="8">
        <f t="shared" si="178"/>
        <v>5.490239949173225E-2</v>
      </c>
      <c r="J638" s="8">
        <f t="shared" si="179"/>
        <v>1.4392617421562904E-2</v>
      </c>
      <c r="K638" s="8">
        <f t="shared" si="180"/>
        <v>4.8216926784774197E-2</v>
      </c>
      <c r="L638" s="8">
        <f t="shared" si="181"/>
        <v>6.5112565549774196E-2</v>
      </c>
      <c r="M638" s="8">
        <f t="shared" si="182"/>
        <v>1.7564753477125803E-2</v>
      </c>
      <c r="N638" s="8">
        <f t="shared" si="183"/>
        <v>7.7243133287519361E-2</v>
      </c>
      <c r="O638" s="8">
        <f t="shared" si="184"/>
        <v>0.13822874203804839</v>
      </c>
      <c r="P638" s="8">
        <f t="shared" si="185"/>
        <v>2.4978371348025814E-6</v>
      </c>
      <c r="Q638" s="8">
        <f t="shared" si="186"/>
        <v>0.11363667914877415</v>
      </c>
      <c r="R638" s="8">
        <f t="shared" si="187"/>
        <v>1</v>
      </c>
      <c r="S638" s="8">
        <f t="shared" si="188"/>
        <v>0.41595951721499996</v>
      </c>
      <c r="T638" s="8">
        <f t="shared" si="189"/>
        <v>0.42396355660112894</v>
      </c>
      <c r="W638" s="7">
        <v>488999</v>
      </c>
      <c r="X638" s="7" t="s">
        <v>731</v>
      </c>
      <c r="Y638" s="8">
        <v>0</v>
      </c>
      <c r="Z638" s="8">
        <v>0</v>
      </c>
      <c r="AA638" s="8">
        <v>0</v>
      </c>
      <c r="AB638" s="8">
        <v>0</v>
      </c>
      <c r="AC638" s="8">
        <v>0</v>
      </c>
      <c r="AD638" s="8">
        <v>0</v>
      </c>
      <c r="AE638" s="8">
        <v>0</v>
      </c>
      <c r="AF638" s="8">
        <v>0</v>
      </c>
      <c r="AG638" s="8">
        <v>0</v>
      </c>
      <c r="AH638" s="8">
        <v>0</v>
      </c>
      <c r="AI638" s="8">
        <v>0</v>
      </c>
      <c r="AJ638" s="8">
        <v>0</v>
      </c>
      <c r="AK638" s="8">
        <v>0</v>
      </c>
      <c r="AL638" s="8">
        <v>0</v>
      </c>
      <c r="AM638" s="8">
        <v>0</v>
      </c>
      <c r="AN638" s="8">
        <v>1</v>
      </c>
      <c r="AO638" s="8">
        <v>0</v>
      </c>
      <c r="AP638" s="8">
        <v>0</v>
      </c>
      <c r="AS638" s="7">
        <v>488999</v>
      </c>
      <c r="AT638" s="7" t="s">
        <v>731</v>
      </c>
      <c r="AU638" s="8">
        <v>5.5071806624109675E-2</v>
      </c>
      <c r="AV638" s="8">
        <v>1.4926047945033868E-2</v>
      </c>
      <c r="AW638" s="8">
        <v>5.7115601491398389E-2</v>
      </c>
      <c r="AX638" s="8">
        <v>5.3346944432051603E-2</v>
      </c>
      <c r="AY638" s="8">
        <v>1.3361095466893869E-2</v>
      </c>
      <c r="AZ638" s="8">
        <v>4.2799864412927421E-2</v>
      </c>
      <c r="BA638" s="8">
        <v>5.490239949173225E-2</v>
      </c>
      <c r="BB638" s="8">
        <v>1.4392617421562904E-2</v>
      </c>
      <c r="BC638" s="8">
        <v>4.8216926784774197E-2</v>
      </c>
      <c r="BD638" s="8">
        <v>6.5112565549774196E-2</v>
      </c>
      <c r="BE638" s="8">
        <v>1.7564753477125803E-2</v>
      </c>
      <c r="BF638" s="8">
        <v>7.7243133287519361E-2</v>
      </c>
      <c r="BG638" s="8">
        <v>0.13822874203804839</v>
      </c>
      <c r="BH638" s="8">
        <v>2.4978371348025814E-6</v>
      </c>
      <c r="BI638" s="8">
        <v>0.11363667914877415</v>
      </c>
      <c r="BJ638" s="8">
        <v>1.1271134560608063</v>
      </c>
      <c r="BK638" s="8">
        <v>0.41595951721499996</v>
      </c>
      <c r="BL638" s="8">
        <v>0.42396355660112894</v>
      </c>
    </row>
    <row r="639" spans="1:64" x14ac:dyDescent="0.3">
      <c r="A639" s="7">
        <v>491110</v>
      </c>
      <c r="B639" s="7" t="str">
        <f t="shared" si="171"/>
        <v>Postal Service</v>
      </c>
      <c r="C639" s="8">
        <f t="shared" si="172"/>
        <v>4.2112550556400001E-2</v>
      </c>
      <c r="D639" s="8">
        <f t="shared" si="173"/>
        <v>4.3509688358600003E-3</v>
      </c>
      <c r="E639" s="8">
        <f t="shared" si="174"/>
        <v>6.5483878203299997E-2</v>
      </c>
      <c r="F639" s="8">
        <f t="shared" si="175"/>
        <v>2.1794933700300001E-2</v>
      </c>
      <c r="G639" s="8">
        <f t="shared" si="176"/>
        <v>2.3955845550200001E-3</v>
      </c>
      <c r="H639" s="8">
        <f t="shared" si="177"/>
        <v>3.5506943073200001E-2</v>
      </c>
      <c r="I639" s="8">
        <f t="shared" si="178"/>
        <v>2.36231355155E-2</v>
      </c>
      <c r="J639" s="8">
        <f t="shared" si="179"/>
        <v>2.15923206169E-3</v>
      </c>
      <c r="K639" s="8">
        <f t="shared" si="180"/>
        <v>2.8721519831399998E-2</v>
      </c>
      <c r="L639" s="8">
        <f t="shared" si="181"/>
        <v>-4.4509954443800001E-2</v>
      </c>
      <c r="M639" s="8">
        <f t="shared" si="182"/>
        <v>-3.91134384918E-3</v>
      </c>
      <c r="N639" s="8">
        <f t="shared" si="183"/>
        <v>-7.2229135143299997E-2</v>
      </c>
      <c r="O639" s="8">
        <f t="shared" si="184"/>
        <v>-0.57704659263900004</v>
      </c>
      <c r="P639" s="8">
        <f t="shared" si="185"/>
        <v>1.4677488652699999E-5</v>
      </c>
      <c r="Q639" s="8">
        <f t="shared" si="186"/>
        <v>0.62672762946899996</v>
      </c>
      <c r="R639" s="8">
        <f t="shared" si="187"/>
        <v>1.1119473976000001</v>
      </c>
      <c r="S639" s="8">
        <f t="shared" si="188"/>
        <v>1.0596974613300001</v>
      </c>
      <c r="T639" s="8">
        <f t="shared" si="189"/>
        <v>1.0545038874099999</v>
      </c>
      <c r="W639" s="7">
        <v>491110</v>
      </c>
      <c r="X639" s="7" t="s">
        <v>732</v>
      </c>
      <c r="Y639" s="8">
        <v>4.2112550556400001E-2</v>
      </c>
      <c r="Z639" s="8">
        <v>4.3509688358600003E-3</v>
      </c>
      <c r="AA639" s="8">
        <v>6.5483878203299997E-2</v>
      </c>
      <c r="AB639" s="8">
        <v>2.1794933700300001E-2</v>
      </c>
      <c r="AC639" s="8">
        <v>2.3955845550200001E-3</v>
      </c>
      <c r="AD639" s="8">
        <v>3.5506943073200001E-2</v>
      </c>
      <c r="AE639" s="8">
        <v>2.36231355155E-2</v>
      </c>
      <c r="AF639" s="8">
        <v>2.15923206169E-3</v>
      </c>
      <c r="AG639" s="8">
        <v>2.8721519831399998E-2</v>
      </c>
      <c r="AH639" s="8">
        <v>-4.4509954443800001E-2</v>
      </c>
      <c r="AI639" s="8">
        <v>-3.91134384918E-3</v>
      </c>
      <c r="AJ639" s="8">
        <v>-7.2229135143299997E-2</v>
      </c>
      <c r="AK639" s="8">
        <v>-0.57704659263900004</v>
      </c>
      <c r="AL639" s="8">
        <v>1.4677488652699999E-5</v>
      </c>
      <c r="AM639" s="8">
        <v>0.62672762946899996</v>
      </c>
      <c r="AN639" s="8">
        <v>1.1119473976000001</v>
      </c>
      <c r="AO639" s="8">
        <v>1.0596974613300001</v>
      </c>
      <c r="AP639" s="8">
        <v>1.0545038874099999</v>
      </c>
      <c r="AS639" s="7">
        <v>491110</v>
      </c>
      <c r="AT639" s="7" t="s">
        <v>732</v>
      </c>
      <c r="AU639" s="8">
        <v>3.6996027333606463E-2</v>
      </c>
      <c r="AV639" s="8">
        <v>8.9010186997693537E-3</v>
      </c>
      <c r="AW639" s="8">
        <v>7.2742471981640314E-2</v>
      </c>
      <c r="AX639" s="8">
        <v>1.4747092815532258E-2</v>
      </c>
      <c r="AY639" s="8">
        <v>3.4982922275098387E-3</v>
      </c>
      <c r="AZ639" s="8">
        <v>3.231840734977097E-2</v>
      </c>
      <c r="BA639" s="8">
        <v>2.6742398675964514E-2</v>
      </c>
      <c r="BB639" s="8">
        <v>5.1666454951501605E-3</v>
      </c>
      <c r="BC639" s="8">
        <v>3.969403225040484E-2</v>
      </c>
      <c r="BD639" s="8">
        <v>-3.1686112940866124E-2</v>
      </c>
      <c r="BE639" s="8">
        <v>-6.9050586113090315E-3</v>
      </c>
      <c r="BF639" s="8">
        <v>-6.1761230984232258E-2</v>
      </c>
      <c r="BG639" s="8">
        <v>-0.28453547292137099</v>
      </c>
      <c r="BH639" s="8">
        <v>6.0733658999741932E-6</v>
      </c>
      <c r="BI639" s="8">
        <v>0.25246172867056443</v>
      </c>
      <c r="BJ639" s="8">
        <v>1.1186395180151616</v>
      </c>
      <c r="BK639" s="8">
        <v>0.45378959884435482</v>
      </c>
      <c r="BL639" s="8">
        <v>0.47482888287322589</v>
      </c>
    </row>
    <row r="640" spans="1:64" x14ac:dyDescent="0.3">
      <c r="A640" s="7">
        <v>492110</v>
      </c>
      <c r="B640" s="7" t="str">
        <f t="shared" si="171"/>
        <v>Couriers and Express Delivery Services</v>
      </c>
      <c r="C640" s="8">
        <f t="shared" si="172"/>
        <v>5.9495413522099999E-2</v>
      </c>
      <c r="D640" s="8">
        <f t="shared" si="173"/>
        <v>6.5958043824599997E-3</v>
      </c>
      <c r="E640" s="8">
        <f t="shared" si="174"/>
        <v>8.0293707326200003E-2</v>
      </c>
      <c r="F640" s="8">
        <f t="shared" si="175"/>
        <v>1.6088289563299999E-2</v>
      </c>
      <c r="G640" s="8">
        <f t="shared" si="176"/>
        <v>1.669883549E-3</v>
      </c>
      <c r="H640" s="8">
        <f t="shared" si="177"/>
        <v>1.30478908022E-2</v>
      </c>
      <c r="I640" s="8">
        <f t="shared" si="178"/>
        <v>4.09772552667E-2</v>
      </c>
      <c r="J640" s="8">
        <f t="shared" si="179"/>
        <v>4.9271399346299998E-3</v>
      </c>
      <c r="K640" s="8">
        <f t="shared" si="180"/>
        <v>3.6979060272300003E-2</v>
      </c>
      <c r="L640" s="8">
        <f t="shared" si="181"/>
        <v>5.8127769135799999E-2</v>
      </c>
      <c r="M640" s="8">
        <f t="shared" si="182"/>
        <v>6.0350380074000003E-3</v>
      </c>
      <c r="N640" s="8">
        <f t="shared" si="183"/>
        <v>0.100255811216</v>
      </c>
      <c r="O640" s="8">
        <f t="shared" si="184"/>
        <v>0.552324496848</v>
      </c>
      <c r="P640" s="8">
        <f t="shared" si="185"/>
        <v>3.4198138387599998E-5</v>
      </c>
      <c r="Q640" s="8">
        <f t="shared" si="186"/>
        <v>0.44224607363500001</v>
      </c>
      <c r="R640" s="8">
        <f t="shared" si="187"/>
        <v>1.14638492523</v>
      </c>
      <c r="S640" s="8">
        <f t="shared" si="188"/>
        <v>1.0308060639100001</v>
      </c>
      <c r="T640" s="8">
        <f t="shared" si="189"/>
        <v>1.08288345547</v>
      </c>
      <c r="W640" s="7">
        <v>492110</v>
      </c>
      <c r="X640" s="7" t="s">
        <v>733</v>
      </c>
      <c r="Y640" s="8">
        <v>5.9495413522099999E-2</v>
      </c>
      <c r="Z640" s="8">
        <v>6.5958043824599997E-3</v>
      </c>
      <c r="AA640" s="8">
        <v>8.0293707326200003E-2</v>
      </c>
      <c r="AB640" s="8">
        <v>1.6088289563299999E-2</v>
      </c>
      <c r="AC640" s="8">
        <v>1.669883549E-3</v>
      </c>
      <c r="AD640" s="8">
        <v>1.30478908022E-2</v>
      </c>
      <c r="AE640" s="8">
        <v>4.09772552667E-2</v>
      </c>
      <c r="AF640" s="8">
        <v>4.9271399346299998E-3</v>
      </c>
      <c r="AG640" s="8">
        <v>3.6979060272300003E-2</v>
      </c>
      <c r="AH640" s="8">
        <v>5.8127769135799999E-2</v>
      </c>
      <c r="AI640" s="8">
        <v>6.0350380074000003E-3</v>
      </c>
      <c r="AJ640" s="8">
        <v>0.100255811216</v>
      </c>
      <c r="AK640" s="8">
        <v>0.552324496848</v>
      </c>
      <c r="AL640" s="8">
        <v>3.4198138387599998E-5</v>
      </c>
      <c r="AM640" s="8">
        <v>0.44224607363500001</v>
      </c>
      <c r="AN640" s="8">
        <v>1.14638492523</v>
      </c>
      <c r="AO640" s="8">
        <v>1.0308060639100001</v>
      </c>
      <c r="AP640" s="8">
        <v>1.08288345547</v>
      </c>
      <c r="AS640" s="7">
        <v>492110</v>
      </c>
      <c r="AT640" s="7" t="s">
        <v>733</v>
      </c>
      <c r="AU640" s="8">
        <v>9.4339719510764516E-2</v>
      </c>
      <c r="AV640" s="8">
        <v>1.8474824499378057E-2</v>
      </c>
      <c r="AW640" s="8">
        <v>0.16097269583971935</v>
      </c>
      <c r="AX640" s="8">
        <v>5.1541248609030636E-2</v>
      </c>
      <c r="AY640" s="8">
        <v>1.0350474185093224E-2</v>
      </c>
      <c r="AZ640" s="8">
        <v>6.941918497119387E-2</v>
      </c>
      <c r="BA640" s="8">
        <v>7.1218281663309652E-2</v>
      </c>
      <c r="BB640" s="8">
        <v>1.5097272694942257E-2</v>
      </c>
      <c r="BC640" s="8">
        <v>0.10677902725452097</v>
      </c>
      <c r="BD640" s="8">
        <v>8.983579191107742E-2</v>
      </c>
      <c r="BE640" s="8">
        <v>1.7410577035613713E-2</v>
      </c>
      <c r="BF640" s="8">
        <v>0.18173988116213075</v>
      </c>
      <c r="BG640" s="8">
        <v>0.55546018130300023</v>
      </c>
      <c r="BH640" s="8">
        <v>2.1003473384463876E-5</v>
      </c>
      <c r="BI640" s="8">
        <v>0.44274128024600035</v>
      </c>
      <c r="BJ640" s="8">
        <v>1.2737872398500001</v>
      </c>
      <c r="BK640" s="8">
        <v>1.1313109077653227</v>
      </c>
      <c r="BL640" s="8">
        <v>1.1930945816125811</v>
      </c>
    </row>
    <row r="641" spans="1:64" x14ac:dyDescent="0.3">
      <c r="A641" s="7">
        <v>492210</v>
      </c>
      <c r="B641" s="7" t="str">
        <f t="shared" si="171"/>
        <v>Local Messengers and Local Delivery</v>
      </c>
      <c r="C641" s="8">
        <f t="shared" si="172"/>
        <v>5.9784420100399999E-2</v>
      </c>
      <c r="D641" s="8">
        <f t="shared" si="173"/>
        <v>6.6326230206499998E-3</v>
      </c>
      <c r="E641" s="8">
        <f t="shared" si="174"/>
        <v>8.0233449311199995E-2</v>
      </c>
      <c r="F641" s="8">
        <f t="shared" si="175"/>
        <v>9.5727965138399998E-3</v>
      </c>
      <c r="G641" s="8">
        <f t="shared" si="176"/>
        <v>9.9833059968499997E-4</v>
      </c>
      <c r="H641" s="8">
        <f t="shared" si="177"/>
        <v>7.7550583788200001E-3</v>
      </c>
      <c r="I641" s="8">
        <f t="shared" si="178"/>
        <v>4.10057599482E-2</v>
      </c>
      <c r="J641" s="8">
        <f t="shared" si="179"/>
        <v>4.94249058201E-3</v>
      </c>
      <c r="K641" s="8">
        <f t="shared" si="180"/>
        <v>3.6853992118299997E-2</v>
      </c>
      <c r="L641" s="8">
        <f t="shared" si="181"/>
        <v>5.8279657361399999E-2</v>
      </c>
      <c r="M641" s="8">
        <f t="shared" si="182"/>
        <v>6.0642593300900003E-3</v>
      </c>
      <c r="N641" s="8">
        <f t="shared" si="183"/>
        <v>0.100075518152</v>
      </c>
      <c r="O641" s="8">
        <f t="shared" si="184"/>
        <v>0.55294862021900004</v>
      </c>
      <c r="P641" s="8">
        <f t="shared" si="185"/>
        <v>5.7525706000299999E-5</v>
      </c>
      <c r="Q641" s="8">
        <f t="shared" si="186"/>
        <v>0.443390233119</v>
      </c>
      <c r="R641" s="8">
        <f t="shared" si="187"/>
        <v>1.1466504924300001</v>
      </c>
      <c r="S641" s="8">
        <f t="shared" si="188"/>
        <v>1.0183261854900001</v>
      </c>
      <c r="T641" s="8">
        <f t="shared" si="189"/>
        <v>1.0828022426499999</v>
      </c>
      <c r="W641" s="7">
        <v>492210</v>
      </c>
      <c r="X641" s="7" t="s">
        <v>734</v>
      </c>
      <c r="Y641" s="8">
        <v>5.9784420100399999E-2</v>
      </c>
      <c r="Z641" s="8">
        <v>6.6326230206499998E-3</v>
      </c>
      <c r="AA641" s="8">
        <v>8.0233449311199995E-2</v>
      </c>
      <c r="AB641" s="8">
        <v>9.5727965138399998E-3</v>
      </c>
      <c r="AC641" s="8">
        <v>9.9833059968499997E-4</v>
      </c>
      <c r="AD641" s="8">
        <v>7.7550583788200001E-3</v>
      </c>
      <c r="AE641" s="8">
        <v>4.10057599482E-2</v>
      </c>
      <c r="AF641" s="8">
        <v>4.94249058201E-3</v>
      </c>
      <c r="AG641" s="8">
        <v>3.6853992118299997E-2</v>
      </c>
      <c r="AH641" s="8">
        <v>5.8279657361399999E-2</v>
      </c>
      <c r="AI641" s="8">
        <v>6.0642593300900003E-3</v>
      </c>
      <c r="AJ641" s="8">
        <v>0.100075518152</v>
      </c>
      <c r="AK641" s="8">
        <v>0.55294862021900004</v>
      </c>
      <c r="AL641" s="8">
        <v>5.7525706000299999E-5</v>
      </c>
      <c r="AM641" s="8">
        <v>0.443390233119</v>
      </c>
      <c r="AN641" s="8">
        <v>1.1466504924300001</v>
      </c>
      <c r="AO641" s="8">
        <v>1.0183261854900001</v>
      </c>
      <c r="AP641" s="8">
        <v>1.0828022426499999</v>
      </c>
      <c r="AS641" s="7">
        <v>492210</v>
      </c>
      <c r="AT641" s="7" t="s">
        <v>734</v>
      </c>
      <c r="AU641" s="8">
        <v>9.4793619095769374E-2</v>
      </c>
      <c r="AV641" s="8">
        <v>1.8554510084545318E-2</v>
      </c>
      <c r="AW641" s="8">
        <v>0.16227109618659039</v>
      </c>
      <c r="AX641" s="8">
        <v>2.5950387716654515E-2</v>
      </c>
      <c r="AY641" s="8">
        <v>5.334214794899662E-3</v>
      </c>
      <c r="AZ641" s="8">
        <v>3.3880152280693708E-2</v>
      </c>
      <c r="BA641" s="8">
        <v>7.1183303577204829E-2</v>
      </c>
      <c r="BB641" s="8">
        <v>1.509709010846952E-2</v>
      </c>
      <c r="BC641" s="8">
        <v>0.107713738107329</v>
      </c>
      <c r="BD641" s="8">
        <v>9.009908489886452E-2</v>
      </c>
      <c r="BE641" s="8">
        <v>1.7472429907832092E-2</v>
      </c>
      <c r="BF641" s="8">
        <v>0.18274808073211607</v>
      </c>
      <c r="BG641" s="8">
        <v>0.55606846356900064</v>
      </c>
      <c r="BH641" s="8">
        <v>4.0579179677916133E-5</v>
      </c>
      <c r="BI641" s="8">
        <v>0.44457036599200001</v>
      </c>
      <c r="BJ641" s="8">
        <v>1.275619225367419</v>
      </c>
      <c r="BK641" s="8">
        <v>1.0651647547919354</v>
      </c>
      <c r="BL641" s="8">
        <v>1.1939941317927418</v>
      </c>
    </row>
    <row r="642" spans="1:64" s="11" customFormat="1" x14ac:dyDescent="0.3">
      <c r="A642" s="9">
        <v>493110</v>
      </c>
      <c r="B642" s="7" t="str">
        <f t="shared" si="171"/>
        <v>General Warehousing and Storage</v>
      </c>
      <c r="C642" s="8">
        <f t="shared" si="172"/>
        <v>0.1310482352</v>
      </c>
      <c r="D642" s="8">
        <f t="shared" si="173"/>
        <v>2.3888130551199999E-2</v>
      </c>
      <c r="E642" s="8">
        <f t="shared" si="174"/>
        <v>7.7376540543600006E-2</v>
      </c>
      <c r="F642" s="8">
        <f t="shared" si="175"/>
        <v>7.7847582729699993E-2</v>
      </c>
      <c r="G642" s="8">
        <f t="shared" si="176"/>
        <v>1.72923136646E-2</v>
      </c>
      <c r="H642" s="8">
        <f t="shared" si="177"/>
        <v>3.9414056775799997E-2</v>
      </c>
      <c r="I642" s="8">
        <f t="shared" si="178"/>
        <v>8.7152881579400002E-2</v>
      </c>
      <c r="J642" s="8">
        <f t="shared" si="179"/>
        <v>1.7250686764999999E-2</v>
      </c>
      <c r="K642" s="8">
        <f t="shared" si="180"/>
        <v>3.7251192053200002E-2</v>
      </c>
      <c r="L642" s="8">
        <f t="shared" si="181"/>
        <v>9.16914807833E-2</v>
      </c>
      <c r="M642" s="8">
        <f t="shared" si="182"/>
        <v>2.3121472173999999E-2</v>
      </c>
      <c r="N642" s="8">
        <f t="shared" si="183"/>
        <v>0.101318041591</v>
      </c>
      <c r="O642" s="8">
        <f t="shared" si="184"/>
        <v>0.522176816727</v>
      </c>
      <c r="P642" s="8">
        <f t="shared" si="185"/>
        <v>1.15250371129E-5</v>
      </c>
      <c r="Q642" s="8">
        <f t="shared" si="186"/>
        <v>0.43979987070299997</v>
      </c>
      <c r="R642" s="8">
        <f t="shared" si="187"/>
        <v>1.23231290629</v>
      </c>
      <c r="S642" s="8">
        <f t="shared" si="188"/>
        <v>1.13455395317</v>
      </c>
      <c r="T642" s="8">
        <f t="shared" si="189"/>
        <v>1.1416547604</v>
      </c>
      <c r="W642" s="7">
        <v>493110</v>
      </c>
      <c r="X642" s="7" t="s">
        <v>735</v>
      </c>
      <c r="Y642" s="8">
        <v>0.1310482352</v>
      </c>
      <c r="Z642" s="8">
        <v>2.3888130551199999E-2</v>
      </c>
      <c r="AA642" s="8">
        <v>7.7376540543600006E-2</v>
      </c>
      <c r="AB642" s="8">
        <v>7.7847582729699993E-2</v>
      </c>
      <c r="AC642" s="8">
        <v>1.72923136646E-2</v>
      </c>
      <c r="AD642" s="8">
        <v>3.9414056775799997E-2</v>
      </c>
      <c r="AE642" s="8">
        <v>8.7152881579400002E-2</v>
      </c>
      <c r="AF642" s="8">
        <v>1.7250686764999999E-2</v>
      </c>
      <c r="AG642" s="8">
        <v>3.7251192053200002E-2</v>
      </c>
      <c r="AH642" s="8">
        <v>9.16914807833E-2</v>
      </c>
      <c r="AI642" s="8">
        <v>2.3121472173999999E-2</v>
      </c>
      <c r="AJ642" s="8">
        <v>0.101318041591</v>
      </c>
      <c r="AK642" s="8">
        <v>0.522176816727</v>
      </c>
      <c r="AL642" s="8">
        <v>1.15250371129E-5</v>
      </c>
      <c r="AM642" s="8">
        <v>0.43979987070299997</v>
      </c>
      <c r="AN642" s="8">
        <v>1.23231290629</v>
      </c>
      <c r="AO642" s="8">
        <v>1.13455395317</v>
      </c>
      <c r="AP642" s="8">
        <v>1.1416547604</v>
      </c>
      <c r="AS642" s="9">
        <v>493110</v>
      </c>
      <c r="AT642" s="9" t="s">
        <v>735</v>
      </c>
      <c r="AU642" s="10">
        <v>0.20237182591587102</v>
      </c>
      <c r="AV642" s="10">
        <v>5.4871177832906452E-2</v>
      </c>
      <c r="AW642" s="10">
        <v>0.17026026250198389</v>
      </c>
      <c r="AX642" s="10">
        <v>0.13198812041157901</v>
      </c>
      <c r="AY642" s="10">
        <v>4.0914139865216283E-2</v>
      </c>
      <c r="AZ642" s="10">
        <v>0.1009646002610758</v>
      </c>
      <c r="BA642" s="10">
        <v>0.14402218399073871</v>
      </c>
      <c r="BB642" s="10">
        <v>4.2971470322349992E-2</v>
      </c>
      <c r="BC642" s="10">
        <v>0.11559561903720808</v>
      </c>
      <c r="BD642" s="10">
        <v>0.15173029185829032</v>
      </c>
      <c r="BE642" s="10">
        <v>5.3292756641543537E-2</v>
      </c>
      <c r="BF642" s="10">
        <v>0.20280763207982744</v>
      </c>
      <c r="BG642" s="10">
        <v>0.52397996940900082</v>
      </c>
      <c r="BH642" s="10">
        <v>1.541841944448371E-5</v>
      </c>
      <c r="BI642" s="10">
        <v>0.44021989203400042</v>
      </c>
      <c r="BJ642" s="10">
        <v>1.4275032662504841</v>
      </c>
      <c r="BK642" s="10">
        <v>1.273866860538226</v>
      </c>
      <c r="BL642" s="10">
        <v>1.3025892733509674</v>
      </c>
    </row>
    <row r="643" spans="1:64" x14ac:dyDescent="0.3">
      <c r="A643" s="7">
        <v>493120</v>
      </c>
      <c r="B643" s="7" t="str">
        <f t="shared" si="171"/>
        <v>Refrigerated Warehousing and Storage</v>
      </c>
      <c r="C643" s="8">
        <f t="shared" si="172"/>
        <v>0.13152810553899999</v>
      </c>
      <c r="D643" s="8">
        <f t="shared" si="173"/>
        <v>2.3970155610600001E-2</v>
      </c>
      <c r="E643" s="8">
        <f t="shared" si="174"/>
        <v>8.1787229655199994E-2</v>
      </c>
      <c r="F643" s="8">
        <f t="shared" si="175"/>
        <v>2.0118769102699999E-2</v>
      </c>
      <c r="G643" s="8">
        <f t="shared" si="176"/>
        <v>4.49471267286E-3</v>
      </c>
      <c r="H643" s="8">
        <f t="shared" si="177"/>
        <v>1.1223299288199999E-2</v>
      </c>
      <c r="I643" s="8">
        <f t="shared" si="178"/>
        <v>8.7282193101800007E-2</v>
      </c>
      <c r="J643" s="8">
        <f t="shared" si="179"/>
        <v>1.73057820281E-2</v>
      </c>
      <c r="K643" s="8">
        <f t="shared" si="180"/>
        <v>4.0750404520799997E-2</v>
      </c>
      <c r="L643" s="8">
        <f t="shared" si="181"/>
        <v>9.2125560822999997E-2</v>
      </c>
      <c r="M643" s="8">
        <f t="shared" si="182"/>
        <v>2.32063388239E-2</v>
      </c>
      <c r="N643" s="8">
        <f t="shared" si="183"/>
        <v>0.10625809617400001</v>
      </c>
      <c r="O643" s="8">
        <f t="shared" si="184"/>
        <v>0.522029844164</v>
      </c>
      <c r="P643" s="8">
        <f t="shared" si="185"/>
        <v>4.4471151459599997E-5</v>
      </c>
      <c r="Q643" s="8">
        <f t="shared" si="186"/>
        <v>0.43984132497599998</v>
      </c>
      <c r="R643" s="8">
        <f t="shared" si="187"/>
        <v>1.2372854907999999</v>
      </c>
      <c r="S643" s="8">
        <f t="shared" si="188"/>
        <v>1.03583678106</v>
      </c>
      <c r="T643" s="8">
        <f t="shared" si="189"/>
        <v>1.1453383796500001</v>
      </c>
      <c r="W643" s="7">
        <v>493120</v>
      </c>
      <c r="X643" s="7" t="s">
        <v>736</v>
      </c>
      <c r="Y643" s="8">
        <v>0.13152810553899999</v>
      </c>
      <c r="Z643" s="8">
        <v>2.3970155610600001E-2</v>
      </c>
      <c r="AA643" s="8">
        <v>8.1787229655199994E-2</v>
      </c>
      <c r="AB643" s="8">
        <v>2.0118769102699999E-2</v>
      </c>
      <c r="AC643" s="8">
        <v>4.49471267286E-3</v>
      </c>
      <c r="AD643" s="8">
        <v>1.1223299288199999E-2</v>
      </c>
      <c r="AE643" s="8">
        <v>8.7282193101800007E-2</v>
      </c>
      <c r="AF643" s="8">
        <v>1.73057820281E-2</v>
      </c>
      <c r="AG643" s="8">
        <v>4.0750404520799997E-2</v>
      </c>
      <c r="AH643" s="8">
        <v>9.2125560822999997E-2</v>
      </c>
      <c r="AI643" s="8">
        <v>2.32063388239E-2</v>
      </c>
      <c r="AJ643" s="8">
        <v>0.10625809617400001</v>
      </c>
      <c r="AK643" s="8">
        <v>0.522029844164</v>
      </c>
      <c r="AL643" s="8">
        <v>4.4471151459599997E-5</v>
      </c>
      <c r="AM643" s="8">
        <v>0.43984132497599998</v>
      </c>
      <c r="AN643" s="8">
        <v>1.2372854907999999</v>
      </c>
      <c r="AO643" s="8">
        <v>1.03583678106</v>
      </c>
      <c r="AP643" s="8">
        <v>1.1453383796500001</v>
      </c>
      <c r="AS643" s="7">
        <v>493120</v>
      </c>
      <c r="AT643" s="7" t="s">
        <v>736</v>
      </c>
      <c r="AU643" s="8">
        <v>0.16731242803474192</v>
      </c>
      <c r="AV643" s="8">
        <v>4.7216996436891943E-2</v>
      </c>
      <c r="AW643" s="8">
        <v>0.14137241423010649</v>
      </c>
      <c r="AX643" s="8">
        <v>8.7702075955788689E-2</v>
      </c>
      <c r="AY643" s="8">
        <v>2.8136196445271454E-2</v>
      </c>
      <c r="AZ643" s="8">
        <v>7.1038617794671466E-2</v>
      </c>
      <c r="BA643" s="8">
        <v>0.11977035097596613</v>
      </c>
      <c r="BB643" s="8">
        <v>3.7174148474698382E-2</v>
      </c>
      <c r="BC643" s="8">
        <v>9.6213870242811292E-2</v>
      </c>
      <c r="BD643" s="8">
        <v>0.12537574263886933</v>
      </c>
      <c r="BE643" s="8">
        <v>4.5751062114204856E-2</v>
      </c>
      <c r="BF643" s="8">
        <v>0.16831797419648875</v>
      </c>
      <c r="BG643" s="8">
        <v>0.41400737079111261</v>
      </c>
      <c r="BH643" s="8">
        <v>1.667828222817484E-5</v>
      </c>
      <c r="BI643" s="8">
        <v>0.34779760166358059</v>
      </c>
      <c r="BJ643" s="8">
        <v>1.3559018387016131</v>
      </c>
      <c r="BK643" s="8">
        <v>0.97719947084161296</v>
      </c>
      <c r="BL643" s="8">
        <v>1.0434809503388707</v>
      </c>
    </row>
    <row r="644" spans="1:64" x14ac:dyDescent="0.3">
      <c r="A644" s="7">
        <v>493130</v>
      </c>
      <c r="B644" s="7" t="str">
        <f t="shared" ref="B644:B707" si="190">IF(C644=0,"***SECTOR NOT AVAILABLE",AT644)</f>
        <v>Farm Product Warehousing and Storage</v>
      </c>
      <c r="C644" s="8">
        <f t="shared" ref="C644:C707" si="191">IF(Y644=0,VLOOKUP(A644,$AS$2:$BL$994,3,FALSE),Y644)</f>
        <v>8.1449081118580652E-2</v>
      </c>
      <c r="D644" s="8">
        <f t="shared" ref="D644:D707" si="192">IF(Z644=0,VLOOKUP(A644,$AS$2:$BL$994,4,FALSE),Z644)</f>
        <v>2.5869904896612905E-2</v>
      </c>
      <c r="E644" s="8">
        <f t="shared" ref="E644:E707" si="193">IF(AA644=0,VLOOKUP(A644,$AS$2:$BL$994,5,FALSE),AA644)</f>
        <v>7.6436629499814529E-2</v>
      </c>
      <c r="F644" s="8">
        <f t="shared" ref="F644:F707" si="194">IF(AB644=0,VLOOKUP($A644,$AS$2:$BL$994,6,FALSE),AB644)</f>
        <v>2.9525465270898391E-2</v>
      </c>
      <c r="G644" s="8">
        <f t="shared" ref="G644:G707" si="195">IF(AC644=0,VLOOKUP($A644,$AS$2:$BL$994,7,FALSE),AC644)</f>
        <v>9.7721746574262903E-3</v>
      </c>
      <c r="H644" s="8">
        <f t="shared" ref="H644:H707" si="196">IF(AD644=0,VLOOKUP($A644,$AS$2:$BL$994,8,FALSE),AD644)</f>
        <v>2.3060679008724192E-2</v>
      </c>
      <c r="I644" s="8">
        <f t="shared" ref="I644:I707" si="197">IF(AE644=0,VLOOKUP($A644,$AS$2:$BL$994,9,FALSE),AE644)</f>
        <v>5.9359827762758069E-2</v>
      </c>
      <c r="J644" s="8">
        <f t="shared" ref="J644:J707" si="198">IF(AF644=0,VLOOKUP($A644,$AS$2:$BL$994,10,FALSE),AF644)</f>
        <v>2.0635026152645158E-2</v>
      </c>
      <c r="K644" s="8">
        <f t="shared" ref="K644:K707" si="199">IF(AG644=0,VLOOKUP($A644,$AS$2:$BL$994,11,FALSE),AG644)</f>
        <v>5.3853296123922582E-2</v>
      </c>
      <c r="L644" s="8">
        <f t="shared" ref="L644:L707" si="200">IF(AH644=0,VLOOKUP($A644,$AS$2:$BL$994,12,FALSE),AH644)</f>
        <v>6.3245590101741939E-2</v>
      </c>
      <c r="M644" s="8">
        <f t="shared" ref="M644:M707" si="201">IF(AI644=0,VLOOKUP($A644,$AS$2:$BL$994,13,FALSE),AI644)</f>
        <v>2.5436560166806451E-2</v>
      </c>
      <c r="N644" s="8">
        <f t="shared" ref="N644:N707" si="202">IF(AJ644=0,VLOOKUP($A644,$AS$2:$BL$994,14,FALSE),AJ644)</f>
        <v>8.9624828549596761E-2</v>
      </c>
      <c r="O644" s="8">
        <f t="shared" ref="O644:O707" si="203">IF(AK644=0,VLOOKUP($A644,$AS$2:$BL$994,15,FALSE),AK644)</f>
        <v>0.17732783921627412</v>
      </c>
      <c r="P644" s="8">
        <f t="shared" ref="P644:P707" si="204">IF(AL644=0,VLOOKUP($A644,$AS$2:$BL$994,16,FALSE),AL644)</f>
        <v>8.520258282984999E-6</v>
      </c>
      <c r="Q644" s="8">
        <f t="shared" ref="Q644:Q707" si="205">IF(AM644=0,VLOOKUP($A644,$AS$2:$BL$994,17,FALSE),AM644)</f>
        <v>0.14843420653204845</v>
      </c>
      <c r="R644" s="8">
        <f t="shared" ref="R644:R707" si="206">IF(AN644=0,VLOOKUP($A644,$AS$2:$BL$994,18,FALSE),AN644)</f>
        <v>1</v>
      </c>
      <c r="S644" s="8">
        <f t="shared" ref="S644:S707" si="207">IF(AO644=0,VLOOKUP($A644,$AS$2:$BL$994,19,FALSE),AO644)</f>
        <v>0.40106799635645152</v>
      </c>
      <c r="T644" s="8">
        <f t="shared" ref="T644:T707" si="208">IF(AP644=0,VLOOKUP($A644,$AS$2:$BL$994,20,FALSE),AP644)</f>
        <v>0.47255782745887093</v>
      </c>
      <c r="W644" s="7">
        <v>493130</v>
      </c>
      <c r="X644" s="7" t="s">
        <v>737</v>
      </c>
      <c r="Y644" s="8">
        <v>0</v>
      </c>
      <c r="Z644" s="8">
        <v>0</v>
      </c>
      <c r="AA644" s="8">
        <v>0</v>
      </c>
      <c r="AB644" s="8">
        <v>0</v>
      </c>
      <c r="AC644" s="8">
        <v>0</v>
      </c>
      <c r="AD644" s="8">
        <v>0</v>
      </c>
      <c r="AE644" s="8">
        <v>0</v>
      </c>
      <c r="AF644" s="8">
        <v>0</v>
      </c>
      <c r="AG644" s="8">
        <v>0</v>
      </c>
      <c r="AH644" s="8">
        <v>0</v>
      </c>
      <c r="AI644" s="8">
        <v>0</v>
      </c>
      <c r="AJ644" s="8">
        <v>0</v>
      </c>
      <c r="AK644" s="8">
        <v>0</v>
      </c>
      <c r="AL644" s="8">
        <v>0</v>
      </c>
      <c r="AM644" s="8">
        <v>0</v>
      </c>
      <c r="AN644" s="8">
        <v>1</v>
      </c>
      <c r="AO644" s="8">
        <v>0</v>
      </c>
      <c r="AP644" s="8">
        <v>0</v>
      </c>
      <c r="AS644" s="7">
        <v>493130</v>
      </c>
      <c r="AT644" s="7" t="s">
        <v>737</v>
      </c>
      <c r="AU644" s="8">
        <v>8.1449081118580652E-2</v>
      </c>
      <c r="AV644" s="8">
        <v>2.5869904896612905E-2</v>
      </c>
      <c r="AW644" s="8">
        <v>7.6436629499814529E-2</v>
      </c>
      <c r="AX644" s="8">
        <v>2.9525465270898391E-2</v>
      </c>
      <c r="AY644" s="8">
        <v>9.7721746574262903E-3</v>
      </c>
      <c r="AZ644" s="8">
        <v>2.3060679008724192E-2</v>
      </c>
      <c r="BA644" s="8">
        <v>5.9359827762758069E-2</v>
      </c>
      <c r="BB644" s="8">
        <v>2.0635026152645158E-2</v>
      </c>
      <c r="BC644" s="8">
        <v>5.3853296123922582E-2</v>
      </c>
      <c r="BD644" s="8">
        <v>6.3245590101741939E-2</v>
      </c>
      <c r="BE644" s="8">
        <v>2.5436560166806451E-2</v>
      </c>
      <c r="BF644" s="8">
        <v>8.9624828549596761E-2</v>
      </c>
      <c r="BG644" s="8">
        <v>0.17732783921627412</v>
      </c>
      <c r="BH644" s="8">
        <v>8.520258282984999E-6</v>
      </c>
      <c r="BI644" s="8">
        <v>0.14843420653204845</v>
      </c>
      <c r="BJ644" s="8">
        <v>1.1837556155148388</v>
      </c>
      <c r="BK644" s="8">
        <v>0.40106799635645152</v>
      </c>
      <c r="BL644" s="8">
        <v>0.47255782745887093</v>
      </c>
    </row>
    <row r="645" spans="1:64" x14ac:dyDescent="0.3">
      <c r="A645" s="7">
        <v>493190</v>
      </c>
      <c r="B645" s="7" t="str">
        <f t="shared" si="190"/>
        <v>Other Warehousing and Storage</v>
      </c>
      <c r="C645" s="8">
        <f t="shared" si="191"/>
        <v>0.13180533898800001</v>
      </c>
      <c r="D645" s="8">
        <f t="shared" si="192"/>
        <v>2.4066575896899998E-2</v>
      </c>
      <c r="E645" s="8">
        <f t="shared" si="193"/>
        <v>8.1055955295499998E-2</v>
      </c>
      <c r="F645" s="8">
        <f t="shared" si="194"/>
        <v>2.55825221089E-2</v>
      </c>
      <c r="G645" s="8">
        <f t="shared" si="195"/>
        <v>5.7270193687400002E-3</v>
      </c>
      <c r="H645" s="8">
        <f t="shared" si="196"/>
        <v>1.38374000425E-2</v>
      </c>
      <c r="I645" s="8">
        <f t="shared" si="197"/>
        <v>8.79901021309E-2</v>
      </c>
      <c r="J645" s="8">
        <f t="shared" si="198"/>
        <v>1.7470385767499999E-2</v>
      </c>
      <c r="K645" s="8">
        <f t="shared" si="199"/>
        <v>3.9917399747499999E-2</v>
      </c>
      <c r="L645" s="8">
        <f t="shared" si="200"/>
        <v>9.2188439915599996E-2</v>
      </c>
      <c r="M645" s="8">
        <f t="shared" si="201"/>
        <v>2.3301713435599999E-2</v>
      </c>
      <c r="N645" s="8">
        <f t="shared" si="202"/>
        <v>0.105777081023</v>
      </c>
      <c r="O645" s="8">
        <f t="shared" si="203"/>
        <v>0.52189296074799996</v>
      </c>
      <c r="P645" s="8">
        <f t="shared" si="204"/>
        <v>3.5039546993399998E-5</v>
      </c>
      <c r="Q645" s="8">
        <f t="shared" si="205"/>
        <v>0.43744677132400001</v>
      </c>
      <c r="R645" s="8">
        <f t="shared" si="206"/>
        <v>1.2369278701799999</v>
      </c>
      <c r="S645" s="8">
        <f t="shared" si="207"/>
        <v>1.0451469415200001</v>
      </c>
      <c r="T645" s="8">
        <f t="shared" si="208"/>
        <v>1.14537788765</v>
      </c>
      <c r="W645" s="7">
        <v>493190</v>
      </c>
      <c r="X645" s="7" t="s">
        <v>738</v>
      </c>
      <c r="Y645" s="8">
        <v>0.13180533898800001</v>
      </c>
      <c r="Z645" s="8">
        <v>2.4066575896899998E-2</v>
      </c>
      <c r="AA645" s="8">
        <v>8.1055955295499998E-2</v>
      </c>
      <c r="AB645" s="8">
        <v>2.55825221089E-2</v>
      </c>
      <c r="AC645" s="8">
        <v>5.7270193687400002E-3</v>
      </c>
      <c r="AD645" s="8">
        <v>1.38374000425E-2</v>
      </c>
      <c r="AE645" s="8">
        <v>8.79901021309E-2</v>
      </c>
      <c r="AF645" s="8">
        <v>1.7470385767499999E-2</v>
      </c>
      <c r="AG645" s="8">
        <v>3.9917399747499999E-2</v>
      </c>
      <c r="AH645" s="8">
        <v>9.2188439915599996E-2</v>
      </c>
      <c r="AI645" s="8">
        <v>2.3301713435599999E-2</v>
      </c>
      <c r="AJ645" s="8">
        <v>0.105777081023</v>
      </c>
      <c r="AK645" s="8">
        <v>0.52189296074799996</v>
      </c>
      <c r="AL645" s="8">
        <v>3.5039546993399998E-5</v>
      </c>
      <c r="AM645" s="8">
        <v>0.43744677132400001</v>
      </c>
      <c r="AN645" s="8">
        <v>1.2369278701799999</v>
      </c>
      <c r="AO645" s="8">
        <v>1.0451469415200001</v>
      </c>
      <c r="AP645" s="8">
        <v>1.14537788765</v>
      </c>
      <c r="AS645" s="7">
        <v>493190</v>
      </c>
      <c r="AT645" s="7" t="s">
        <v>738</v>
      </c>
      <c r="AU645" s="8">
        <v>0.19524732365659672</v>
      </c>
      <c r="AV645" s="8">
        <v>5.3454667581304842E-2</v>
      </c>
      <c r="AW645" s="8">
        <v>0.16695014880595152</v>
      </c>
      <c r="AX645" s="8">
        <v>0.10614561777491451</v>
      </c>
      <c r="AY645" s="8">
        <v>3.380682461590645E-2</v>
      </c>
      <c r="AZ645" s="8">
        <v>8.42840519409742E-2</v>
      </c>
      <c r="BA645" s="8">
        <v>0.13995013005131449</v>
      </c>
      <c r="BB645" s="8">
        <v>4.2168603654693548E-2</v>
      </c>
      <c r="BC645" s="8">
        <v>0.11410426879094032</v>
      </c>
      <c r="BD645" s="8">
        <v>0.14631005986236451</v>
      </c>
      <c r="BE645" s="8">
        <v>5.189661198652256E-2</v>
      </c>
      <c r="BF645" s="8">
        <v>0.19888739192967581</v>
      </c>
      <c r="BG645" s="8">
        <v>0.49838549680522642</v>
      </c>
      <c r="BH645" s="8">
        <v>1.8433467915099362E-5</v>
      </c>
      <c r="BI645" s="8">
        <v>0.41683818075090345</v>
      </c>
      <c r="BJ645" s="8">
        <v>1.4156521400435482</v>
      </c>
      <c r="BK645" s="8">
        <v>1.1758493975579032</v>
      </c>
      <c r="BL645" s="8">
        <v>1.2478359057232258</v>
      </c>
    </row>
    <row r="646" spans="1:64" x14ac:dyDescent="0.3">
      <c r="A646" s="7">
        <v>511110</v>
      </c>
      <c r="B646" s="7" t="str">
        <f t="shared" si="190"/>
        <v>Newspaper Publishers</v>
      </c>
      <c r="C646" s="8">
        <f t="shared" si="191"/>
        <v>4.1414366261700003E-2</v>
      </c>
      <c r="D646" s="8">
        <f t="shared" si="192"/>
        <v>4.6925175672999997E-3</v>
      </c>
      <c r="E646" s="8">
        <f t="shared" si="193"/>
        <v>0.17804533922400001</v>
      </c>
      <c r="F646" s="8">
        <f t="shared" si="194"/>
        <v>7.55868831519E-3</v>
      </c>
      <c r="G646" s="8">
        <f t="shared" si="195"/>
        <v>7.1118491825500005E-4</v>
      </c>
      <c r="H646" s="8">
        <f t="shared" si="196"/>
        <v>1.2879175865499999E-2</v>
      </c>
      <c r="I646" s="8">
        <f t="shared" si="197"/>
        <v>3.1904823686999997E-2</v>
      </c>
      <c r="J646" s="8">
        <f t="shared" si="198"/>
        <v>3.3458130560000002E-3</v>
      </c>
      <c r="K646" s="8">
        <f t="shared" si="199"/>
        <v>5.6392105634699999E-2</v>
      </c>
      <c r="L646" s="8">
        <f t="shared" si="200"/>
        <v>3.22818779811E-2</v>
      </c>
      <c r="M646" s="8">
        <f t="shared" si="201"/>
        <v>3.1300435781400002E-3</v>
      </c>
      <c r="N646" s="8">
        <f t="shared" si="202"/>
        <v>0.17022470811900001</v>
      </c>
      <c r="O646" s="8">
        <f t="shared" si="203"/>
        <v>0.77447106465399995</v>
      </c>
      <c r="P646" s="8">
        <f t="shared" si="204"/>
        <v>5.3228053923399999E-5</v>
      </c>
      <c r="Q646" s="8">
        <f t="shared" si="205"/>
        <v>0.44771338205</v>
      </c>
      <c r="R646" s="8">
        <f t="shared" si="206"/>
        <v>1.2241522230499999</v>
      </c>
      <c r="S646" s="8">
        <f t="shared" si="207"/>
        <v>1.0211490490999999</v>
      </c>
      <c r="T646" s="8">
        <f t="shared" si="208"/>
        <v>1.0916427423799999</v>
      </c>
      <c r="W646" s="7">
        <v>511110</v>
      </c>
      <c r="X646" s="7" t="s">
        <v>739</v>
      </c>
      <c r="Y646" s="8">
        <v>4.1414366261700003E-2</v>
      </c>
      <c r="Z646" s="8">
        <v>4.6925175672999997E-3</v>
      </c>
      <c r="AA646" s="8">
        <v>0.17804533922400001</v>
      </c>
      <c r="AB646" s="8">
        <v>7.55868831519E-3</v>
      </c>
      <c r="AC646" s="8">
        <v>7.1118491825500005E-4</v>
      </c>
      <c r="AD646" s="8">
        <v>1.2879175865499999E-2</v>
      </c>
      <c r="AE646" s="8">
        <v>3.1904823686999997E-2</v>
      </c>
      <c r="AF646" s="8">
        <v>3.3458130560000002E-3</v>
      </c>
      <c r="AG646" s="8">
        <v>5.6392105634699999E-2</v>
      </c>
      <c r="AH646" s="8">
        <v>3.22818779811E-2</v>
      </c>
      <c r="AI646" s="8">
        <v>3.1300435781400002E-3</v>
      </c>
      <c r="AJ646" s="8">
        <v>0.17022470811900001</v>
      </c>
      <c r="AK646" s="8">
        <v>0.77447106465399995</v>
      </c>
      <c r="AL646" s="8">
        <v>5.3228053923399999E-5</v>
      </c>
      <c r="AM646" s="8">
        <v>0.44771338205</v>
      </c>
      <c r="AN646" s="8">
        <v>1.2241522230499999</v>
      </c>
      <c r="AO646" s="8">
        <v>1.0211490490999999</v>
      </c>
      <c r="AP646" s="8">
        <v>1.0916427423799999</v>
      </c>
      <c r="AS646" s="7">
        <v>511110</v>
      </c>
      <c r="AT646" s="7" t="s">
        <v>739</v>
      </c>
      <c r="AU646" s="8">
        <v>6.5218442279753236E-2</v>
      </c>
      <c r="AV646" s="8">
        <v>1.2008903782135325E-2</v>
      </c>
      <c r="AW646" s="8">
        <v>0.27933935911509677</v>
      </c>
      <c r="AX646" s="8">
        <v>4.7427800526968239E-2</v>
      </c>
      <c r="AY646" s="8">
        <v>8.1574607202536294E-3</v>
      </c>
      <c r="AZ646" s="8">
        <v>0.11240684074385179</v>
      </c>
      <c r="BA646" s="8">
        <v>5.7249071289351625E-2</v>
      </c>
      <c r="BB646" s="8">
        <v>9.7490551984967724E-3</v>
      </c>
      <c r="BC646" s="8">
        <v>0.14754259372981612</v>
      </c>
      <c r="BD646" s="8">
        <v>4.9847396168337103E-2</v>
      </c>
      <c r="BE646" s="8">
        <v>8.1777190539466093E-3</v>
      </c>
      <c r="BF646" s="8">
        <v>0.24204761919124196</v>
      </c>
      <c r="BG646" s="8">
        <v>0.76695060787319358</v>
      </c>
      <c r="BH646" s="8">
        <v>2.0973021974562253E-5</v>
      </c>
      <c r="BI646" s="8">
        <v>0.43760859400487129</v>
      </c>
      <c r="BJ646" s="8">
        <v>1.3565667051764516</v>
      </c>
      <c r="BK646" s="8">
        <v>1.1518630697332257</v>
      </c>
      <c r="BL646" s="8">
        <v>1.1984116879598385</v>
      </c>
    </row>
    <row r="647" spans="1:64" x14ac:dyDescent="0.3">
      <c r="A647" s="7">
        <v>511120</v>
      </c>
      <c r="B647" s="7" t="str">
        <f t="shared" si="190"/>
        <v>Periodical Publishers</v>
      </c>
      <c r="C647" s="8">
        <f t="shared" si="191"/>
        <v>7.2275842286899997E-2</v>
      </c>
      <c r="D647" s="8">
        <f t="shared" si="192"/>
        <v>7.9807531042799997E-3</v>
      </c>
      <c r="E647" s="8">
        <f t="shared" si="193"/>
        <v>0.17003682775699999</v>
      </c>
      <c r="F647" s="8">
        <f t="shared" si="194"/>
        <v>4.6078466483E-2</v>
      </c>
      <c r="G647" s="8">
        <f t="shared" si="195"/>
        <v>5.0203347163999996E-3</v>
      </c>
      <c r="H647" s="8">
        <f t="shared" si="196"/>
        <v>4.5684686609500001E-2</v>
      </c>
      <c r="I647" s="8">
        <f t="shared" si="197"/>
        <v>5.2608607425899998E-2</v>
      </c>
      <c r="J647" s="8">
        <f t="shared" si="198"/>
        <v>6.3422588615600003E-3</v>
      </c>
      <c r="K647" s="8">
        <f t="shared" si="199"/>
        <v>5.5299781645600003E-2</v>
      </c>
      <c r="L647" s="8">
        <f t="shared" si="200"/>
        <v>6.2414274593400002E-2</v>
      </c>
      <c r="M647" s="8">
        <f t="shared" si="201"/>
        <v>6.12962666288E-3</v>
      </c>
      <c r="N647" s="8">
        <f t="shared" si="202"/>
        <v>0.179537121281</v>
      </c>
      <c r="O647" s="8">
        <f t="shared" si="203"/>
        <v>0.71162650964200003</v>
      </c>
      <c r="P647" s="8">
        <f t="shared" si="204"/>
        <v>1.27063492955E-5</v>
      </c>
      <c r="Q647" s="8">
        <f t="shared" si="205"/>
        <v>0.39232898946099998</v>
      </c>
      <c r="R647" s="8">
        <f t="shared" si="206"/>
        <v>1.25029342315</v>
      </c>
      <c r="S647" s="8">
        <f t="shared" si="207"/>
        <v>1.09678348781</v>
      </c>
      <c r="T647" s="8">
        <f t="shared" si="208"/>
        <v>1.1142506479300001</v>
      </c>
      <c r="W647" s="7">
        <v>511120</v>
      </c>
      <c r="X647" s="7" t="s">
        <v>740</v>
      </c>
      <c r="Y647" s="8">
        <v>7.2275842286899997E-2</v>
      </c>
      <c r="Z647" s="8">
        <v>7.9807531042799997E-3</v>
      </c>
      <c r="AA647" s="8">
        <v>0.17003682775699999</v>
      </c>
      <c r="AB647" s="8">
        <v>4.6078466483E-2</v>
      </c>
      <c r="AC647" s="8">
        <v>5.0203347163999996E-3</v>
      </c>
      <c r="AD647" s="8">
        <v>4.5684686609500001E-2</v>
      </c>
      <c r="AE647" s="8">
        <v>5.2608607425899998E-2</v>
      </c>
      <c r="AF647" s="8">
        <v>6.3422588615600003E-3</v>
      </c>
      <c r="AG647" s="8">
        <v>5.5299781645600003E-2</v>
      </c>
      <c r="AH647" s="8">
        <v>6.2414274593400002E-2</v>
      </c>
      <c r="AI647" s="8">
        <v>6.12962666288E-3</v>
      </c>
      <c r="AJ647" s="8">
        <v>0.179537121281</v>
      </c>
      <c r="AK647" s="8">
        <v>0.71162650964200003</v>
      </c>
      <c r="AL647" s="8">
        <v>1.27063492955E-5</v>
      </c>
      <c r="AM647" s="8">
        <v>0.39232898946099998</v>
      </c>
      <c r="AN647" s="8">
        <v>1.25029342315</v>
      </c>
      <c r="AO647" s="8">
        <v>1.09678348781</v>
      </c>
      <c r="AP647" s="8">
        <v>1.1142506479300001</v>
      </c>
      <c r="AS647" s="7">
        <v>511120</v>
      </c>
      <c r="AT647" s="7" t="s">
        <v>740</v>
      </c>
      <c r="AU647" s="8">
        <v>9.8738926413987113E-2</v>
      </c>
      <c r="AV647" s="8">
        <v>1.7851995782542904E-2</v>
      </c>
      <c r="AW647" s="8">
        <v>0.27501248400177419</v>
      </c>
      <c r="AX647" s="8">
        <v>7.6371873476456451E-2</v>
      </c>
      <c r="AY647" s="8">
        <v>1.4559354740538717E-2</v>
      </c>
      <c r="AZ647" s="8">
        <v>0.12492942549069354</v>
      </c>
      <c r="BA647" s="8">
        <v>8.9461670537671012E-2</v>
      </c>
      <c r="BB647" s="8">
        <v>1.6405759986323223E-2</v>
      </c>
      <c r="BC647" s="8">
        <v>0.16073380360076453</v>
      </c>
      <c r="BD647" s="8">
        <v>8.1747858792851597E-2</v>
      </c>
      <c r="BE647" s="8">
        <v>1.3378635033232259E-2</v>
      </c>
      <c r="BF647" s="8">
        <v>0.2606870394633064</v>
      </c>
      <c r="BG647" s="8">
        <v>0.7169607169600003</v>
      </c>
      <c r="BH647" s="8">
        <v>1.4091667239334837E-5</v>
      </c>
      <c r="BI647" s="8">
        <v>0.39084402862599982</v>
      </c>
      <c r="BJ647" s="8">
        <v>1.3916034061982259</v>
      </c>
      <c r="BK647" s="8">
        <v>1.2158606537082262</v>
      </c>
      <c r="BL647" s="8">
        <v>1.2666012341256452</v>
      </c>
    </row>
    <row r="648" spans="1:64" x14ac:dyDescent="0.3">
      <c r="A648" s="7">
        <v>511130</v>
      </c>
      <c r="B648" s="7" t="str">
        <f t="shared" si="190"/>
        <v>Book Publishers</v>
      </c>
      <c r="C648" s="8">
        <f t="shared" si="191"/>
        <v>8.3482172225799997E-2</v>
      </c>
      <c r="D648" s="8">
        <f t="shared" si="192"/>
        <v>1.01975448513E-2</v>
      </c>
      <c r="E648" s="8">
        <f t="shared" si="193"/>
        <v>0.18038971508099999</v>
      </c>
      <c r="F648" s="8">
        <f t="shared" si="194"/>
        <v>3.6317184755299999E-2</v>
      </c>
      <c r="G648" s="8">
        <f t="shared" si="195"/>
        <v>4.0763743248300004E-3</v>
      </c>
      <c r="H648" s="8">
        <f t="shared" si="196"/>
        <v>2.5249413643399998E-2</v>
      </c>
      <c r="I648" s="8">
        <f t="shared" si="197"/>
        <v>0.14518264545599999</v>
      </c>
      <c r="J648" s="8">
        <f t="shared" si="198"/>
        <v>1.6642991450900001E-2</v>
      </c>
      <c r="K648" s="8">
        <f t="shared" si="199"/>
        <v>0.10084398550699999</v>
      </c>
      <c r="L648" s="8">
        <f t="shared" si="200"/>
        <v>8.7083928714500006E-2</v>
      </c>
      <c r="M648" s="8">
        <f t="shared" si="201"/>
        <v>9.3802638588199993E-3</v>
      </c>
      <c r="N648" s="8">
        <f t="shared" si="202"/>
        <v>0.243093897935</v>
      </c>
      <c r="O648" s="8">
        <f t="shared" si="203"/>
        <v>0.56859636487300003</v>
      </c>
      <c r="P648" s="8">
        <f t="shared" si="204"/>
        <v>2.0116194431800001E-5</v>
      </c>
      <c r="Q648" s="8">
        <f t="shared" si="205"/>
        <v>0.19418954887600001</v>
      </c>
      <c r="R648" s="8">
        <f t="shared" si="206"/>
        <v>1.2740694321599999</v>
      </c>
      <c r="S648" s="8">
        <f t="shared" si="207"/>
        <v>1.0656429727200001</v>
      </c>
      <c r="T648" s="8">
        <f t="shared" si="208"/>
        <v>1.26266962241</v>
      </c>
      <c r="W648" s="7">
        <v>511130</v>
      </c>
      <c r="X648" s="7" t="s">
        <v>741</v>
      </c>
      <c r="Y648" s="8">
        <v>8.3482172225799997E-2</v>
      </c>
      <c r="Z648" s="8">
        <v>1.01975448513E-2</v>
      </c>
      <c r="AA648" s="8">
        <v>0.18038971508099999</v>
      </c>
      <c r="AB648" s="8">
        <v>3.6317184755299999E-2</v>
      </c>
      <c r="AC648" s="8">
        <v>4.0763743248300004E-3</v>
      </c>
      <c r="AD648" s="8">
        <v>2.5249413643399998E-2</v>
      </c>
      <c r="AE648" s="8">
        <v>0.14518264545599999</v>
      </c>
      <c r="AF648" s="8">
        <v>1.6642991450900001E-2</v>
      </c>
      <c r="AG648" s="8">
        <v>0.10084398550699999</v>
      </c>
      <c r="AH648" s="8">
        <v>8.7083928714500006E-2</v>
      </c>
      <c r="AI648" s="8">
        <v>9.3802638588199993E-3</v>
      </c>
      <c r="AJ648" s="8">
        <v>0.243093897935</v>
      </c>
      <c r="AK648" s="8">
        <v>0.56859636487300003</v>
      </c>
      <c r="AL648" s="8">
        <v>2.0116194431800001E-5</v>
      </c>
      <c r="AM648" s="8">
        <v>0.19418954887600001</v>
      </c>
      <c r="AN648" s="8">
        <v>1.2740694321599999</v>
      </c>
      <c r="AO648" s="8">
        <v>1.0656429727200001</v>
      </c>
      <c r="AP648" s="8">
        <v>1.26266962241</v>
      </c>
      <c r="AS648" s="7">
        <v>511130</v>
      </c>
      <c r="AT648" s="7" t="s">
        <v>741</v>
      </c>
      <c r="AU648" s="8">
        <v>0.13636236391928871</v>
      </c>
      <c r="AV648" s="8">
        <v>2.6499218301707098E-2</v>
      </c>
      <c r="AW648" s="8">
        <v>0.25342416749285485</v>
      </c>
      <c r="AX648" s="8">
        <v>0.16954858710204201</v>
      </c>
      <c r="AY648" s="8">
        <v>3.4127732747138387E-2</v>
      </c>
      <c r="AZ648" s="8">
        <v>0.15486858678582735</v>
      </c>
      <c r="BA648" s="8">
        <v>0.27951529803935493</v>
      </c>
      <c r="BB648" s="8">
        <v>4.9962712193959688E-2</v>
      </c>
      <c r="BC648" s="8">
        <v>0.26421529382213232</v>
      </c>
      <c r="BD648" s="8">
        <v>0.14039337820055323</v>
      </c>
      <c r="BE648" s="8">
        <v>2.4687779803069677E-2</v>
      </c>
      <c r="BF648" s="8">
        <v>0.30717958960187092</v>
      </c>
      <c r="BG648" s="8">
        <v>0.53913026285100052</v>
      </c>
      <c r="BH648" s="8">
        <v>1.0192904116173225E-5</v>
      </c>
      <c r="BI648" s="8">
        <v>0.18113179844254837</v>
      </c>
      <c r="BJ648" s="8">
        <v>1.4162857497138714</v>
      </c>
      <c r="BK648" s="8">
        <v>1.2940287776027422</v>
      </c>
      <c r="BL648" s="8">
        <v>1.5291771750233871</v>
      </c>
    </row>
    <row r="649" spans="1:64" x14ac:dyDescent="0.3">
      <c r="A649" s="7">
        <v>511140</v>
      </c>
      <c r="B649" s="7" t="str">
        <f t="shared" si="190"/>
        <v>Directory and Mailing List Publishers</v>
      </c>
      <c r="C649" s="8">
        <f t="shared" si="191"/>
        <v>7.4027790401964513E-2</v>
      </c>
      <c r="D649" s="8">
        <f t="shared" si="192"/>
        <v>1.7432982625688868E-2</v>
      </c>
      <c r="E649" s="8">
        <f t="shared" si="193"/>
        <v>0.18689525733296777</v>
      </c>
      <c r="F649" s="8">
        <f t="shared" si="194"/>
        <v>6.4443906299372578E-2</v>
      </c>
      <c r="G649" s="8">
        <f t="shared" si="195"/>
        <v>1.6175817987048709E-2</v>
      </c>
      <c r="H649" s="8">
        <f t="shared" si="196"/>
        <v>9.0780898347001635E-2</v>
      </c>
      <c r="I649" s="8">
        <f t="shared" si="197"/>
        <v>0.10884910342492907</v>
      </c>
      <c r="J649" s="8">
        <f t="shared" si="198"/>
        <v>2.4921416418924192E-2</v>
      </c>
      <c r="K649" s="8">
        <f t="shared" si="199"/>
        <v>0.16287753566825161</v>
      </c>
      <c r="L649" s="8">
        <f t="shared" si="200"/>
        <v>6.2828830177443562E-2</v>
      </c>
      <c r="M649" s="8">
        <f t="shared" si="201"/>
        <v>1.3946710329364028E-2</v>
      </c>
      <c r="N649" s="8">
        <f t="shared" si="202"/>
        <v>0.19561728310720969</v>
      </c>
      <c r="O649" s="8">
        <f t="shared" si="203"/>
        <v>0.39283331029411284</v>
      </c>
      <c r="P649" s="8">
        <f t="shared" si="204"/>
        <v>1.1544888969780966E-5</v>
      </c>
      <c r="Q649" s="8">
        <f t="shared" si="205"/>
        <v>0.14820002342688718</v>
      </c>
      <c r="R649" s="8">
        <f t="shared" si="206"/>
        <v>1</v>
      </c>
      <c r="S649" s="8">
        <f t="shared" si="207"/>
        <v>0.76817481618177397</v>
      </c>
      <c r="T649" s="8">
        <f t="shared" si="208"/>
        <v>0.89342224906032264</v>
      </c>
      <c r="W649" s="7">
        <v>511140</v>
      </c>
      <c r="X649" s="7" t="s">
        <v>742</v>
      </c>
      <c r="Y649" s="8">
        <v>0</v>
      </c>
      <c r="Z649" s="8">
        <v>0</v>
      </c>
      <c r="AA649" s="8">
        <v>0</v>
      </c>
      <c r="AB649" s="8">
        <v>0</v>
      </c>
      <c r="AC649" s="8">
        <v>0</v>
      </c>
      <c r="AD649" s="8">
        <v>0</v>
      </c>
      <c r="AE649" s="8">
        <v>0</v>
      </c>
      <c r="AF649" s="8">
        <v>0</v>
      </c>
      <c r="AG649" s="8">
        <v>0</v>
      </c>
      <c r="AH649" s="8">
        <v>0</v>
      </c>
      <c r="AI649" s="8">
        <v>0</v>
      </c>
      <c r="AJ649" s="8">
        <v>0</v>
      </c>
      <c r="AK649" s="8">
        <v>0</v>
      </c>
      <c r="AL649" s="8">
        <v>0</v>
      </c>
      <c r="AM649" s="8">
        <v>0</v>
      </c>
      <c r="AN649" s="8">
        <v>1</v>
      </c>
      <c r="AO649" s="8">
        <v>0</v>
      </c>
      <c r="AP649" s="8">
        <v>0</v>
      </c>
      <c r="AS649" s="7">
        <v>511140</v>
      </c>
      <c r="AT649" s="7" t="s">
        <v>742</v>
      </c>
      <c r="AU649" s="8">
        <v>7.4027790401964513E-2</v>
      </c>
      <c r="AV649" s="8">
        <v>1.7432982625688868E-2</v>
      </c>
      <c r="AW649" s="8">
        <v>0.18689525733296777</v>
      </c>
      <c r="AX649" s="8">
        <v>6.4443906299372578E-2</v>
      </c>
      <c r="AY649" s="8">
        <v>1.6175817987048709E-2</v>
      </c>
      <c r="AZ649" s="8">
        <v>9.0780898347001635E-2</v>
      </c>
      <c r="BA649" s="8">
        <v>0.10884910342492907</v>
      </c>
      <c r="BB649" s="8">
        <v>2.4921416418924192E-2</v>
      </c>
      <c r="BC649" s="8">
        <v>0.16287753566825161</v>
      </c>
      <c r="BD649" s="8">
        <v>6.2828830177443562E-2</v>
      </c>
      <c r="BE649" s="8">
        <v>1.3946710329364028E-2</v>
      </c>
      <c r="BF649" s="8">
        <v>0.19561728310720969</v>
      </c>
      <c r="BG649" s="8">
        <v>0.39283331029411284</v>
      </c>
      <c r="BH649" s="8">
        <v>1.1544888969780966E-5</v>
      </c>
      <c r="BI649" s="8">
        <v>0.14820002342688718</v>
      </c>
      <c r="BJ649" s="8">
        <v>1.2783560303609678</v>
      </c>
      <c r="BK649" s="8">
        <v>0.76817481618177397</v>
      </c>
      <c r="BL649" s="8">
        <v>0.89342224906032264</v>
      </c>
    </row>
    <row r="650" spans="1:64" x14ac:dyDescent="0.3">
      <c r="A650" s="7">
        <v>511191</v>
      </c>
      <c r="B650" s="7" t="str">
        <f t="shared" si="190"/>
        <v>Greeting Card Publishers</v>
      </c>
      <c r="C650" s="8">
        <f t="shared" si="191"/>
        <v>4.2848900081841938E-2</v>
      </c>
      <c r="D650" s="8">
        <f t="shared" si="192"/>
        <v>1.1740683586520967E-2</v>
      </c>
      <c r="E650" s="8">
        <f t="shared" si="193"/>
        <v>0.10237530967679033</v>
      </c>
      <c r="F650" s="8">
        <f t="shared" si="194"/>
        <v>2.9303981622949997E-2</v>
      </c>
      <c r="G650" s="8">
        <f t="shared" si="195"/>
        <v>7.3685734428733871E-3</v>
      </c>
      <c r="H650" s="8">
        <f t="shared" si="196"/>
        <v>3.8522957735398398E-2</v>
      </c>
      <c r="I650" s="8">
        <f t="shared" si="197"/>
        <v>6.5159705950354835E-2</v>
      </c>
      <c r="J650" s="8">
        <f t="shared" si="198"/>
        <v>1.7401336391654837E-2</v>
      </c>
      <c r="K650" s="8">
        <f t="shared" si="199"/>
        <v>9.579713513612903E-2</v>
      </c>
      <c r="L650" s="8">
        <f t="shared" si="200"/>
        <v>3.6977493916732253E-2</v>
      </c>
      <c r="M650" s="8">
        <f t="shared" si="201"/>
        <v>9.5217892509104861E-3</v>
      </c>
      <c r="N650" s="8">
        <f t="shared" si="202"/>
        <v>0.10583670722561291</v>
      </c>
      <c r="O650" s="8">
        <f t="shared" si="203"/>
        <v>0.17986721157822574</v>
      </c>
      <c r="P650" s="8">
        <f t="shared" si="204"/>
        <v>2.7779470377137091E-6</v>
      </c>
      <c r="Q650" s="8">
        <f t="shared" si="205"/>
        <v>6.6901869698354821E-2</v>
      </c>
      <c r="R650" s="8">
        <f t="shared" si="206"/>
        <v>1</v>
      </c>
      <c r="S650" s="8">
        <f t="shared" si="207"/>
        <v>0.34938906118806451</v>
      </c>
      <c r="T650" s="8">
        <f t="shared" si="208"/>
        <v>0.45255172586483872</v>
      </c>
      <c r="W650" s="7">
        <v>511191</v>
      </c>
      <c r="X650" s="7" t="s">
        <v>743</v>
      </c>
      <c r="Y650" s="8">
        <v>0</v>
      </c>
      <c r="Z650" s="8">
        <v>0</v>
      </c>
      <c r="AA650" s="8">
        <v>0</v>
      </c>
      <c r="AB650" s="8">
        <v>0</v>
      </c>
      <c r="AC650" s="8">
        <v>0</v>
      </c>
      <c r="AD650" s="8">
        <v>0</v>
      </c>
      <c r="AE650" s="8">
        <v>0</v>
      </c>
      <c r="AF650" s="8">
        <v>0</v>
      </c>
      <c r="AG650" s="8">
        <v>0</v>
      </c>
      <c r="AH650" s="8">
        <v>0</v>
      </c>
      <c r="AI650" s="8">
        <v>0</v>
      </c>
      <c r="AJ650" s="8">
        <v>0</v>
      </c>
      <c r="AK650" s="8">
        <v>0</v>
      </c>
      <c r="AL650" s="8">
        <v>0</v>
      </c>
      <c r="AM650" s="8">
        <v>0</v>
      </c>
      <c r="AN650" s="8">
        <v>1</v>
      </c>
      <c r="AO650" s="8">
        <v>0</v>
      </c>
      <c r="AP650" s="8">
        <v>0</v>
      </c>
      <c r="AS650" s="7">
        <v>511191</v>
      </c>
      <c r="AT650" s="7" t="s">
        <v>743</v>
      </c>
      <c r="AU650" s="8">
        <v>4.2848900081841938E-2</v>
      </c>
      <c r="AV650" s="8">
        <v>1.1740683586520967E-2</v>
      </c>
      <c r="AW650" s="8">
        <v>0.10237530967679033</v>
      </c>
      <c r="AX650" s="8">
        <v>2.9303981622949997E-2</v>
      </c>
      <c r="AY650" s="8">
        <v>7.3685734428733871E-3</v>
      </c>
      <c r="AZ650" s="8">
        <v>3.8522957735398398E-2</v>
      </c>
      <c r="BA650" s="8">
        <v>6.5159705950354835E-2</v>
      </c>
      <c r="BB650" s="8">
        <v>1.7401336391654837E-2</v>
      </c>
      <c r="BC650" s="8">
        <v>9.579713513612903E-2</v>
      </c>
      <c r="BD650" s="8">
        <v>3.6977493916732253E-2</v>
      </c>
      <c r="BE650" s="8">
        <v>9.5217892509104861E-3</v>
      </c>
      <c r="BF650" s="8">
        <v>0.10583670722561291</v>
      </c>
      <c r="BG650" s="8">
        <v>0.17986721157822574</v>
      </c>
      <c r="BH650" s="8">
        <v>2.7779470377137091E-6</v>
      </c>
      <c r="BI650" s="8">
        <v>6.6901869698354821E-2</v>
      </c>
      <c r="BJ650" s="8">
        <v>1.1569648933453227</v>
      </c>
      <c r="BK650" s="8">
        <v>0.34938906118806451</v>
      </c>
      <c r="BL650" s="8">
        <v>0.45255172586483872</v>
      </c>
    </row>
    <row r="651" spans="1:64" x14ac:dyDescent="0.3">
      <c r="A651" s="7">
        <v>511199</v>
      </c>
      <c r="B651" s="7" t="str">
        <f t="shared" si="190"/>
        <v>All Other Publishers</v>
      </c>
      <c r="C651" s="8">
        <f t="shared" si="191"/>
        <v>7.7357089520400005E-2</v>
      </c>
      <c r="D651" s="8">
        <f t="shared" si="192"/>
        <v>1.13910920444E-2</v>
      </c>
      <c r="E651" s="8">
        <f t="shared" si="193"/>
        <v>0.19716704964500001</v>
      </c>
      <c r="F651" s="8">
        <f t="shared" si="194"/>
        <v>1.67416991025E-2</v>
      </c>
      <c r="G651" s="8">
        <f t="shared" si="195"/>
        <v>2.3699803748600001E-3</v>
      </c>
      <c r="H651" s="8">
        <f t="shared" si="196"/>
        <v>1.6382594803E-2</v>
      </c>
      <c r="I651" s="8">
        <f t="shared" si="197"/>
        <v>9.5283077174400002E-2</v>
      </c>
      <c r="J651" s="8">
        <f t="shared" si="198"/>
        <v>1.4325496491199999E-2</v>
      </c>
      <c r="K651" s="8">
        <f t="shared" si="199"/>
        <v>9.1903057263599999E-2</v>
      </c>
      <c r="L651" s="8">
        <f t="shared" si="200"/>
        <v>6.4088343714199997E-2</v>
      </c>
      <c r="M651" s="8">
        <f t="shared" si="201"/>
        <v>8.7662784719299992E-3</v>
      </c>
      <c r="N651" s="8">
        <f t="shared" si="202"/>
        <v>0.23248501179600001</v>
      </c>
      <c r="O651" s="8">
        <f t="shared" si="203"/>
        <v>0.64688179517800004</v>
      </c>
      <c r="P651" s="8">
        <f t="shared" si="204"/>
        <v>3.5736865482600001E-5</v>
      </c>
      <c r="Q651" s="8">
        <f t="shared" si="205"/>
        <v>0.24284806935299999</v>
      </c>
      <c r="R651" s="8">
        <f t="shared" si="206"/>
        <v>1.28591523121</v>
      </c>
      <c r="S651" s="8">
        <f t="shared" si="207"/>
        <v>1.03549427428</v>
      </c>
      <c r="T651" s="8">
        <f t="shared" si="208"/>
        <v>1.20151163093</v>
      </c>
      <c r="W651" s="7">
        <v>511199</v>
      </c>
      <c r="X651" s="7" t="s">
        <v>744</v>
      </c>
      <c r="Y651" s="8">
        <v>7.7357089520400005E-2</v>
      </c>
      <c r="Z651" s="8">
        <v>1.13910920444E-2</v>
      </c>
      <c r="AA651" s="8">
        <v>0.19716704964500001</v>
      </c>
      <c r="AB651" s="8">
        <v>1.67416991025E-2</v>
      </c>
      <c r="AC651" s="8">
        <v>2.3699803748600001E-3</v>
      </c>
      <c r="AD651" s="8">
        <v>1.6382594803E-2</v>
      </c>
      <c r="AE651" s="8">
        <v>9.5283077174400002E-2</v>
      </c>
      <c r="AF651" s="8">
        <v>1.4325496491199999E-2</v>
      </c>
      <c r="AG651" s="8">
        <v>9.1903057263599999E-2</v>
      </c>
      <c r="AH651" s="8">
        <v>6.4088343714199997E-2</v>
      </c>
      <c r="AI651" s="8">
        <v>8.7662784719299992E-3</v>
      </c>
      <c r="AJ651" s="8">
        <v>0.23248501179600001</v>
      </c>
      <c r="AK651" s="8">
        <v>0.64688179517800004</v>
      </c>
      <c r="AL651" s="8">
        <v>3.5736865482600001E-5</v>
      </c>
      <c r="AM651" s="8">
        <v>0.24284806935299999</v>
      </c>
      <c r="AN651" s="8">
        <v>1.28591523121</v>
      </c>
      <c r="AO651" s="8">
        <v>1.03549427428</v>
      </c>
      <c r="AP651" s="8">
        <v>1.20151163093</v>
      </c>
      <c r="AS651" s="7">
        <v>511199</v>
      </c>
      <c r="AT651" s="7" t="s">
        <v>744</v>
      </c>
      <c r="AU651" s="8">
        <v>9.3043280651932236E-2</v>
      </c>
      <c r="AV651" s="8">
        <v>2.0541673257452257E-2</v>
      </c>
      <c r="AW651" s="8">
        <v>0.23775674876270966</v>
      </c>
      <c r="AX651" s="8">
        <v>5.3961507006546762E-2</v>
      </c>
      <c r="AY651" s="8">
        <v>1.1792041348015161E-2</v>
      </c>
      <c r="AZ651" s="8">
        <v>7.3319628071229215E-2</v>
      </c>
      <c r="BA651" s="8">
        <v>0.13786490636026935</v>
      </c>
      <c r="BB651" s="8">
        <v>2.9742279219598385E-2</v>
      </c>
      <c r="BC651" s="8">
        <v>0.20096778054788872</v>
      </c>
      <c r="BD651" s="8">
        <v>7.9017868544153241E-2</v>
      </c>
      <c r="BE651" s="8">
        <v>1.6426822239793387E-2</v>
      </c>
      <c r="BF651" s="8">
        <v>0.25315510678958064</v>
      </c>
      <c r="BG651" s="8">
        <v>0.52798803655241977</v>
      </c>
      <c r="BH651" s="8">
        <v>1.8105932772765972E-5</v>
      </c>
      <c r="BI651" s="8">
        <v>0.19602669250322602</v>
      </c>
      <c r="BJ651" s="8">
        <v>1.3513417026722578</v>
      </c>
      <c r="BK651" s="8">
        <v>0.94552478932887096</v>
      </c>
      <c r="BL651" s="8">
        <v>1.1750265790306451</v>
      </c>
    </row>
    <row r="652" spans="1:64" x14ac:dyDescent="0.3">
      <c r="A652" s="7">
        <v>511210</v>
      </c>
      <c r="B652" s="7" t="str">
        <f t="shared" si="190"/>
        <v>Software Publishers</v>
      </c>
      <c r="C652" s="8">
        <f t="shared" si="191"/>
        <v>3.4087313332799997E-2</v>
      </c>
      <c r="D652" s="8">
        <f t="shared" si="192"/>
        <v>3.9200122787799996E-3</v>
      </c>
      <c r="E652" s="8">
        <f t="shared" si="193"/>
        <v>0.20947593597899999</v>
      </c>
      <c r="F652" s="8">
        <f t="shared" si="194"/>
        <v>2.9758172234299999E-2</v>
      </c>
      <c r="G652" s="8">
        <f t="shared" si="195"/>
        <v>3.67459335815E-3</v>
      </c>
      <c r="H652" s="8">
        <f t="shared" si="196"/>
        <v>5.9554130317199999E-2</v>
      </c>
      <c r="I652" s="8">
        <f t="shared" si="197"/>
        <v>4.0741856409299997E-2</v>
      </c>
      <c r="J652" s="8">
        <f t="shared" si="198"/>
        <v>4.3319411902899996E-3</v>
      </c>
      <c r="K652" s="8">
        <f t="shared" si="199"/>
        <v>7.3841878003699998E-2</v>
      </c>
      <c r="L652" s="8">
        <f t="shared" si="200"/>
        <v>2.50012204582E-2</v>
      </c>
      <c r="M652" s="8">
        <f t="shared" si="201"/>
        <v>2.7315793235800001E-3</v>
      </c>
      <c r="N652" s="8">
        <f t="shared" si="202"/>
        <v>0.21190110524299999</v>
      </c>
      <c r="O652" s="8">
        <f t="shared" si="203"/>
        <v>0.75980107434599997</v>
      </c>
      <c r="P652" s="8">
        <f t="shared" si="204"/>
        <v>9.5965284828500002E-6</v>
      </c>
      <c r="Q652" s="8">
        <f t="shared" si="205"/>
        <v>0.29921307616499998</v>
      </c>
      <c r="R652" s="8">
        <f t="shared" si="206"/>
        <v>1.24748326159</v>
      </c>
      <c r="S652" s="8">
        <f t="shared" si="207"/>
        <v>1.09298689591</v>
      </c>
      <c r="T652" s="8">
        <f t="shared" si="208"/>
        <v>1.1189156756</v>
      </c>
      <c r="W652" s="7">
        <v>511210</v>
      </c>
      <c r="X652" s="7" t="s">
        <v>745</v>
      </c>
      <c r="Y652" s="8">
        <v>3.4087313332799997E-2</v>
      </c>
      <c r="Z652" s="8">
        <v>3.9200122787799996E-3</v>
      </c>
      <c r="AA652" s="8">
        <v>0.20947593597899999</v>
      </c>
      <c r="AB652" s="8">
        <v>2.9758172234299999E-2</v>
      </c>
      <c r="AC652" s="8">
        <v>3.67459335815E-3</v>
      </c>
      <c r="AD652" s="8">
        <v>5.9554130317199999E-2</v>
      </c>
      <c r="AE652" s="8">
        <v>4.0741856409299997E-2</v>
      </c>
      <c r="AF652" s="8">
        <v>4.3319411902899996E-3</v>
      </c>
      <c r="AG652" s="8">
        <v>7.3841878003699998E-2</v>
      </c>
      <c r="AH652" s="8">
        <v>2.50012204582E-2</v>
      </c>
      <c r="AI652" s="8">
        <v>2.7315793235800001E-3</v>
      </c>
      <c r="AJ652" s="8">
        <v>0.21190110524299999</v>
      </c>
      <c r="AK652" s="8">
        <v>0.75980107434599997</v>
      </c>
      <c r="AL652" s="8">
        <v>9.5965284828500002E-6</v>
      </c>
      <c r="AM652" s="8">
        <v>0.29921307616499998</v>
      </c>
      <c r="AN652" s="8">
        <v>1.24748326159</v>
      </c>
      <c r="AO652" s="8">
        <v>1.09298689591</v>
      </c>
      <c r="AP652" s="8">
        <v>1.1189156756</v>
      </c>
      <c r="AS652" s="7">
        <v>511210</v>
      </c>
      <c r="AT652" s="7" t="s">
        <v>745</v>
      </c>
      <c r="AU652" s="8">
        <v>6.6785221968730643E-2</v>
      </c>
      <c r="AV652" s="8">
        <v>1.354072267768032E-2</v>
      </c>
      <c r="AW652" s="8">
        <v>0.30530444047127425</v>
      </c>
      <c r="AX652" s="8">
        <v>0.1380166235950597</v>
      </c>
      <c r="AY652" s="8">
        <v>3.1203594711698222E-2</v>
      </c>
      <c r="AZ652" s="8">
        <v>0.31335587740164356</v>
      </c>
      <c r="BA652" s="8">
        <v>8.8371785067804839E-2</v>
      </c>
      <c r="BB652" s="8">
        <v>1.6790052749411453E-2</v>
      </c>
      <c r="BC652" s="8">
        <v>0.20167141332454677</v>
      </c>
      <c r="BD652" s="8">
        <v>5.1514719193050007E-2</v>
      </c>
      <c r="BE652" s="8">
        <v>9.6883550253090336E-3</v>
      </c>
      <c r="BF652" s="8">
        <v>0.27913970095245155</v>
      </c>
      <c r="BG652" s="8">
        <v>0.75351617061161336</v>
      </c>
      <c r="BH652" s="8">
        <v>5.2486147795340318E-6</v>
      </c>
      <c r="BI652" s="8">
        <v>0.29784416279169351</v>
      </c>
      <c r="BJ652" s="8">
        <v>1.3856303851177418</v>
      </c>
      <c r="BK652" s="8">
        <v>1.4664470634506455</v>
      </c>
      <c r="BL652" s="8">
        <v>1.2907042188833879</v>
      </c>
    </row>
    <row r="653" spans="1:64" x14ac:dyDescent="0.3">
      <c r="A653" s="7">
        <v>512110</v>
      </c>
      <c r="B653" s="7" t="str">
        <f t="shared" si="190"/>
        <v>Motion Picture and Video Production</v>
      </c>
      <c r="C653" s="8">
        <f t="shared" si="191"/>
        <v>9.4246248218100001E-2</v>
      </c>
      <c r="D653" s="8">
        <f t="shared" si="192"/>
        <v>1.3301247282800001E-2</v>
      </c>
      <c r="E653" s="8">
        <f t="shared" si="193"/>
        <v>0.13466408356699999</v>
      </c>
      <c r="F653" s="8">
        <f t="shared" si="194"/>
        <v>0.19994605680300001</v>
      </c>
      <c r="G653" s="8">
        <f t="shared" si="195"/>
        <v>9.9403139975199999E-3</v>
      </c>
      <c r="H653" s="8">
        <f t="shared" si="196"/>
        <v>5.4852053113800002E-2</v>
      </c>
      <c r="I653" s="8">
        <f t="shared" si="197"/>
        <v>0.16180869059</v>
      </c>
      <c r="J653" s="8">
        <f t="shared" si="198"/>
        <v>1.6505378974399999E-2</v>
      </c>
      <c r="K653" s="8">
        <f t="shared" si="199"/>
        <v>9.0850643418199997E-2</v>
      </c>
      <c r="L653" s="8">
        <f t="shared" si="200"/>
        <v>0.112030008695</v>
      </c>
      <c r="M653" s="8">
        <f t="shared" si="201"/>
        <v>1.3494147462899999E-2</v>
      </c>
      <c r="N653" s="8">
        <f t="shared" si="202"/>
        <v>0.19474075365900001</v>
      </c>
      <c r="O653" s="8">
        <f t="shared" si="203"/>
        <v>0.492567904276</v>
      </c>
      <c r="P653" s="8">
        <f t="shared" si="204"/>
        <v>1.14115249464E-5</v>
      </c>
      <c r="Q653" s="8">
        <f t="shared" si="205"/>
        <v>0.25658450628500001</v>
      </c>
      <c r="R653" s="8">
        <f t="shared" si="206"/>
        <v>1.2422115790699999</v>
      </c>
      <c r="S653" s="8">
        <f t="shared" si="207"/>
        <v>1.2647384239099999</v>
      </c>
      <c r="T653" s="8">
        <f t="shared" si="208"/>
        <v>1.2691647129800001</v>
      </c>
      <c r="W653" s="7">
        <v>512110</v>
      </c>
      <c r="X653" s="7" t="s">
        <v>746</v>
      </c>
      <c r="Y653" s="8">
        <v>9.4246248218100001E-2</v>
      </c>
      <c r="Z653" s="8">
        <v>1.3301247282800001E-2</v>
      </c>
      <c r="AA653" s="8">
        <v>0.13466408356699999</v>
      </c>
      <c r="AB653" s="8">
        <v>0.19994605680300001</v>
      </c>
      <c r="AC653" s="8">
        <v>9.9403139975199999E-3</v>
      </c>
      <c r="AD653" s="8">
        <v>5.4852053113800002E-2</v>
      </c>
      <c r="AE653" s="8">
        <v>0.16180869059</v>
      </c>
      <c r="AF653" s="8">
        <v>1.6505378974399999E-2</v>
      </c>
      <c r="AG653" s="8">
        <v>9.0850643418199997E-2</v>
      </c>
      <c r="AH653" s="8">
        <v>0.112030008695</v>
      </c>
      <c r="AI653" s="8">
        <v>1.3494147462899999E-2</v>
      </c>
      <c r="AJ653" s="8">
        <v>0.19474075365900001</v>
      </c>
      <c r="AK653" s="8">
        <v>0.492567904276</v>
      </c>
      <c r="AL653" s="8">
        <v>1.14115249464E-5</v>
      </c>
      <c r="AM653" s="8">
        <v>0.25658450628500001</v>
      </c>
      <c r="AN653" s="8">
        <v>1.2422115790699999</v>
      </c>
      <c r="AO653" s="8">
        <v>1.2647384239099999</v>
      </c>
      <c r="AP653" s="8">
        <v>1.2691647129800001</v>
      </c>
      <c r="AS653" s="7">
        <v>512110</v>
      </c>
      <c r="AT653" s="7" t="s">
        <v>746</v>
      </c>
      <c r="AU653" s="8">
        <v>0.17232675329778538</v>
      </c>
      <c r="AV653" s="8">
        <v>3.8690723339335001E-2</v>
      </c>
      <c r="AW653" s="8">
        <v>0.22286318209301612</v>
      </c>
      <c r="AX653" s="8">
        <v>0.56678430098483867</v>
      </c>
      <c r="AY653" s="8">
        <v>7.9000997009817706E-2</v>
      </c>
      <c r="AZ653" s="8">
        <v>0.24491690204547104</v>
      </c>
      <c r="BA653" s="8">
        <v>0.27385976051729033</v>
      </c>
      <c r="BB653" s="8">
        <v>5.4339479036208067E-2</v>
      </c>
      <c r="BC653" s="8">
        <v>0.22274585373882258</v>
      </c>
      <c r="BD653" s="8">
        <v>0.20325053028904835</v>
      </c>
      <c r="BE653" s="8">
        <v>4.1829269118242106E-2</v>
      </c>
      <c r="BF653" s="8">
        <v>0.29031790878877417</v>
      </c>
      <c r="BG653" s="8">
        <v>0.46587497086358121</v>
      </c>
      <c r="BH653" s="8">
        <v>4.889533300430322E-6</v>
      </c>
      <c r="BI653" s="8">
        <v>0.24405309269399975</v>
      </c>
      <c r="BJ653" s="8">
        <v>1.4338806587300001</v>
      </c>
      <c r="BK653" s="8">
        <v>1.8261860710080644</v>
      </c>
      <c r="BL653" s="8">
        <v>1.4864289642604835</v>
      </c>
    </row>
    <row r="654" spans="1:64" x14ac:dyDescent="0.3">
      <c r="A654" s="7">
        <v>512120</v>
      </c>
      <c r="B654" s="7" t="str">
        <f t="shared" si="190"/>
        <v>Motion Picture and Video Distribution</v>
      </c>
      <c r="C654" s="8">
        <f t="shared" si="191"/>
        <v>8.6375931018838711E-2</v>
      </c>
      <c r="D654" s="8">
        <f t="shared" si="192"/>
        <v>2.3929336550680646E-2</v>
      </c>
      <c r="E654" s="8">
        <f t="shared" si="193"/>
        <v>0.10152628370172581</v>
      </c>
      <c r="F654" s="8">
        <f t="shared" si="194"/>
        <v>0.30833973980803225</v>
      </c>
      <c r="G654" s="8">
        <f t="shared" si="195"/>
        <v>6.2286085491211292E-2</v>
      </c>
      <c r="H654" s="8">
        <f t="shared" si="196"/>
        <v>0.14266572823917742</v>
      </c>
      <c r="I654" s="8">
        <f t="shared" si="197"/>
        <v>0.13728780470400001</v>
      </c>
      <c r="J654" s="8">
        <f t="shared" si="198"/>
        <v>3.5112274078474191E-2</v>
      </c>
      <c r="K654" s="8">
        <f t="shared" si="199"/>
        <v>0.10585455444696773</v>
      </c>
      <c r="L654" s="8">
        <f t="shared" si="200"/>
        <v>0.10208361307241937</v>
      </c>
      <c r="M654" s="8">
        <f t="shared" si="201"/>
        <v>2.6313368503924198E-2</v>
      </c>
      <c r="N654" s="8">
        <f t="shared" si="202"/>
        <v>0.13133294191883868</v>
      </c>
      <c r="O654" s="8">
        <f t="shared" si="203"/>
        <v>0.16857685499583872</v>
      </c>
      <c r="P654" s="8">
        <f t="shared" si="204"/>
        <v>1.3153151398469519E-6</v>
      </c>
      <c r="Q654" s="8">
        <f t="shared" si="205"/>
        <v>8.6536773685306476E-2</v>
      </c>
      <c r="R654" s="8">
        <f t="shared" si="206"/>
        <v>1</v>
      </c>
      <c r="S654" s="8">
        <f t="shared" si="207"/>
        <v>0.85200123095774205</v>
      </c>
      <c r="T654" s="8">
        <f t="shared" si="208"/>
        <v>0.61696431064935464</v>
      </c>
      <c r="W654" s="7">
        <v>512120</v>
      </c>
      <c r="X654" s="7" t="s">
        <v>747</v>
      </c>
      <c r="Y654" s="8">
        <v>0</v>
      </c>
      <c r="Z654" s="8">
        <v>0</v>
      </c>
      <c r="AA654" s="8">
        <v>0</v>
      </c>
      <c r="AB654" s="8">
        <v>0</v>
      </c>
      <c r="AC654" s="8">
        <v>0</v>
      </c>
      <c r="AD654" s="8">
        <v>0</v>
      </c>
      <c r="AE654" s="8">
        <v>0</v>
      </c>
      <c r="AF654" s="8">
        <v>0</v>
      </c>
      <c r="AG654" s="8">
        <v>0</v>
      </c>
      <c r="AH654" s="8">
        <v>0</v>
      </c>
      <c r="AI654" s="8">
        <v>0</v>
      </c>
      <c r="AJ654" s="8">
        <v>0</v>
      </c>
      <c r="AK654" s="8">
        <v>0</v>
      </c>
      <c r="AL654" s="8">
        <v>0</v>
      </c>
      <c r="AM654" s="8">
        <v>0</v>
      </c>
      <c r="AN654" s="8">
        <v>1</v>
      </c>
      <c r="AO654" s="8">
        <v>0</v>
      </c>
      <c r="AP654" s="8">
        <v>0</v>
      </c>
      <c r="AS654" s="7">
        <v>512120</v>
      </c>
      <c r="AT654" s="7" t="s">
        <v>747</v>
      </c>
      <c r="AU654" s="8">
        <v>8.6375931018838711E-2</v>
      </c>
      <c r="AV654" s="8">
        <v>2.3929336550680646E-2</v>
      </c>
      <c r="AW654" s="8">
        <v>0.10152628370172581</v>
      </c>
      <c r="AX654" s="8">
        <v>0.30833973980803225</v>
      </c>
      <c r="AY654" s="8">
        <v>6.2286085491211292E-2</v>
      </c>
      <c r="AZ654" s="8">
        <v>0.14266572823917742</v>
      </c>
      <c r="BA654" s="8">
        <v>0.13728780470400001</v>
      </c>
      <c r="BB654" s="8">
        <v>3.5112274078474191E-2</v>
      </c>
      <c r="BC654" s="8">
        <v>0.10585455444696773</v>
      </c>
      <c r="BD654" s="8">
        <v>0.10208361307241937</v>
      </c>
      <c r="BE654" s="8">
        <v>2.6313368503924198E-2</v>
      </c>
      <c r="BF654" s="8">
        <v>0.13133294191883868</v>
      </c>
      <c r="BG654" s="8">
        <v>0.16857685499583872</v>
      </c>
      <c r="BH654" s="8">
        <v>1.3153151398469519E-6</v>
      </c>
      <c r="BI654" s="8">
        <v>8.6536773685306476E-2</v>
      </c>
      <c r="BJ654" s="8">
        <v>1.2118315512712905</v>
      </c>
      <c r="BK654" s="8">
        <v>0.85200123095774205</v>
      </c>
      <c r="BL654" s="8">
        <v>0.61696431064935464</v>
      </c>
    </row>
    <row r="655" spans="1:64" x14ac:dyDescent="0.3">
      <c r="A655" s="7">
        <v>512131</v>
      </c>
      <c r="B655" s="7" t="str">
        <f t="shared" si="190"/>
        <v>Motion Picture Theaters (except Drive-Ins)</v>
      </c>
      <c r="C655" s="8">
        <f t="shared" si="191"/>
        <v>0.16878776748136615</v>
      </c>
      <c r="D655" s="8">
        <f t="shared" si="192"/>
        <v>3.8337418253119336E-2</v>
      </c>
      <c r="E655" s="8">
        <f t="shared" si="193"/>
        <v>0.22119225242858065</v>
      </c>
      <c r="F655" s="8">
        <f t="shared" si="194"/>
        <v>0.29335421742661943</v>
      </c>
      <c r="G655" s="8">
        <f t="shared" si="195"/>
        <v>3.5351624979914363E-2</v>
      </c>
      <c r="H655" s="8">
        <f t="shared" si="196"/>
        <v>0.12115283280645969</v>
      </c>
      <c r="I655" s="8">
        <f t="shared" si="197"/>
        <v>0.28467385313856447</v>
      </c>
      <c r="J655" s="8">
        <f t="shared" si="198"/>
        <v>5.7379958582006459E-2</v>
      </c>
      <c r="K655" s="8">
        <f t="shared" si="199"/>
        <v>0.2331996887703387</v>
      </c>
      <c r="L655" s="8">
        <f t="shared" si="200"/>
        <v>0.19890153414418543</v>
      </c>
      <c r="M655" s="8">
        <f t="shared" si="201"/>
        <v>4.1447779974516125E-2</v>
      </c>
      <c r="N655" s="8">
        <f t="shared" si="202"/>
        <v>0.28830513688959686</v>
      </c>
      <c r="O655" s="8">
        <f t="shared" si="203"/>
        <v>0.4500852794434842</v>
      </c>
      <c r="P655" s="8">
        <f t="shared" si="204"/>
        <v>1.0427663791985322E-5</v>
      </c>
      <c r="Q655" s="8">
        <f t="shared" si="205"/>
        <v>0.22120556705664535</v>
      </c>
      <c r="R655" s="8">
        <f t="shared" si="206"/>
        <v>1</v>
      </c>
      <c r="S655" s="8">
        <f t="shared" si="207"/>
        <v>1.3530844816648382</v>
      </c>
      <c r="T655" s="8">
        <f t="shared" si="208"/>
        <v>1.4784793069422575</v>
      </c>
      <c r="W655" s="7">
        <v>512131</v>
      </c>
      <c r="X655" s="7" t="s">
        <v>748</v>
      </c>
      <c r="Y655" s="8">
        <v>0</v>
      </c>
      <c r="Z655" s="8">
        <v>0</v>
      </c>
      <c r="AA655" s="8">
        <v>0</v>
      </c>
      <c r="AB655" s="8">
        <v>0</v>
      </c>
      <c r="AC655" s="8">
        <v>0</v>
      </c>
      <c r="AD655" s="8">
        <v>0</v>
      </c>
      <c r="AE655" s="8">
        <v>0</v>
      </c>
      <c r="AF655" s="8">
        <v>0</v>
      </c>
      <c r="AG655" s="8">
        <v>0</v>
      </c>
      <c r="AH655" s="8">
        <v>0</v>
      </c>
      <c r="AI655" s="8">
        <v>0</v>
      </c>
      <c r="AJ655" s="8">
        <v>0</v>
      </c>
      <c r="AK655" s="8">
        <v>0</v>
      </c>
      <c r="AL655" s="8">
        <v>0</v>
      </c>
      <c r="AM655" s="8">
        <v>0</v>
      </c>
      <c r="AN655" s="8">
        <v>1</v>
      </c>
      <c r="AO655" s="8">
        <v>0</v>
      </c>
      <c r="AP655" s="8">
        <v>0</v>
      </c>
      <c r="AS655" s="7">
        <v>512131</v>
      </c>
      <c r="AT655" s="7" t="s">
        <v>748</v>
      </c>
      <c r="AU655" s="8">
        <v>0.16878776748136615</v>
      </c>
      <c r="AV655" s="8">
        <v>3.8337418253119336E-2</v>
      </c>
      <c r="AW655" s="8">
        <v>0.22119225242858065</v>
      </c>
      <c r="AX655" s="8">
        <v>0.29335421742661943</v>
      </c>
      <c r="AY655" s="8">
        <v>3.5351624979914363E-2</v>
      </c>
      <c r="AZ655" s="8">
        <v>0.12115283280645969</v>
      </c>
      <c r="BA655" s="8">
        <v>0.28467385313856447</v>
      </c>
      <c r="BB655" s="8">
        <v>5.7379958582006459E-2</v>
      </c>
      <c r="BC655" s="8">
        <v>0.2331996887703387</v>
      </c>
      <c r="BD655" s="8">
        <v>0.19890153414418543</v>
      </c>
      <c r="BE655" s="8">
        <v>4.1447779974516125E-2</v>
      </c>
      <c r="BF655" s="8">
        <v>0.28830513688959686</v>
      </c>
      <c r="BG655" s="8">
        <v>0.4500852794434842</v>
      </c>
      <c r="BH655" s="8">
        <v>1.0427663791985322E-5</v>
      </c>
      <c r="BI655" s="8">
        <v>0.22120556705664535</v>
      </c>
      <c r="BJ655" s="8">
        <v>1.4283174381629027</v>
      </c>
      <c r="BK655" s="8">
        <v>1.3530844816648382</v>
      </c>
      <c r="BL655" s="8">
        <v>1.4784793069422575</v>
      </c>
    </row>
    <row r="656" spans="1:64" x14ac:dyDescent="0.3">
      <c r="A656" s="7">
        <v>512132</v>
      </c>
      <c r="B656" s="7" t="str">
        <f t="shared" si="190"/>
        <v>Drive-In Motion Picture Theaters</v>
      </c>
      <c r="C656" s="8">
        <f t="shared" si="191"/>
        <v>7.4755540730193554E-2</v>
      </c>
      <c r="D656" s="8">
        <f t="shared" si="192"/>
        <v>1.9201789257500001E-2</v>
      </c>
      <c r="E656" s="8">
        <f t="shared" si="193"/>
        <v>8.8205625028129037E-2</v>
      </c>
      <c r="F656" s="8">
        <f t="shared" si="194"/>
        <v>0.15500660991854842</v>
      </c>
      <c r="G656" s="8">
        <f t="shared" si="195"/>
        <v>2.8011129655235809E-2</v>
      </c>
      <c r="H656" s="8">
        <f t="shared" si="196"/>
        <v>6.8139802705127442E-2</v>
      </c>
      <c r="I656" s="8">
        <f t="shared" si="197"/>
        <v>0.12346202504812902</v>
      </c>
      <c r="J656" s="8">
        <f t="shared" si="198"/>
        <v>2.8328313480338711E-2</v>
      </c>
      <c r="K656" s="8">
        <f t="shared" si="199"/>
        <v>9.23295574741613E-2</v>
      </c>
      <c r="L656" s="8">
        <f t="shared" si="200"/>
        <v>8.9330189870758081E-2</v>
      </c>
      <c r="M656" s="8">
        <f t="shared" si="201"/>
        <v>2.1058997388629035E-2</v>
      </c>
      <c r="N656" s="8">
        <f t="shared" si="202"/>
        <v>0.11533124750408066</v>
      </c>
      <c r="O656" s="8">
        <f t="shared" si="203"/>
        <v>0.16789918007675805</v>
      </c>
      <c r="P656" s="8">
        <f t="shared" si="204"/>
        <v>2.548142501394839E-6</v>
      </c>
      <c r="Q656" s="8">
        <f t="shared" si="205"/>
        <v>8.3930478199693556E-2</v>
      </c>
      <c r="R656" s="8">
        <f t="shared" si="206"/>
        <v>1</v>
      </c>
      <c r="S656" s="8">
        <f t="shared" si="207"/>
        <v>0.58986721969822564</v>
      </c>
      <c r="T656" s="8">
        <f t="shared" si="208"/>
        <v>0.58282957342193553</v>
      </c>
      <c r="W656" s="7">
        <v>512132</v>
      </c>
      <c r="X656" s="7" t="s">
        <v>749</v>
      </c>
      <c r="Y656" s="8">
        <v>0</v>
      </c>
      <c r="Z656" s="8">
        <v>0</v>
      </c>
      <c r="AA656" s="8">
        <v>0</v>
      </c>
      <c r="AB656" s="8">
        <v>0</v>
      </c>
      <c r="AC656" s="8">
        <v>0</v>
      </c>
      <c r="AD656" s="8">
        <v>0</v>
      </c>
      <c r="AE656" s="8">
        <v>0</v>
      </c>
      <c r="AF656" s="8">
        <v>0</v>
      </c>
      <c r="AG656" s="8">
        <v>0</v>
      </c>
      <c r="AH656" s="8">
        <v>0</v>
      </c>
      <c r="AI656" s="8">
        <v>0</v>
      </c>
      <c r="AJ656" s="8">
        <v>0</v>
      </c>
      <c r="AK656" s="8">
        <v>0</v>
      </c>
      <c r="AL656" s="8">
        <v>0</v>
      </c>
      <c r="AM656" s="8">
        <v>0</v>
      </c>
      <c r="AN656" s="8">
        <v>1</v>
      </c>
      <c r="AO656" s="8">
        <v>0</v>
      </c>
      <c r="AP656" s="8">
        <v>0</v>
      </c>
      <c r="AS656" s="7">
        <v>512132</v>
      </c>
      <c r="AT656" s="7" t="s">
        <v>749</v>
      </c>
      <c r="AU656" s="8">
        <v>7.4755540730193554E-2</v>
      </c>
      <c r="AV656" s="8">
        <v>1.9201789257500001E-2</v>
      </c>
      <c r="AW656" s="8">
        <v>8.8205625028129037E-2</v>
      </c>
      <c r="AX656" s="8">
        <v>0.15500660991854842</v>
      </c>
      <c r="AY656" s="8">
        <v>2.8011129655235809E-2</v>
      </c>
      <c r="AZ656" s="8">
        <v>6.8139802705127442E-2</v>
      </c>
      <c r="BA656" s="8">
        <v>0.12346202504812902</v>
      </c>
      <c r="BB656" s="8">
        <v>2.8328313480338711E-2</v>
      </c>
      <c r="BC656" s="8">
        <v>9.23295574741613E-2</v>
      </c>
      <c r="BD656" s="8">
        <v>8.9330189870758081E-2</v>
      </c>
      <c r="BE656" s="8">
        <v>2.1058997388629035E-2</v>
      </c>
      <c r="BF656" s="8">
        <v>0.11533124750408066</v>
      </c>
      <c r="BG656" s="8">
        <v>0.16789918007675805</v>
      </c>
      <c r="BH656" s="8">
        <v>2.548142501394839E-6</v>
      </c>
      <c r="BI656" s="8">
        <v>8.3930478199693556E-2</v>
      </c>
      <c r="BJ656" s="8">
        <v>1.1821629550159678</v>
      </c>
      <c r="BK656" s="8">
        <v>0.58986721969822564</v>
      </c>
      <c r="BL656" s="8">
        <v>0.58282957342193553</v>
      </c>
    </row>
    <row r="657" spans="1:64" x14ac:dyDescent="0.3">
      <c r="A657" s="7">
        <v>512191</v>
      </c>
      <c r="B657" s="7" t="str">
        <f t="shared" si="190"/>
        <v>Teleproduction and Other Postproduction Services</v>
      </c>
      <c r="C657" s="8">
        <f t="shared" si="191"/>
        <v>0.12990460359748385</v>
      </c>
      <c r="D657" s="8">
        <f t="shared" si="192"/>
        <v>3.2514278989337099E-2</v>
      </c>
      <c r="E657" s="8">
        <f t="shared" si="193"/>
        <v>0.15893546531119357</v>
      </c>
      <c r="F657" s="8">
        <f t="shared" si="194"/>
        <v>0.35306894513543879</v>
      </c>
      <c r="G657" s="8">
        <f t="shared" si="195"/>
        <v>5.9548146365927743E-2</v>
      </c>
      <c r="H657" s="8">
        <f t="shared" si="196"/>
        <v>0.16723422543676933</v>
      </c>
      <c r="I657" s="8">
        <f t="shared" si="197"/>
        <v>0.20363378164277424</v>
      </c>
      <c r="J657" s="8">
        <f t="shared" si="198"/>
        <v>4.6286084105156451E-2</v>
      </c>
      <c r="K657" s="8">
        <f t="shared" si="199"/>
        <v>0.16420309959237098</v>
      </c>
      <c r="L657" s="8">
        <f t="shared" si="200"/>
        <v>0.15345114015391936</v>
      </c>
      <c r="M657" s="8">
        <f t="shared" si="201"/>
        <v>3.553475826377743E-2</v>
      </c>
      <c r="N657" s="8">
        <f t="shared" si="202"/>
        <v>0.20545726180374196</v>
      </c>
      <c r="O657" s="8">
        <f t="shared" si="203"/>
        <v>0.29654932967599984</v>
      </c>
      <c r="P657" s="8">
        <f t="shared" si="204"/>
        <v>3.9047907988672577E-6</v>
      </c>
      <c r="Q657" s="8">
        <f t="shared" si="205"/>
        <v>0.15506745515549999</v>
      </c>
      <c r="R657" s="8">
        <f t="shared" si="206"/>
        <v>1</v>
      </c>
      <c r="S657" s="8">
        <f t="shared" si="207"/>
        <v>1.1766255104867742</v>
      </c>
      <c r="T657" s="8">
        <f t="shared" si="208"/>
        <v>1.0108971588890319</v>
      </c>
      <c r="W657" s="7">
        <v>512191</v>
      </c>
      <c r="X657" s="7" t="s">
        <v>750</v>
      </c>
      <c r="Y657" s="8">
        <v>0</v>
      </c>
      <c r="Z657" s="8">
        <v>0</v>
      </c>
      <c r="AA657" s="8">
        <v>0</v>
      </c>
      <c r="AB657" s="8">
        <v>0</v>
      </c>
      <c r="AC657" s="8">
        <v>0</v>
      </c>
      <c r="AD657" s="8">
        <v>0</v>
      </c>
      <c r="AE657" s="8">
        <v>0</v>
      </c>
      <c r="AF657" s="8">
        <v>0</v>
      </c>
      <c r="AG657" s="8">
        <v>0</v>
      </c>
      <c r="AH657" s="8">
        <v>0</v>
      </c>
      <c r="AI657" s="8">
        <v>0</v>
      </c>
      <c r="AJ657" s="8">
        <v>0</v>
      </c>
      <c r="AK657" s="8">
        <v>0</v>
      </c>
      <c r="AL657" s="8">
        <v>0</v>
      </c>
      <c r="AM657" s="8">
        <v>0</v>
      </c>
      <c r="AN657" s="8">
        <v>1</v>
      </c>
      <c r="AO657" s="8">
        <v>0</v>
      </c>
      <c r="AP657" s="8">
        <v>0</v>
      </c>
      <c r="AS657" s="7">
        <v>512191</v>
      </c>
      <c r="AT657" s="7" t="s">
        <v>750</v>
      </c>
      <c r="AU657" s="8">
        <v>0.12990460359748385</v>
      </c>
      <c r="AV657" s="8">
        <v>3.2514278989337099E-2</v>
      </c>
      <c r="AW657" s="8">
        <v>0.15893546531119357</v>
      </c>
      <c r="AX657" s="8">
        <v>0.35306894513543879</v>
      </c>
      <c r="AY657" s="8">
        <v>5.9548146365927743E-2</v>
      </c>
      <c r="AZ657" s="8">
        <v>0.16723422543676933</v>
      </c>
      <c r="BA657" s="8">
        <v>0.20363378164277424</v>
      </c>
      <c r="BB657" s="8">
        <v>4.6286084105156451E-2</v>
      </c>
      <c r="BC657" s="8">
        <v>0.16420309959237098</v>
      </c>
      <c r="BD657" s="8">
        <v>0.15345114015391936</v>
      </c>
      <c r="BE657" s="8">
        <v>3.553475826377743E-2</v>
      </c>
      <c r="BF657" s="8">
        <v>0.20545726180374196</v>
      </c>
      <c r="BG657" s="8">
        <v>0.29654932967599984</v>
      </c>
      <c r="BH657" s="8">
        <v>3.9047907988672577E-6</v>
      </c>
      <c r="BI657" s="8">
        <v>0.15506745515549999</v>
      </c>
      <c r="BJ657" s="8">
        <v>1.3213543478982259</v>
      </c>
      <c r="BK657" s="8">
        <v>1.1766255104867742</v>
      </c>
      <c r="BL657" s="8">
        <v>1.0108971588890319</v>
      </c>
    </row>
    <row r="658" spans="1:64" x14ac:dyDescent="0.3">
      <c r="A658" s="7">
        <v>512199</v>
      </c>
      <c r="B658" s="7" t="str">
        <f t="shared" si="190"/>
        <v>Other Motion Picture and Video Industries</v>
      </c>
      <c r="C658" s="8">
        <f t="shared" si="191"/>
        <v>4.6698315412629032E-2</v>
      </c>
      <c r="D658" s="8">
        <f t="shared" si="192"/>
        <v>1.44351963872E-2</v>
      </c>
      <c r="E658" s="8">
        <f t="shared" si="193"/>
        <v>5.534716538646773E-2</v>
      </c>
      <c r="F658" s="8">
        <f t="shared" si="194"/>
        <v>9.0822541140774218E-2</v>
      </c>
      <c r="G658" s="8">
        <f t="shared" si="195"/>
        <v>2.0696475945174191E-2</v>
      </c>
      <c r="H658" s="8">
        <f t="shared" si="196"/>
        <v>4.8053265787162902E-2</v>
      </c>
      <c r="I658" s="8">
        <f t="shared" si="197"/>
        <v>7.4634105640919352E-2</v>
      </c>
      <c r="J658" s="8">
        <f t="shared" si="198"/>
        <v>2.1488347218780644E-2</v>
      </c>
      <c r="K658" s="8">
        <f t="shared" si="199"/>
        <v>6.0708940164193551E-2</v>
      </c>
      <c r="L658" s="8">
        <f t="shared" si="200"/>
        <v>5.5668259703564524E-2</v>
      </c>
      <c r="M658" s="8">
        <f t="shared" si="201"/>
        <v>1.6135314576370966E-2</v>
      </c>
      <c r="N658" s="8">
        <f t="shared" si="202"/>
        <v>7.0658648085838716E-2</v>
      </c>
      <c r="O658" s="8">
        <f t="shared" si="203"/>
        <v>7.9903336100322575E-2</v>
      </c>
      <c r="P658" s="8">
        <f t="shared" si="204"/>
        <v>8.4783871763435494E-7</v>
      </c>
      <c r="Q658" s="8">
        <f t="shared" si="205"/>
        <v>4.0692393098870967E-2</v>
      </c>
      <c r="R658" s="8">
        <f t="shared" si="206"/>
        <v>1</v>
      </c>
      <c r="S658" s="8">
        <f t="shared" si="207"/>
        <v>0.32086260545387096</v>
      </c>
      <c r="T658" s="8">
        <f t="shared" si="208"/>
        <v>0.31812171560467739</v>
      </c>
      <c r="W658" s="7">
        <v>512199</v>
      </c>
      <c r="X658" s="7" t="s">
        <v>751</v>
      </c>
      <c r="Y658" s="8">
        <v>0</v>
      </c>
      <c r="Z658" s="8">
        <v>0</v>
      </c>
      <c r="AA658" s="8">
        <v>0</v>
      </c>
      <c r="AB658" s="8">
        <v>0</v>
      </c>
      <c r="AC658" s="8">
        <v>0</v>
      </c>
      <c r="AD658" s="8">
        <v>0</v>
      </c>
      <c r="AE658" s="8">
        <v>0</v>
      </c>
      <c r="AF658" s="8">
        <v>0</v>
      </c>
      <c r="AG658" s="8">
        <v>0</v>
      </c>
      <c r="AH658" s="8">
        <v>0</v>
      </c>
      <c r="AI658" s="8">
        <v>0</v>
      </c>
      <c r="AJ658" s="8">
        <v>0</v>
      </c>
      <c r="AK658" s="8">
        <v>0</v>
      </c>
      <c r="AL658" s="8">
        <v>0</v>
      </c>
      <c r="AM658" s="8">
        <v>0</v>
      </c>
      <c r="AN658" s="8">
        <v>1</v>
      </c>
      <c r="AO658" s="8">
        <v>0</v>
      </c>
      <c r="AP658" s="8">
        <v>0</v>
      </c>
      <c r="AS658" s="7">
        <v>512199</v>
      </c>
      <c r="AT658" s="7" t="s">
        <v>751</v>
      </c>
      <c r="AU658" s="8">
        <v>4.6698315412629032E-2</v>
      </c>
      <c r="AV658" s="8">
        <v>1.44351963872E-2</v>
      </c>
      <c r="AW658" s="8">
        <v>5.534716538646773E-2</v>
      </c>
      <c r="AX658" s="8">
        <v>9.0822541140774218E-2</v>
      </c>
      <c r="AY658" s="8">
        <v>2.0696475945174191E-2</v>
      </c>
      <c r="AZ658" s="8">
        <v>4.8053265787162902E-2</v>
      </c>
      <c r="BA658" s="8">
        <v>7.4634105640919352E-2</v>
      </c>
      <c r="BB658" s="8">
        <v>2.1488347218780644E-2</v>
      </c>
      <c r="BC658" s="8">
        <v>6.0708940164193551E-2</v>
      </c>
      <c r="BD658" s="8">
        <v>5.5668259703564524E-2</v>
      </c>
      <c r="BE658" s="8">
        <v>1.6135314576370966E-2</v>
      </c>
      <c r="BF658" s="8">
        <v>7.0658648085838716E-2</v>
      </c>
      <c r="BG658" s="8">
        <v>7.9903336100322575E-2</v>
      </c>
      <c r="BH658" s="8">
        <v>8.4783871763435494E-7</v>
      </c>
      <c r="BI658" s="8">
        <v>4.0692393098870967E-2</v>
      </c>
      <c r="BJ658" s="8">
        <v>1.1164806771862903</v>
      </c>
      <c r="BK658" s="8">
        <v>0.32086260545387096</v>
      </c>
      <c r="BL658" s="8">
        <v>0.31812171560467739</v>
      </c>
    </row>
    <row r="659" spans="1:64" x14ac:dyDescent="0.3">
      <c r="A659" s="7">
        <v>512230</v>
      </c>
      <c r="B659" s="7" t="str">
        <f t="shared" si="190"/>
        <v>Music Publishers</v>
      </c>
      <c r="C659" s="8">
        <f t="shared" si="191"/>
        <v>4.7155396152300001E-2</v>
      </c>
      <c r="D659" s="8">
        <f t="shared" si="192"/>
        <v>7.5886325278899996E-3</v>
      </c>
      <c r="E659" s="8">
        <f t="shared" si="193"/>
        <v>0.24243877975600001</v>
      </c>
      <c r="F659" s="8">
        <f t="shared" si="194"/>
        <v>3.6366689723900001E-3</v>
      </c>
      <c r="G659" s="8">
        <f t="shared" si="195"/>
        <v>3.9291849692400002E-4</v>
      </c>
      <c r="H659" s="8">
        <f t="shared" si="196"/>
        <v>4.6872939523100003E-3</v>
      </c>
      <c r="I659" s="8">
        <f t="shared" si="197"/>
        <v>0.123585614118</v>
      </c>
      <c r="J659" s="8">
        <f t="shared" si="198"/>
        <v>1.77272580183E-2</v>
      </c>
      <c r="K659" s="8">
        <f t="shared" si="199"/>
        <v>0.22647971241600001</v>
      </c>
      <c r="L659" s="8">
        <f t="shared" si="200"/>
        <v>3.5954016504900002E-2</v>
      </c>
      <c r="M659" s="8">
        <f t="shared" si="201"/>
        <v>5.0588071175399997E-3</v>
      </c>
      <c r="N659" s="8">
        <f t="shared" si="202"/>
        <v>0.24466966877499999</v>
      </c>
      <c r="O659" s="8">
        <f t="shared" si="203"/>
        <v>0.74222167443599996</v>
      </c>
      <c r="P659" s="8">
        <f t="shared" si="204"/>
        <v>1.5091800535899999E-4</v>
      </c>
      <c r="Q659" s="8">
        <f t="shared" si="205"/>
        <v>0.13281792868299999</v>
      </c>
      <c r="R659" s="8">
        <f t="shared" si="206"/>
        <v>1.2971828084399999</v>
      </c>
      <c r="S659" s="8">
        <f t="shared" si="207"/>
        <v>1.00871688142</v>
      </c>
      <c r="T659" s="8">
        <f t="shared" si="208"/>
        <v>1.3677925845500001</v>
      </c>
      <c r="W659" s="7">
        <v>512230</v>
      </c>
      <c r="X659" s="7" t="s">
        <v>752</v>
      </c>
      <c r="Y659" s="8">
        <v>4.7155396152300001E-2</v>
      </c>
      <c r="Z659" s="8">
        <v>7.5886325278899996E-3</v>
      </c>
      <c r="AA659" s="8">
        <v>0.24243877975600001</v>
      </c>
      <c r="AB659" s="8">
        <v>3.6366689723900001E-3</v>
      </c>
      <c r="AC659" s="8">
        <v>3.9291849692400002E-4</v>
      </c>
      <c r="AD659" s="8">
        <v>4.6872939523100003E-3</v>
      </c>
      <c r="AE659" s="8">
        <v>0.123585614118</v>
      </c>
      <c r="AF659" s="8">
        <v>1.77272580183E-2</v>
      </c>
      <c r="AG659" s="8">
        <v>0.22647971241600001</v>
      </c>
      <c r="AH659" s="8">
        <v>3.5954016504900002E-2</v>
      </c>
      <c r="AI659" s="8">
        <v>5.0588071175399997E-3</v>
      </c>
      <c r="AJ659" s="8">
        <v>0.24466966877499999</v>
      </c>
      <c r="AK659" s="8">
        <v>0.74222167443599996</v>
      </c>
      <c r="AL659" s="8">
        <v>1.5091800535899999E-4</v>
      </c>
      <c r="AM659" s="8">
        <v>0.13281792868299999</v>
      </c>
      <c r="AN659" s="8">
        <v>1.2971828084399999</v>
      </c>
      <c r="AO659" s="8">
        <v>1.00871688142</v>
      </c>
      <c r="AP659" s="8">
        <v>1.3677925845500001</v>
      </c>
      <c r="AS659" s="7">
        <v>512230</v>
      </c>
      <c r="AT659" s="7" t="s">
        <v>752</v>
      </c>
      <c r="AU659" s="8">
        <v>5.6035578768320958E-2</v>
      </c>
      <c r="AV659" s="8">
        <v>1.2728037711430483E-2</v>
      </c>
      <c r="AW659" s="8">
        <v>0.24732153922548383</v>
      </c>
      <c r="AX659" s="8">
        <v>0.12879110032535229</v>
      </c>
      <c r="AY659" s="8">
        <v>2.9084747281928607E-2</v>
      </c>
      <c r="AZ659" s="8">
        <v>0.27398827125440334</v>
      </c>
      <c r="BA659" s="8">
        <v>0.15308811722906451</v>
      </c>
      <c r="BB659" s="8">
        <v>3.3744060897474185E-2</v>
      </c>
      <c r="BC659" s="8">
        <v>0.41659196813851601</v>
      </c>
      <c r="BD659" s="8">
        <v>4.5361681468262895E-2</v>
      </c>
      <c r="BE659" s="8">
        <v>8.9657572344208087E-3</v>
      </c>
      <c r="BF659" s="8">
        <v>0.21932771304974186</v>
      </c>
      <c r="BG659" s="8">
        <v>0.45959626040925794</v>
      </c>
      <c r="BH659" s="8">
        <v>6.1234457576410468E-6</v>
      </c>
      <c r="BI659" s="8">
        <v>8.3353519656741856E-2</v>
      </c>
      <c r="BJ659" s="8">
        <v>1.3160851557056452</v>
      </c>
      <c r="BK659" s="8">
        <v>1.0447673446682257</v>
      </c>
      <c r="BL659" s="8">
        <v>1.2163273720712902</v>
      </c>
    </row>
    <row r="660" spans="1:64" x14ac:dyDescent="0.3">
      <c r="A660" s="7">
        <v>512240</v>
      </c>
      <c r="B660" s="7" t="str">
        <f t="shared" si="190"/>
        <v>Sound Recording Studios</v>
      </c>
      <c r="C660" s="8">
        <f t="shared" si="191"/>
        <v>4.7095749698399997E-2</v>
      </c>
      <c r="D660" s="8">
        <f t="shared" si="192"/>
        <v>7.5873492929100003E-3</v>
      </c>
      <c r="E660" s="8">
        <f t="shared" si="193"/>
        <v>0.24347517872300001</v>
      </c>
      <c r="F660" s="8">
        <f t="shared" si="194"/>
        <v>2.1570786521099999E-3</v>
      </c>
      <c r="G660" s="8">
        <f t="shared" si="195"/>
        <v>2.328486943E-4</v>
      </c>
      <c r="H660" s="8">
        <f t="shared" si="196"/>
        <v>2.7462676627799999E-3</v>
      </c>
      <c r="I660" s="8">
        <f t="shared" si="197"/>
        <v>0.128808777092</v>
      </c>
      <c r="J660" s="8">
        <f t="shared" si="198"/>
        <v>1.8485600374800001E-2</v>
      </c>
      <c r="K660" s="8">
        <f t="shared" si="199"/>
        <v>0.234565461138</v>
      </c>
      <c r="L660" s="8">
        <f t="shared" si="200"/>
        <v>3.5911428062399997E-2</v>
      </c>
      <c r="M660" s="8">
        <f t="shared" si="201"/>
        <v>5.0548308423000003E-3</v>
      </c>
      <c r="N660" s="8">
        <f t="shared" si="202"/>
        <v>0.245934275166</v>
      </c>
      <c r="O660" s="8">
        <f t="shared" si="203"/>
        <v>0.74263924719399999</v>
      </c>
      <c r="P660" s="8">
        <f t="shared" si="204"/>
        <v>2.5466058633900001E-4</v>
      </c>
      <c r="Q660" s="8">
        <f t="shared" si="205"/>
        <v>0.12733029316899999</v>
      </c>
      <c r="R660" s="8">
        <f t="shared" si="206"/>
        <v>1.29815827771</v>
      </c>
      <c r="S660" s="8">
        <f t="shared" si="207"/>
        <v>1.00513619501</v>
      </c>
      <c r="T660" s="8">
        <f t="shared" si="208"/>
        <v>1.3818598386000001</v>
      </c>
      <c r="W660" s="7">
        <v>512240</v>
      </c>
      <c r="X660" s="7" t="s">
        <v>753</v>
      </c>
      <c r="Y660" s="8">
        <v>4.7095749698399997E-2</v>
      </c>
      <c r="Z660" s="8">
        <v>7.5873492929100003E-3</v>
      </c>
      <c r="AA660" s="8">
        <v>0.24347517872300001</v>
      </c>
      <c r="AB660" s="8">
        <v>2.1570786521099999E-3</v>
      </c>
      <c r="AC660" s="8">
        <v>2.328486943E-4</v>
      </c>
      <c r="AD660" s="8">
        <v>2.7462676627799999E-3</v>
      </c>
      <c r="AE660" s="8">
        <v>0.128808777092</v>
      </c>
      <c r="AF660" s="8">
        <v>1.8485600374800001E-2</v>
      </c>
      <c r="AG660" s="8">
        <v>0.234565461138</v>
      </c>
      <c r="AH660" s="8">
        <v>3.5911428062399997E-2</v>
      </c>
      <c r="AI660" s="8">
        <v>5.0548308423000003E-3</v>
      </c>
      <c r="AJ660" s="8">
        <v>0.245934275166</v>
      </c>
      <c r="AK660" s="8">
        <v>0.74263924719399999</v>
      </c>
      <c r="AL660" s="8">
        <v>2.5466058633900001E-4</v>
      </c>
      <c r="AM660" s="8">
        <v>0.12733029316899999</v>
      </c>
      <c r="AN660" s="8">
        <v>1.29815827771</v>
      </c>
      <c r="AO660" s="8">
        <v>1.00513619501</v>
      </c>
      <c r="AP660" s="8">
        <v>1.3818598386000001</v>
      </c>
      <c r="AS660" s="7">
        <v>512240</v>
      </c>
      <c r="AT660" s="7" t="s">
        <v>753</v>
      </c>
      <c r="AU660" s="8">
        <v>6.1208710549327403E-2</v>
      </c>
      <c r="AV660" s="8">
        <v>1.3635739476424351E-2</v>
      </c>
      <c r="AW660" s="8">
        <v>0.27812225728535489</v>
      </c>
      <c r="AX660" s="8">
        <v>7.1671415809024211E-2</v>
      </c>
      <c r="AY660" s="8">
        <v>1.5666925426006631E-2</v>
      </c>
      <c r="AZ660" s="8">
        <v>0.152542912012325</v>
      </c>
      <c r="BA660" s="8">
        <v>0.17507987559891933</v>
      </c>
      <c r="BB660" s="8">
        <v>3.7706784338529031E-2</v>
      </c>
      <c r="BC660" s="8">
        <v>0.4841469292272097</v>
      </c>
      <c r="BD660" s="8">
        <v>4.9316363062817739E-2</v>
      </c>
      <c r="BE660" s="8">
        <v>9.5634486859083826E-3</v>
      </c>
      <c r="BF660" s="8">
        <v>0.24700118217680647</v>
      </c>
      <c r="BG660" s="8">
        <v>0.52035814117595192</v>
      </c>
      <c r="BH660" s="8">
        <v>3.2892898237872099E-5</v>
      </c>
      <c r="BI660" s="8">
        <v>9.0372822521693583E-2</v>
      </c>
      <c r="BJ660" s="8">
        <v>1.3529667073111289</v>
      </c>
      <c r="BK660" s="8">
        <v>0.93342964034451603</v>
      </c>
      <c r="BL660" s="8">
        <v>1.3904819762614522</v>
      </c>
    </row>
    <row r="661" spans="1:64" x14ac:dyDescent="0.3">
      <c r="A661" s="7">
        <v>512250</v>
      </c>
      <c r="B661" s="7" t="str">
        <f t="shared" si="190"/>
        <v>Record Production and Distribution</v>
      </c>
      <c r="C661" s="8">
        <f t="shared" si="191"/>
        <v>4.6627323130499998E-2</v>
      </c>
      <c r="D661" s="8">
        <f t="shared" si="192"/>
        <v>7.5127019729900003E-3</v>
      </c>
      <c r="E661" s="8">
        <f t="shared" si="193"/>
        <v>0.242185774129</v>
      </c>
      <c r="F661" s="8">
        <f t="shared" si="194"/>
        <v>1.9689498292000001E-3</v>
      </c>
      <c r="G661" s="8">
        <f t="shared" si="195"/>
        <v>2.1252423200600001E-4</v>
      </c>
      <c r="H661" s="8">
        <f t="shared" si="196"/>
        <v>2.5845177493699998E-3</v>
      </c>
      <c r="I661" s="8">
        <f t="shared" si="197"/>
        <v>0.117371710405</v>
      </c>
      <c r="J661" s="8">
        <f t="shared" si="198"/>
        <v>1.6862598818000001E-2</v>
      </c>
      <c r="K661" s="8">
        <f t="shared" si="199"/>
        <v>0.21846458884100001</v>
      </c>
      <c r="L661" s="8">
        <f t="shared" si="200"/>
        <v>3.5522396694000001E-2</v>
      </c>
      <c r="M661" s="8">
        <f t="shared" si="201"/>
        <v>5.0048488015599999E-3</v>
      </c>
      <c r="N661" s="8">
        <f t="shared" si="202"/>
        <v>0.24429524235799999</v>
      </c>
      <c r="O661" s="8">
        <f t="shared" si="203"/>
        <v>0.74225895042699996</v>
      </c>
      <c r="P661" s="8">
        <f t="shared" si="204"/>
        <v>2.7645625620499999E-4</v>
      </c>
      <c r="Q661" s="8">
        <f t="shared" si="205"/>
        <v>0.138228128103</v>
      </c>
      <c r="R661" s="8">
        <f t="shared" si="206"/>
        <v>1.2963257992299999</v>
      </c>
      <c r="S661" s="8">
        <f t="shared" si="207"/>
        <v>1.00476599181</v>
      </c>
      <c r="T661" s="8">
        <f t="shared" si="208"/>
        <v>1.3526988980600001</v>
      </c>
      <c r="W661" s="7">
        <v>512250</v>
      </c>
      <c r="X661" s="7" t="s">
        <v>754</v>
      </c>
      <c r="Y661" s="8">
        <v>4.6627323130499998E-2</v>
      </c>
      <c r="Z661" s="8">
        <v>7.5127019729900003E-3</v>
      </c>
      <c r="AA661" s="8">
        <v>0.242185774129</v>
      </c>
      <c r="AB661" s="8">
        <v>1.9689498292000001E-3</v>
      </c>
      <c r="AC661" s="8">
        <v>2.1252423200600001E-4</v>
      </c>
      <c r="AD661" s="8">
        <v>2.5845177493699998E-3</v>
      </c>
      <c r="AE661" s="8">
        <v>0.117371710405</v>
      </c>
      <c r="AF661" s="8">
        <v>1.6862598818000001E-2</v>
      </c>
      <c r="AG661" s="8">
        <v>0.21846458884100001</v>
      </c>
      <c r="AH661" s="8">
        <v>3.5522396694000001E-2</v>
      </c>
      <c r="AI661" s="8">
        <v>5.0048488015599999E-3</v>
      </c>
      <c r="AJ661" s="8">
        <v>0.24429524235799999</v>
      </c>
      <c r="AK661" s="8">
        <v>0.74225895042699996</v>
      </c>
      <c r="AL661" s="8">
        <v>2.7645625620499999E-4</v>
      </c>
      <c r="AM661" s="8">
        <v>0.138228128103</v>
      </c>
      <c r="AN661" s="8">
        <v>1.2963257992299999</v>
      </c>
      <c r="AO661" s="8">
        <v>1.00476599181</v>
      </c>
      <c r="AP661" s="8">
        <v>1.3526988980600001</v>
      </c>
      <c r="AS661" s="7">
        <v>512250</v>
      </c>
      <c r="AT661" s="7" t="s">
        <v>754</v>
      </c>
      <c r="AU661" s="8">
        <v>5.2501837539222586E-2</v>
      </c>
      <c r="AV661" s="8">
        <v>1.2102682831373064E-2</v>
      </c>
      <c r="AW661" s="8">
        <v>0.22925141894174195</v>
      </c>
      <c r="AX661" s="8">
        <v>6.8739967580647571E-2</v>
      </c>
      <c r="AY661" s="8">
        <v>1.7011283841748309E-2</v>
      </c>
      <c r="AZ661" s="8">
        <v>0.13169263257589303</v>
      </c>
      <c r="BA661" s="8">
        <v>0.13959595136545158</v>
      </c>
      <c r="BB661" s="8">
        <v>3.1188627779967747E-2</v>
      </c>
      <c r="BC661" s="8">
        <v>0.37680748160769362</v>
      </c>
      <c r="BD661" s="8">
        <v>4.2499497733024194E-2</v>
      </c>
      <c r="BE661" s="8">
        <v>8.5389676773749978E-3</v>
      </c>
      <c r="BF661" s="8">
        <v>0.2029881603202742</v>
      </c>
      <c r="BG661" s="8">
        <v>0.42333390087935502</v>
      </c>
      <c r="BH661" s="8">
        <v>4.4727944679547628E-5</v>
      </c>
      <c r="BI661" s="8">
        <v>7.9376093246370974E-2</v>
      </c>
      <c r="BJ661" s="8">
        <v>1.2938559393125804</v>
      </c>
      <c r="BK661" s="8">
        <v>0.78196001303032259</v>
      </c>
      <c r="BL661" s="8">
        <v>1.1121081897858065</v>
      </c>
    </row>
    <row r="662" spans="1:64" x14ac:dyDescent="0.3">
      <c r="A662" s="7">
        <v>512290</v>
      </c>
      <c r="B662" s="7" t="str">
        <f t="shared" si="190"/>
        <v>Other Sound Recording Industries</v>
      </c>
      <c r="C662" s="8">
        <f t="shared" si="191"/>
        <v>3.5103680939974201E-2</v>
      </c>
      <c r="D662" s="8">
        <f t="shared" si="192"/>
        <v>8.7379297494125808E-3</v>
      </c>
      <c r="E662" s="8">
        <f t="shared" si="193"/>
        <v>0.14662995069227419</v>
      </c>
      <c r="F662" s="8">
        <f t="shared" si="194"/>
        <v>6.409893465543226E-2</v>
      </c>
      <c r="G662" s="8">
        <f t="shared" si="195"/>
        <v>1.5887911270108548E-2</v>
      </c>
      <c r="H662" s="8">
        <f t="shared" si="196"/>
        <v>0.13423477016238711</v>
      </c>
      <c r="I662" s="8">
        <f t="shared" si="197"/>
        <v>0.10278309154567744</v>
      </c>
      <c r="J662" s="8">
        <f t="shared" si="198"/>
        <v>2.4668259086858064E-2</v>
      </c>
      <c r="K662" s="8">
        <f t="shared" si="199"/>
        <v>0.26845885837414518</v>
      </c>
      <c r="L662" s="8">
        <f t="shared" si="200"/>
        <v>2.8737268952695155E-2</v>
      </c>
      <c r="M662" s="8">
        <f t="shared" si="201"/>
        <v>6.2095585167025796E-3</v>
      </c>
      <c r="N662" s="8">
        <f t="shared" si="202"/>
        <v>0.12861371196716129</v>
      </c>
      <c r="O662" s="8">
        <f t="shared" si="203"/>
        <v>0.24177982525290323</v>
      </c>
      <c r="P662" s="8">
        <f t="shared" si="204"/>
        <v>1.6090651651088708E-6</v>
      </c>
      <c r="Q662" s="8">
        <f t="shared" si="205"/>
        <v>4.1944947154516132E-2</v>
      </c>
      <c r="R662" s="8">
        <f t="shared" si="206"/>
        <v>1</v>
      </c>
      <c r="S662" s="8">
        <f t="shared" si="207"/>
        <v>0.53680226124935493</v>
      </c>
      <c r="T662" s="8">
        <f t="shared" si="208"/>
        <v>0.71849085416774205</v>
      </c>
      <c r="W662" s="7">
        <v>512290</v>
      </c>
      <c r="X662" s="7" t="s">
        <v>755</v>
      </c>
      <c r="Y662" s="8">
        <v>0</v>
      </c>
      <c r="Z662" s="8">
        <v>0</v>
      </c>
      <c r="AA662" s="8">
        <v>0</v>
      </c>
      <c r="AB662" s="8">
        <v>0</v>
      </c>
      <c r="AC662" s="8">
        <v>0</v>
      </c>
      <c r="AD662" s="8">
        <v>0</v>
      </c>
      <c r="AE662" s="8">
        <v>0</v>
      </c>
      <c r="AF662" s="8">
        <v>0</v>
      </c>
      <c r="AG662" s="8">
        <v>0</v>
      </c>
      <c r="AH662" s="8">
        <v>0</v>
      </c>
      <c r="AI662" s="8">
        <v>0</v>
      </c>
      <c r="AJ662" s="8">
        <v>0</v>
      </c>
      <c r="AK662" s="8">
        <v>0</v>
      </c>
      <c r="AL662" s="8">
        <v>0</v>
      </c>
      <c r="AM662" s="8">
        <v>0</v>
      </c>
      <c r="AN662" s="8">
        <v>1</v>
      </c>
      <c r="AO662" s="8">
        <v>0</v>
      </c>
      <c r="AP662" s="8">
        <v>0</v>
      </c>
      <c r="AS662" s="7">
        <v>512290</v>
      </c>
      <c r="AT662" s="7" t="s">
        <v>755</v>
      </c>
      <c r="AU662" s="8">
        <v>3.5103680939974201E-2</v>
      </c>
      <c r="AV662" s="8">
        <v>8.7379297494125808E-3</v>
      </c>
      <c r="AW662" s="8">
        <v>0.14662995069227419</v>
      </c>
      <c r="AX662" s="8">
        <v>6.409893465543226E-2</v>
      </c>
      <c r="AY662" s="8">
        <v>1.5887911270108548E-2</v>
      </c>
      <c r="AZ662" s="8">
        <v>0.13423477016238711</v>
      </c>
      <c r="BA662" s="8">
        <v>0.10278309154567744</v>
      </c>
      <c r="BB662" s="8">
        <v>2.4668259086858064E-2</v>
      </c>
      <c r="BC662" s="8">
        <v>0.26845885837414518</v>
      </c>
      <c r="BD662" s="8">
        <v>2.8737268952695155E-2</v>
      </c>
      <c r="BE662" s="8">
        <v>6.2095585167025796E-3</v>
      </c>
      <c r="BF662" s="8">
        <v>0.12861371196716129</v>
      </c>
      <c r="BG662" s="8">
        <v>0.24177982525290323</v>
      </c>
      <c r="BH662" s="8">
        <v>1.6090651651088708E-6</v>
      </c>
      <c r="BI662" s="8">
        <v>4.1944947154516132E-2</v>
      </c>
      <c r="BJ662" s="8">
        <v>1.1904715613816128</v>
      </c>
      <c r="BK662" s="8">
        <v>0.53680226124935493</v>
      </c>
      <c r="BL662" s="8">
        <v>0.71849085416774205</v>
      </c>
    </row>
    <row r="663" spans="1:64" x14ac:dyDescent="0.3">
      <c r="A663" s="7">
        <v>515111</v>
      </c>
      <c r="B663" s="7" t="str">
        <f t="shared" si="190"/>
        <v>Radio Networks</v>
      </c>
      <c r="C663" s="8">
        <f t="shared" si="191"/>
        <v>8.7397302381608061E-2</v>
      </c>
      <c r="D663" s="8">
        <f t="shared" si="192"/>
        <v>1.8768327735638551E-2</v>
      </c>
      <c r="E663" s="8">
        <f t="shared" si="193"/>
        <v>0.18708697181029038</v>
      </c>
      <c r="F663" s="8">
        <f t="shared" si="194"/>
        <v>9.6617196090240276E-2</v>
      </c>
      <c r="G663" s="8">
        <f t="shared" si="195"/>
        <v>3.3504483969520646E-2</v>
      </c>
      <c r="H663" s="8">
        <f t="shared" si="196"/>
        <v>0.15933340691822578</v>
      </c>
      <c r="I663" s="8">
        <f t="shared" si="197"/>
        <v>0.12017346971067419</v>
      </c>
      <c r="J663" s="8">
        <f t="shared" si="198"/>
        <v>3.4179002684965806E-2</v>
      </c>
      <c r="K663" s="8">
        <f t="shared" si="199"/>
        <v>0.2189365929645323</v>
      </c>
      <c r="L663" s="8">
        <f t="shared" si="200"/>
        <v>9.3091658282622572E-2</v>
      </c>
      <c r="M663" s="8">
        <f t="shared" si="201"/>
        <v>1.9248925902325489E-2</v>
      </c>
      <c r="N663" s="8">
        <f t="shared" si="202"/>
        <v>0.23172659979840321</v>
      </c>
      <c r="O663" s="8">
        <f t="shared" si="203"/>
        <v>0.34742650306703243</v>
      </c>
      <c r="P663" s="8">
        <f t="shared" si="204"/>
        <v>3.3598970559056288E-6</v>
      </c>
      <c r="Q663" s="8">
        <f t="shared" si="205"/>
        <v>0.10461611351832263</v>
      </c>
      <c r="R663" s="8">
        <f t="shared" si="206"/>
        <v>1</v>
      </c>
      <c r="S663" s="8">
        <f t="shared" si="207"/>
        <v>0.90235831278435497</v>
      </c>
      <c r="T663" s="8">
        <f t="shared" si="208"/>
        <v>0.98619229116645168</v>
      </c>
      <c r="W663" s="7">
        <v>515111</v>
      </c>
      <c r="X663" s="7" t="s">
        <v>756</v>
      </c>
      <c r="Y663" s="8">
        <v>0</v>
      </c>
      <c r="Z663" s="8">
        <v>0</v>
      </c>
      <c r="AA663" s="8">
        <v>0</v>
      </c>
      <c r="AB663" s="8">
        <v>0</v>
      </c>
      <c r="AC663" s="8">
        <v>0</v>
      </c>
      <c r="AD663" s="8">
        <v>0</v>
      </c>
      <c r="AE663" s="8">
        <v>0</v>
      </c>
      <c r="AF663" s="8">
        <v>0</v>
      </c>
      <c r="AG663" s="8">
        <v>0</v>
      </c>
      <c r="AH663" s="8">
        <v>0</v>
      </c>
      <c r="AI663" s="8">
        <v>0</v>
      </c>
      <c r="AJ663" s="8">
        <v>0</v>
      </c>
      <c r="AK663" s="8">
        <v>0</v>
      </c>
      <c r="AL663" s="8">
        <v>0</v>
      </c>
      <c r="AM663" s="8">
        <v>0</v>
      </c>
      <c r="AN663" s="8">
        <v>1</v>
      </c>
      <c r="AO663" s="8">
        <v>0</v>
      </c>
      <c r="AP663" s="8">
        <v>0</v>
      </c>
      <c r="AS663" s="7">
        <v>515111</v>
      </c>
      <c r="AT663" s="7" t="s">
        <v>756</v>
      </c>
      <c r="AU663" s="8">
        <v>8.7397302381608061E-2</v>
      </c>
      <c r="AV663" s="8">
        <v>1.8768327735638551E-2</v>
      </c>
      <c r="AW663" s="8">
        <v>0.18708697181029038</v>
      </c>
      <c r="AX663" s="8">
        <v>9.6617196090240276E-2</v>
      </c>
      <c r="AY663" s="8">
        <v>3.3504483969520646E-2</v>
      </c>
      <c r="AZ663" s="8">
        <v>0.15933340691822578</v>
      </c>
      <c r="BA663" s="8">
        <v>0.12017346971067419</v>
      </c>
      <c r="BB663" s="8">
        <v>3.4179002684965806E-2</v>
      </c>
      <c r="BC663" s="8">
        <v>0.2189365929645323</v>
      </c>
      <c r="BD663" s="8">
        <v>9.3091658282622572E-2</v>
      </c>
      <c r="BE663" s="8">
        <v>1.9248925902325489E-2</v>
      </c>
      <c r="BF663" s="8">
        <v>0.23172659979840321</v>
      </c>
      <c r="BG663" s="8">
        <v>0.34742650306703243</v>
      </c>
      <c r="BH663" s="8">
        <v>3.3598970559056288E-6</v>
      </c>
      <c r="BI663" s="8">
        <v>0.10461611351832263</v>
      </c>
      <c r="BJ663" s="8">
        <v>1.2932526019272583</v>
      </c>
      <c r="BK663" s="8">
        <v>0.90235831278435497</v>
      </c>
      <c r="BL663" s="8">
        <v>0.98619229116645168</v>
      </c>
    </row>
    <row r="664" spans="1:64" x14ac:dyDescent="0.3">
      <c r="A664" s="7">
        <v>515112</v>
      </c>
      <c r="B664" s="7" t="str">
        <f t="shared" si="190"/>
        <v>Radio Stations</v>
      </c>
      <c r="C664" s="8">
        <f t="shared" si="191"/>
        <v>5.5621351204400003E-2</v>
      </c>
      <c r="D664" s="8">
        <f t="shared" si="192"/>
        <v>5.0374015410799998E-3</v>
      </c>
      <c r="E664" s="8">
        <f t="shared" si="193"/>
        <v>0.182273201079</v>
      </c>
      <c r="F664" s="8">
        <f t="shared" si="194"/>
        <v>0.12323786993700001</v>
      </c>
      <c r="G664" s="8">
        <f t="shared" si="195"/>
        <v>1.10501773332E-2</v>
      </c>
      <c r="H664" s="8">
        <f t="shared" si="196"/>
        <v>0.109177482524</v>
      </c>
      <c r="I664" s="8">
        <f t="shared" si="197"/>
        <v>6.9644680461800001E-2</v>
      </c>
      <c r="J664" s="8">
        <f t="shared" si="198"/>
        <v>8.7174356420700004E-3</v>
      </c>
      <c r="K664" s="8">
        <f t="shared" si="199"/>
        <v>0.103429283617</v>
      </c>
      <c r="L664" s="8">
        <f t="shared" si="200"/>
        <v>6.2521101526400003E-2</v>
      </c>
      <c r="M664" s="8">
        <f t="shared" si="201"/>
        <v>5.2350834619399999E-3</v>
      </c>
      <c r="N664" s="8">
        <f t="shared" si="202"/>
        <v>0.25270254483100002</v>
      </c>
      <c r="O664" s="8">
        <f t="shared" si="203"/>
        <v>0.56055153619099995</v>
      </c>
      <c r="P664" s="8">
        <f t="shared" si="204"/>
        <v>4.07386711663E-6</v>
      </c>
      <c r="Q664" s="8">
        <f t="shared" si="205"/>
        <v>0.167676915743</v>
      </c>
      <c r="R664" s="8">
        <f t="shared" si="206"/>
        <v>1.2429319538200001</v>
      </c>
      <c r="S664" s="8">
        <f t="shared" si="207"/>
        <v>1.2434655297899999</v>
      </c>
      <c r="T664" s="8">
        <f t="shared" si="208"/>
        <v>1.18179139972</v>
      </c>
      <c r="W664" s="7">
        <v>515112</v>
      </c>
      <c r="X664" s="7" t="s">
        <v>757</v>
      </c>
      <c r="Y664" s="8">
        <v>5.5621351204400003E-2</v>
      </c>
      <c r="Z664" s="8">
        <v>5.0374015410799998E-3</v>
      </c>
      <c r="AA664" s="8">
        <v>0.182273201079</v>
      </c>
      <c r="AB664" s="8">
        <v>0.12323786993700001</v>
      </c>
      <c r="AC664" s="8">
        <v>1.10501773332E-2</v>
      </c>
      <c r="AD664" s="8">
        <v>0.109177482524</v>
      </c>
      <c r="AE664" s="8">
        <v>6.9644680461800001E-2</v>
      </c>
      <c r="AF664" s="8">
        <v>8.7174356420700004E-3</v>
      </c>
      <c r="AG664" s="8">
        <v>0.103429283617</v>
      </c>
      <c r="AH664" s="8">
        <v>6.2521101526400003E-2</v>
      </c>
      <c r="AI664" s="8">
        <v>5.2350834619399999E-3</v>
      </c>
      <c r="AJ664" s="8">
        <v>0.25270254483100002</v>
      </c>
      <c r="AK664" s="8">
        <v>0.56055153619099995</v>
      </c>
      <c r="AL664" s="8">
        <v>4.07386711663E-6</v>
      </c>
      <c r="AM664" s="8">
        <v>0.167676915743</v>
      </c>
      <c r="AN664" s="8">
        <v>1.2429319538200001</v>
      </c>
      <c r="AO664" s="8">
        <v>1.2434655297899999</v>
      </c>
      <c r="AP664" s="8">
        <v>1.18179139972</v>
      </c>
      <c r="AS664" s="7">
        <v>515112</v>
      </c>
      <c r="AT664" s="7" t="s">
        <v>757</v>
      </c>
      <c r="AU664" s="8">
        <v>0.11459094841411133</v>
      </c>
      <c r="AV664" s="8">
        <v>2.1931677956521286E-2</v>
      </c>
      <c r="AW664" s="8">
        <v>0.27018380448785478</v>
      </c>
      <c r="AX664" s="8">
        <v>0.15770136702158066</v>
      </c>
      <c r="AY664" s="8">
        <v>4.317868354529418E-2</v>
      </c>
      <c r="AZ664" s="8">
        <v>0.2499178425206339</v>
      </c>
      <c r="BA664" s="8">
        <v>0.16178491616984195</v>
      </c>
      <c r="BB664" s="8">
        <v>4.0642341999974047E-2</v>
      </c>
      <c r="BC664" s="8">
        <v>0.30009490183217752</v>
      </c>
      <c r="BD664" s="8">
        <v>0.12316780112525003</v>
      </c>
      <c r="BE664" s="8">
        <v>2.2411895396538057E-2</v>
      </c>
      <c r="BF664" s="8">
        <v>0.33839620163269357</v>
      </c>
      <c r="BG664" s="8">
        <v>0.55856979053003253</v>
      </c>
      <c r="BH664" s="8">
        <v>5.2251105424053227E-6</v>
      </c>
      <c r="BI664" s="8">
        <v>0.16540300978148392</v>
      </c>
      <c r="BJ664" s="8">
        <v>1.4067064308582262</v>
      </c>
      <c r="BK664" s="8">
        <v>1.4346688608288711</v>
      </c>
      <c r="BL664" s="8">
        <v>1.4863931277441933</v>
      </c>
    </row>
    <row r="665" spans="1:64" x14ac:dyDescent="0.3">
      <c r="A665" s="7">
        <v>515120</v>
      </c>
      <c r="B665" s="7" t="str">
        <f t="shared" si="190"/>
        <v>Television Broadcasting</v>
      </c>
      <c r="C665" s="8">
        <f t="shared" si="191"/>
        <v>5.5873456141199998E-2</v>
      </c>
      <c r="D665" s="8">
        <f t="shared" si="192"/>
        <v>5.0625182907300002E-3</v>
      </c>
      <c r="E665" s="8">
        <f t="shared" si="193"/>
        <v>0.190323966037</v>
      </c>
      <c r="F665" s="8">
        <f t="shared" si="194"/>
        <v>1.73658704136E-3</v>
      </c>
      <c r="G665" s="8">
        <f t="shared" si="195"/>
        <v>1.5560056419999999E-4</v>
      </c>
      <c r="H665" s="8">
        <f t="shared" si="196"/>
        <v>1.9062952026100001E-3</v>
      </c>
      <c r="I665" s="8">
        <f t="shared" si="197"/>
        <v>6.7617959759599999E-2</v>
      </c>
      <c r="J665" s="8">
        <f t="shared" si="198"/>
        <v>8.4662190939700007E-3</v>
      </c>
      <c r="K665" s="8">
        <f t="shared" si="199"/>
        <v>0.11989174363500001</v>
      </c>
      <c r="L665" s="8">
        <f t="shared" si="200"/>
        <v>6.2790486829200007E-2</v>
      </c>
      <c r="M665" s="8">
        <f t="shared" si="201"/>
        <v>5.2629452397300004E-3</v>
      </c>
      <c r="N665" s="8">
        <f t="shared" si="202"/>
        <v>0.26002551606699997</v>
      </c>
      <c r="O665" s="8">
        <f t="shared" si="203"/>
        <v>0.56035710378799997</v>
      </c>
      <c r="P665" s="8">
        <f t="shared" si="204"/>
        <v>2.9096282021600002E-4</v>
      </c>
      <c r="Q665" s="8">
        <f t="shared" si="205"/>
        <v>0.17359700749000001</v>
      </c>
      <c r="R665" s="8">
        <f t="shared" si="206"/>
        <v>1.25125994047</v>
      </c>
      <c r="S665" s="8">
        <f t="shared" si="207"/>
        <v>1.0037984828099999</v>
      </c>
      <c r="T665" s="8">
        <f t="shared" si="208"/>
        <v>1.19597592249</v>
      </c>
      <c r="W665" s="7">
        <v>515120</v>
      </c>
      <c r="X665" s="7" t="s">
        <v>758</v>
      </c>
      <c r="Y665" s="8">
        <v>5.5873456141199998E-2</v>
      </c>
      <c r="Z665" s="8">
        <v>5.0625182907300002E-3</v>
      </c>
      <c r="AA665" s="8">
        <v>0.190323966037</v>
      </c>
      <c r="AB665" s="8">
        <v>1.73658704136E-3</v>
      </c>
      <c r="AC665" s="8">
        <v>1.5560056419999999E-4</v>
      </c>
      <c r="AD665" s="8">
        <v>1.9062952026100001E-3</v>
      </c>
      <c r="AE665" s="8">
        <v>6.7617959759599999E-2</v>
      </c>
      <c r="AF665" s="8">
        <v>8.4662190939700007E-3</v>
      </c>
      <c r="AG665" s="8">
        <v>0.11989174363500001</v>
      </c>
      <c r="AH665" s="8">
        <v>6.2790486829200007E-2</v>
      </c>
      <c r="AI665" s="8">
        <v>5.2629452397300004E-3</v>
      </c>
      <c r="AJ665" s="8">
        <v>0.26002551606699997</v>
      </c>
      <c r="AK665" s="8">
        <v>0.56035710378799997</v>
      </c>
      <c r="AL665" s="8">
        <v>2.9096282021600002E-4</v>
      </c>
      <c r="AM665" s="8">
        <v>0.17359700749000001</v>
      </c>
      <c r="AN665" s="8">
        <v>1.25125994047</v>
      </c>
      <c r="AO665" s="8">
        <v>1.0037984828099999</v>
      </c>
      <c r="AP665" s="8">
        <v>1.19597592249</v>
      </c>
      <c r="AS665" s="7">
        <v>515120</v>
      </c>
      <c r="AT665" s="7" t="s">
        <v>758</v>
      </c>
      <c r="AU665" s="8">
        <v>0.11235891461934512</v>
      </c>
      <c r="AV665" s="8">
        <v>2.1763101559381933E-2</v>
      </c>
      <c r="AW665" s="8">
        <v>0.26071054867683868</v>
      </c>
      <c r="AX665" s="8">
        <v>0.24775294952532287</v>
      </c>
      <c r="AY665" s="8">
        <v>6.6031008752760467E-2</v>
      </c>
      <c r="AZ665" s="8">
        <v>0.40541934564390814</v>
      </c>
      <c r="BA665" s="8">
        <v>0.15238168150054518</v>
      </c>
      <c r="BB665" s="8">
        <v>3.8839234385907112E-2</v>
      </c>
      <c r="BC665" s="8">
        <v>0.28413823361598384</v>
      </c>
      <c r="BD665" s="8">
        <v>0.12056547656573872</v>
      </c>
      <c r="BE665" s="8">
        <v>2.2247669845414184E-2</v>
      </c>
      <c r="BF665" s="8">
        <v>0.32549684586798378</v>
      </c>
      <c r="BG665" s="8">
        <v>0.53087334545035436</v>
      </c>
      <c r="BH665" s="8">
        <v>7.1447355443508213E-6</v>
      </c>
      <c r="BI665" s="8">
        <v>0.16311097917635461</v>
      </c>
      <c r="BJ665" s="8">
        <v>1.3948325648558064</v>
      </c>
      <c r="BK665" s="8">
        <v>1.654687174890322</v>
      </c>
      <c r="BL665" s="8">
        <v>1.4108430204701614</v>
      </c>
    </row>
    <row r="666" spans="1:64" x14ac:dyDescent="0.3">
      <c r="A666" s="7">
        <v>515210</v>
      </c>
      <c r="B666" s="7" t="str">
        <f t="shared" si="190"/>
        <v>Cable and Other Subscription Programming</v>
      </c>
      <c r="C666" s="8">
        <f t="shared" si="191"/>
        <v>7.3079562047506472E-2</v>
      </c>
      <c r="D666" s="8">
        <f t="shared" si="192"/>
        <v>1.6251076354174675E-2</v>
      </c>
      <c r="E666" s="8">
        <f t="shared" si="193"/>
        <v>0.19778511520670963</v>
      </c>
      <c r="F666" s="8">
        <f t="shared" si="194"/>
        <v>0.71410470829301598</v>
      </c>
      <c r="G666" s="8">
        <f t="shared" si="195"/>
        <v>0.12043447400928228</v>
      </c>
      <c r="H666" s="8">
        <f t="shared" si="196"/>
        <v>0.50452577643963714</v>
      </c>
      <c r="I666" s="8">
        <f t="shared" si="197"/>
        <v>0.33658908882398381</v>
      </c>
      <c r="J666" s="8">
        <f t="shared" si="198"/>
        <v>7.3673965953725787E-2</v>
      </c>
      <c r="K666" s="8">
        <f t="shared" si="199"/>
        <v>0.43360841252287091</v>
      </c>
      <c r="L666" s="8">
        <f t="shared" si="200"/>
        <v>7.803139477622581E-2</v>
      </c>
      <c r="M666" s="8">
        <f t="shared" si="201"/>
        <v>1.5903372867801139E-2</v>
      </c>
      <c r="N666" s="8">
        <f t="shared" si="202"/>
        <v>0.24644864972529032</v>
      </c>
      <c r="O666" s="8">
        <f t="shared" si="203"/>
        <v>0.35149614155170955</v>
      </c>
      <c r="P666" s="8">
        <f t="shared" si="204"/>
        <v>1.1977416384492098E-6</v>
      </c>
      <c r="Q666" s="8">
        <f t="shared" si="205"/>
        <v>5.0653342716083877E-2</v>
      </c>
      <c r="R666" s="8">
        <f t="shared" si="206"/>
        <v>1</v>
      </c>
      <c r="S666" s="8">
        <f t="shared" si="207"/>
        <v>1.9519681845483872</v>
      </c>
      <c r="T666" s="8">
        <f t="shared" si="208"/>
        <v>1.4567746931072576</v>
      </c>
      <c r="W666" s="7">
        <v>515210</v>
      </c>
      <c r="X666" s="7" t="s">
        <v>759</v>
      </c>
      <c r="Y666" s="8">
        <v>0</v>
      </c>
      <c r="Z666" s="8">
        <v>0</v>
      </c>
      <c r="AA666" s="8">
        <v>0</v>
      </c>
      <c r="AB666" s="8">
        <v>0</v>
      </c>
      <c r="AC666" s="8">
        <v>0</v>
      </c>
      <c r="AD666" s="8">
        <v>0</v>
      </c>
      <c r="AE666" s="8">
        <v>0</v>
      </c>
      <c r="AF666" s="8">
        <v>0</v>
      </c>
      <c r="AG666" s="8">
        <v>0</v>
      </c>
      <c r="AH666" s="8">
        <v>0</v>
      </c>
      <c r="AI666" s="8">
        <v>0</v>
      </c>
      <c r="AJ666" s="8">
        <v>0</v>
      </c>
      <c r="AK666" s="8">
        <v>0</v>
      </c>
      <c r="AL666" s="8">
        <v>0</v>
      </c>
      <c r="AM666" s="8">
        <v>0</v>
      </c>
      <c r="AN666" s="8">
        <v>1</v>
      </c>
      <c r="AO666" s="8">
        <v>0</v>
      </c>
      <c r="AP666" s="8">
        <v>0</v>
      </c>
      <c r="AS666" s="7">
        <v>515210</v>
      </c>
      <c r="AT666" s="7" t="s">
        <v>759</v>
      </c>
      <c r="AU666" s="8">
        <v>7.3079562047506472E-2</v>
      </c>
      <c r="AV666" s="8">
        <v>1.6251076354174675E-2</v>
      </c>
      <c r="AW666" s="8">
        <v>0.19778511520670963</v>
      </c>
      <c r="AX666" s="8">
        <v>0.71410470829301598</v>
      </c>
      <c r="AY666" s="8">
        <v>0.12043447400928228</v>
      </c>
      <c r="AZ666" s="8">
        <v>0.50452577643963714</v>
      </c>
      <c r="BA666" s="8">
        <v>0.33658908882398381</v>
      </c>
      <c r="BB666" s="8">
        <v>7.3673965953725787E-2</v>
      </c>
      <c r="BC666" s="8">
        <v>0.43360841252287091</v>
      </c>
      <c r="BD666" s="8">
        <v>7.803139477622581E-2</v>
      </c>
      <c r="BE666" s="8">
        <v>1.5903372867801139E-2</v>
      </c>
      <c r="BF666" s="8">
        <v>0.24644864972529032</v>
      </c>
      <c r="BG666" s="8">
        <v>0.35149614155170955</v>
      </c>
      <c r="BH666" s="8">
        <v>1.1977416384492098E-6</v>
      </c>
      <c r="BI666" s="8">
        <v>5.0653342716083877E-2</v>
      </c>
      <c r="BJ666" s="8">
        <v>1.2871157536085487</v>
      </c>
      <c r="BK666" s="8">
        <v>1.9519681845483872</v>
      </c>
      <c r="BL666" s="8">
        <v>1.4567746931072576</v>
      </c>
    </row>
    <row r="667" spans="1:64" x14ac:dyDescent="0.3">
      <c r="A667" s="7">
        <v>517311</v>
      </c>
      <c r="B667" s="7" t="str">
        <f t="shared" si="190"/>
        <v>Wired Telecommunications Carriers</v>
      </c>
      <c r="C667" s="8">
        <f t="shared" si="191"/>
        <v>6.3441644143499995E-2</v>
      </c>
      <c r="D667" s="8">
        <f t="shared" si="192"/>
        <v>5.7247437032599997E-3</v>
      </c>
      <c r="E667" s="8">
        <f t="shared" si="193"/>
        <v>0.17249076620600001</v>
      </c>
      <c r="F667" s="8">
        <f t="shared" si="194"/>
        <v>0.47899449041199998</v>
      </c>
      <c r="G667" s="8">
        <f t="shared" si="195"/>
        <v>2.5866079474599998E-2</v>
      </c>
      <c r="H667" s="8">
        <f t="shared" si="196"/>
        <v>0.180684205353</v>
      </c>
      <c r="I667" s="8">
        <f t="shared" si="197"/>
        <v>0.175439418037</v>
      </c>
      <c r="J667" s="8">
        <f t="shared" si="198"/>
        <v>1.47953498677E-2</v>
      </c>
      <c r="K667" s="8">
        <f t="shared" si="199"/>
        <v>0.143734450559</v>
      </c>
      <c r="L667" s="8">
        <f t="shared" si="200"/>
        <v>6.7047270875099998E-2</v>
      </c>
      <c r="M667" s="8">
        <f t="shared" si="201"/>
        <v>5.49469094124E-3</v>
      </c>
      <c r="N667" s="8">
        <f t="shared" si="202"/>
        <v>0.23480481195899999</v>
      </c>
      <c r="O667" s="8">
        <f t="shared" si="203"/>
        <v>0.56000153940800002</v>
      </c>
      <c r="P667" s="8">
        <f t="shared" si="204"/>
        <v>2.3905835757299999E-6</v>
      </c>
      <c r="Q667" s="8">
        <f t="shared" si="205"/>
        <v>0.13024916186900001</v>
      </c>
      <c r="R667" s="8">
        <f t="shared" si="206"/>
        <v>1.2416571540500001</v>
      </c>
      <c r="S667" s="8">
        <f t="shared" si="207"/>
        <v>1.6855447752399999</v>
      </c>
      <c r="T667" s="8">
        <f t="shared" si="208"/>
        <v>1.3339692184600001</v>
      </c>
      <c r="W667" s="7">
        <v>517311</v>
      </c>
      <c r="X667" s="7" t="s">
        <v>760</v>
      </c>
      <c r="Y667" s="8">
        <v>6.3441644143499995E-2</v>
      </c>
      <c r="Z667" s="8">
        <v>5.7247437032599997E-3</v>
      </c>
      <c r="AA667" s="8">
        <v>0.17249076620600001</v>
      </c>
      <c r="AB667" s="8">
        <v>0.47899449041199998</v>
      </c>
      <c r="AC667" s="8">
        <v>2.5866079474599998E-2</v>
      </c>
      <c r="AD667" s="8">
        <v>0.180684205353</v>
      </c>
      <c r="AE667" s="8">
        <v>0.175439418037</v>
      </c>
      <c r="AF667" s="8">
        <v>1.47953498677E-2</v>
      </c>
      <c r="AG667" s="8">
        <v>0.143734450559</v>
      </c>
      <c r="AH667" s="8">
        <v>6.7047270875099998E-2</v>
      </c>
      <c r="AI667" s="8">
        <v>5.49469094124E-3</v>
      </c>
      <c r="AJ667" s="8">
        <v>0.23480481195899999</v>
      </c>
      <c r="AK667" s="8">
        <v>0.56000153940800002</v>
      </c>
      <c r="AL667" s="8">
        <v>2.3905835757299999E-6</v>
      </c>
      <c r="AM667" s="8">
        <v>0.13024916186900001</v>
      </c>
      <c r="AN667" s="8">
        <v>1.2416571540500001</v>
      </c>
      <c r="AO667" s="8">
        <v>1.6855447752399999</v>
      </c>
      <c r="AP667" s="8">
        <v>1.3339692184600001</v>
      </c>
      <c r="AS667" s="7">
        <v>517311</v>
      </c>
      <c r="AT667" s="7" t="s">
        <v>760</v>
      </c>
      <c r="AU667" s="8">
        <v>0.14507092722649842</v>
      </c>
      <c r="AV667" s="8">
        <v>2.902722000222243E-2</v>
      </c>
      <c r="AW667" s="8">
        <v>0.29088418159090323</v>
      </c>
      <c r="AX667" s="8">
        <v>0.89688626070611255</v>
      </c>
      <c r="AY667" s="8">
        <v>0.16548301486865211</v>
      </c>
      <c r="AZ667" s="8">
        <v>0.67998375081650164</v>
      </c>
      <c r="BA667" s="8">
        <v>0.3707388811752742</v>
      </c>
      <c r="BB667" s="8">
        <v>8.0077843787011313E-2</v>
      </c>
      <c r="BC667" s="8">
        <v>0.47313430074587109</v>
      </c>
      <c r="BD667" s="8">
        <v>0.15212939954296445</v>
      </c>
      <c r="BE667" s="8">
        <v>2.8841259413224504E-2</v>
      </c>
      <c r="BF667" s="8">
        <v>0.34786325699970971</v>
      </c>
      <c r="BG667" s="8">
        <v>0.5678269770889991</v>
      </c>
      <c r="BH667" s="8">
        <v>1.9116163989695165E-6</v>
      </c>
      <c r="BI667" s="8">
        <v>0.13129019807599998</v>
      </c>
      <c r="BJ667" s="8">
        <v>1.4649823288203228</v>
      </c>
      <c r="BK667" s="8">
        <v>2.7423530263906457</v>
      </c>
      <c r="BL667" s="8">
        <v>1.9239510257080639</v>
      </c>
    </row>
    <row r="668" spans="1:64" x14ac:dyDescent="0.3">
      <c r="A668" s="7">
        <v>517312</v>
      </c>
      <c r="B668" s="7" t="str">
        <f t="shared" si="190"/>
        <v>Wireless Telecommunications Carriers (except Satellite)</v>
      </c>
      <c r="C668" s="8">
        <f t="shared" si="191"/>
        <v>0.105514871755</v>
      </c>
      <c r="D668" s="8">
        <f t="shared" si="192"/>
        <v>1.1899485574E-2</v>
      </c>
      <c r="E668" s="8">
        <f t="shared" si="193"/>
        <v>0.16106668014100001</v>
      </c>
      <c r="F668" s="8">
        <f t="shared" si="194"/>
        <v>1.60838744317</v>
      </c>
      <c r="G668" s="8">
        <f t="shared" si="195"/>
        <v>0.228703086626</v>
      </c>
      <c r="H668" s="8">
        <f t="shared" si="196"/>
        <v>0.68643983959800003</v>
      </c>
      <c r="I668" s="8">
        <f t="shared" si="197"/>
        <v>0.80124527874600004</v>
      </c>
      <c r="J668" s="8">
        <f t="shared" si="198"/>
        <v>9.5907311404799994E-2</v>
      </c>
      <c r="K668" s="8">
        <f t="shared" si="199"/>
        <v>0.35669421683399999</v>
      </c>
      <c r="L668" s="8">
        <f t="shared" si="200"/>
        <v>0.13265427421699999</v>
      </c>
      <c r="M668" s="8">
        <f t="shared" si="201"/>
        <v>1.45781183664E-2</v>
      </c>
      <c r="N668" s="8">
        <f t="shared" si="202"/>
        <v>0.29051926213399998</v>
      </c>
      <c r="O668" s="8">
        <f t="shared" si="203"/>
        <v>0.430972050946</v>
      </c>
      <c r="P668" s="8">
        <f t="shared" si="204"/>
        <v>4.8886879394500001E-7</v>
      </c>
      <c r="Q668" s="8">
        <f t="shared" si="205"/>
        <v>4.1158668619399999E-2</v>
      </c>
      <c r="R668" s="8">
        <f t="shared" si="206"/>
        <v>1.27848103747</v>
      </c>
      <c r="S668" s="8">
        <f t="shared" si="207"/>
        <v>3.52353036939</v>
      </c>
      <c r="T668" s="8">
        <f t="shared" si="208"/>
        <v>2.25384680698</v>
      </c>
      <c r="W668" s="7">
        <v>517312</v>
      </c>
      <c r="X668" s="7" t="s">
        <v>761</v>
      </c>
      <c r="Y668" s="8">
        <v>0.105514871755</v>
      </c>
      <c r="Z668" s="8">
        <v>1.1899485574E-2</v>
      </c>
      <c r="AA668" s="8">
        <v>0.16106668014100001</v>
      </c>
      <c r="AB668" s="8">
        <v>1.60838744317</v>
      </c>
      <c r="AC668" s="8">
        <v>0.228703086626</v>
      </c>
      <c r="AD668" s="8">
        <v>0.68643983959800003</v>
      </c>
      <c r="AE668" s="8">
        <v>0.80124527874600004</v>
      </c>
      <c r="AF668" s="8">
        <v>9.5907311404799994E-2</v>
      </c>
      <c r="AG668" s="8">
        <v>0.35669421683399999</v>
      </c>
      <c r="AH668" s="8">
        <v>0.13265427421699999</v>
      </c>
      <c r="AI668" s="8">
        <v>1.45781183664E-2</v>
      </c>
      <c r="AJ668" s="8">
        <v>0.29051926213399998</v>
      </c>
      <c r="AK668" s="8">
        <v>0.430972050946</v>
      </c>
      <c r="AL668" s="8">
        <v>4.8886879394500001E-7</v>
      </c>
      <c r="AM668" s="8">
        <v>4.1158668619399999E-2</v>
      </c>
      <c r="AN668" s="8">
        <v>1.27848103747</v>
      </c>
      <c r="AO668" s="8">
        <v>3.52353036939</v>
      </c>
      <c r="AP668" s="8">
        <v>2.25384680698</v>
      </c>
      <c r="AS668" s="7">
        <v>517312</v>
      </c>
      <c r="AT668" s="7" t="s">
        <v>761</v>
      </c>
      <c r="AU668" s="8">
        <v>0.17386846334301126</v>
      </c>
      <c r="AV668" s="8">
        <v>3.65312825326271E-2</v>
      </c>
      <c r="AW668" s="8">
        <v>0.2386277502182097</v>
      </c>
      <c r="AX668" s="8">
        <v>1.0330369074426935</v>
      </c>
      <c r="AY668" s="8">
        <v>0.27814069522013701</v>
      </c>
      <c r="AZ668" s="8">
        <v>0.73586710481445183</v>
      </c>
      <c r="BA668" s="8">
        <v>1.4026030345194032</v>
      </c>
      <c r="BB668" s="8">
        <v>0.31861243932042743</v>
      </c>
      <c r="BC668" s="8">
        <v>1.1320310574243224</v>
      </c>
      <c r="BD668" s="8">
        <v>0.22063272482192589</v>
      </c>
      <c r="BE668" s="8">
        <v>4.5628463200053218E-2</v>
      </c>
      <c r="BF668" s="8">
        <v>0.37523072949712899</v>
      </c>
      <c r="BG668" s="8">
        <v>0.3986933013523869</v>
      </c>
      <c r="BH668" s="8">
        <v>1.5369750268402746E-6</v>
      </c>
      <c r="BI668" s="8">
        <v>3.7719428511574178E-2</v>
      </c>
      <c r="BJ668" s="8">
        <v>1.4490274960940321</v>
      </c>
      <c r="BK668" s="8">
        <v>2.9502705139293552</v>
      </c>
      <c r="BL668" s="8">
        <v>3.7564723377154841</v>
      </c>
    </row>
    <row r="669" spans="1:64" x14ac:dyDescent="0.3">
      <c r="A669" s="7">
        <v>517410</v>
      </c>
      <c r="B669" s="7" t="str">
        <f t="shared" si="190"/>
        <v>Satellite Telecommunications</v>
      </c>
      <c r="C669" s="8">
        <f t="shared" si="191"/>
        <v>8.500356560061291E-2</v>
      </c>
      <c r="D669" s="8">
        <f t="shared" si="192"/>
        <v>2.7851727050819355E-2</v>
      </c>
      <c r="E669" s="8">
        <f t="shared" si="193"/>
        <v>7.9351290683322598E-2</v>
      </c>
      <c r="F669" s="8">
        <f t="shared" si="194"/>
        <v>9.0636859646148371E-2</v>
      </c>
      <c r="G669" s="8">
        <f t="shared" si="195"/>
        <v>4.7849735922698387E-2</v>
      </c>
      <c r="H669" s="8">
        <f t="shared" si="196"/>
        <v>9.0343928075603222E-2</v>
      </c>
      <c r="I669" s="8">
        <f t="shared" si="197"/>
        <v>0.10003495589764515</v>
      </c>
      <c r="J669" s="8">
        <f t="shared" si="198"/>
        <v>4.3885943126419351E-2</v>
      </c>
      <c r="K669" s="8">
        <f t="shared" si="199"/>
        <v>0.10008238145030643</v>
      </c>
      <c r="L669" s="8">
        <f t="shared" si="200"/>
        <v>0.11474179116414519</v>
      </c>
      <c r="M669" s="8">
        <f t="shared" si="201"/>
        <v>3.665852371804517E-2</v>
      </c>
      <c r="N669" s="8">
        <f t="shared" si="202"/>
        <v>0.12254298899161288</v>
      </c>
      <c r="O669" s="8">
        <f t="shared" si="203"/>
        <v>0.10564391668645159</v>
      </c>
      <c r="P669" s="8">
        <f t="shared" si="204"/>
        <v>1.3513528557932255E-6</v>
      </c>
      <c r="Q669" s="8">
        <f t="shared" si="205"/>
        <v>5.5692811970064496E-2</v>
      </c>
      <c r="R669" s="8">
        <f t="shared" si="206"/>
        <v>1</v>
      </c>
      <c r="S669" s="8">
        <f t="shared" si="207"/>
        <v>0.48689503977322579</v>
      </c>
      <c r="T669" s="8">
        <f t="shared" si="208"/>
        <v>0.50206779660338707</v>
      </c>
      <c r="W669" s="7">
        <v>517410</v>
      </c>
      <c r="X669" s="7" t="s">
        <v>762</v>
      </c>
      <c r="Y669" s="8">
        <v>0</v>
      </c>
      <c r="Z669" s="8">
        <v>0</v>
      </c>
      <c r="AA669" s="8">
        <v>0</v>
      </c>
      <c r="AB669" s="8">
        <v>0</v>
      </c>
      <c r="AC669" s="8">
        <v>0</v>
      </c>
      <c r="AD669" s="8">
        <v>0</v>
      </c>
      <c r="AE669" s="8">
        <v>0</v>
      </c>
      <c r="AF669" s="8">
        <v>0</v>
      </c>
      <c r="AG669" s="8">
        <v>0</v>
      </c>
      <c r="AH669" s="8">
        <v>0</v>
      </c>
      <c r="AI669" s="8">
        <v>0</v>
      </c>
      <c r="AJ669" s="8">
        <v>0</v>
      </c>
      <c r="AK669" s="8">
        <v>0</v>
      </c>
      <c r="AL669" s="8">
        <v>0</v>
      </c>
      <c r="AM669" s="8">
        <v>0</v>
      </c>
      <c r="AN669" s="8">
        <v>1</v>
      </c>
      <c r="AO669" s="8">
        <v>0</v>
      </c>
      <c r="AP669" s="8">
        <v>0</v>
      </c>
      <c r="AS669" s="7">
        <v>517410</v>
      </c>
      <c r="AT669" s="7" t="s">
        <v>762</v>
      </c>
      <c r="AU669" s="8">
        <v>8.500356560061291E-2</v>
      </c>
      <c r="AV669" s="8">
        <v>2.7851727050819355E-2</v>
      </c>
      <c r="AW669" s="8">
        <v>7.9351290683322598E-2</v>
      </c>
      <c r="AX669" s="8">
        <v>9.0636859646148371E-2</v>
      </c>
      <c r="AY669" s="8">
        <v>4.7849735922698387E-2</v>
      </c>
      <c r="AZ669" s="8">
        <v>9.0343928075603222E-2</v>
      </c>
      <c r="BA669" s="8">
        <v>0.10003495589764515</v>
      </c>
      <c r="BB669" s="8">
        <v>4.3885943126419351E-2</v>
      </c>
      <c r="BC669" s="8">
        <v>0.10008238145030643</v>
      </c>
      <c r="BD669" s="8">
        <v>0.11474179116414519</v>
      </c>
      <c r="BE669" s="8">
        <v>3.665852371804517E-2</v>
      </c>
      <c r="BF669" s="8">
        <v>0.12254298899161288</v>
      </c>
      <c r="BG669" s="8">
        <v>0.10564391668645159</v>
      </c>
      <c r="BH669" s="8">
        <v>1.3513528557932255E-6</v>
      </c>
      <c r="BI669" s="8">
        <v>5.5692811970064496E-2</v>
      </c>
      <c r="BJ669" s="8">
        <v>1.1922065833346773</v>
      </c>
      <c r="BK669" s="8">
        <v>0.48689503977322579</v>
      </c>
      <c r="BL669" s="8">
        <v>0.50206779660338707</v>
      </c>
    </row>
    <row r="670" spans="1:64" x14ac:dyDescent="0.3">
      <c r="A670" s="7">
        <v>517911</v>
      </c>
      <c r="B670" s="7" t="str">
        <f t="shared" si="190"/>
        <v>Telecommunications Resellers</v>
      </c>
      <c r="C670" s="8">
        <f t="shared" si="191"/>
        <v>0.16268132804499999</v>
      </c>
      <c r="D670" s="8">
        <f t="shared" si="192"/>
        <v>3.2930346716699997E-2</v>
      </c>
      <c r="E670" s="8">
        <f t="shared" si="193"/>
        <v>0.110573306117</v>
      </c>
      <c r="F670" s="8">
        <f t="shared" si="194"/>
        <v>0.329696815506</v>
      </c>
      <c r="G670" s="8">
        <f t="shared" si="195"/>
        <v>9.8193420851200003E-2</v>
      </c>
      <c r="H670" s="8">
        <f t="shared" si="196"/>
        <v>0.169285355512</v>
      </c>
      <c r="I670" s="8">
        <f t="shared" si="197"/>
        <v>0.169982014274</v>
      </c>
      <c r="J670" s="8">
        <f t="shared" si="198"/>
        <v>4.5343362234799997E-2</v>
      </c>
      <c r="K670" s="8">
        <f t="shared" si="199"/>
        <v>7.9479998457199996E-2</v>
      </c>
      <c r="L670" s="8">
        <f t="shared" si="200"/>
        <v>0.215245861362</v>
      </c>
      <c r="M670" s="8">
        <f t="shared" si="201"/>
        <v>3.9994257135600002E-2</v>
      </c>
      <c r="N670" s="8">
        <f t="shared" si="202"/>
        <v>0.19577644530900001</v>
      </c>
      <c r="O670" s="8">
        <f t="shared" si="203"/>
        <v>0.40874371446399999</v>
      </c>
      <c r="P670" s="8">
        <f t="shared" si="204"/>
        <v>2.5333512916699999E-6</v>
      </c>
      <c r="Q670" s="8">
        <f t="shared" si="205"/>
        <v>0.217440268844</v>
      </c>
      <c r="R670" s="8">
        <f t="shared" si="206"/>
        <v>1.3061849808799999</v>
      </c>
      <c r="S670" s="8">
        <f t="shared" si="207"/>
        <v>1.5971755918699999</v>
      </c>
      <c r="T670" s="8">
        <f t="shared" si="208"/>
        <v>1.2948053749699999</v>
      </c>
      <c r="W670" s="7">
        <v>517911</v>
      </c>
      <c r="X670" s="7" t="s">
        <v>763</v>
      </c>
      <c r="Y670" s="8">
        <v>0.16268132804499999</v>
      </c>
      <c r="Z670" s="8">
        <v>3.2930346716699997E-2</v>
      </c>
      <c r="AA670" s="8">
        <v>0.110573306117</v>
      </c>
      <c r="AB670" s="8">
        <v>0.329696815506</v>
      </c>
      <c r="AC670" s="8">
        <v>9.8193420851200003E-2</v>
      </c>
      <c r="AD670" s="8">
        <v>0.169285355512</v>
      </c>
      <c r="AE670" s="8">
        <v>0.169982014274</v>
      </c>
      <c r="AF670" s="8">
        <v>4.5343362234799997E-2</v>
      </c>
      <c r="AG670" s="8">
        <v>7.9479998457199996E-2</v>
      </c>
      <c r="AH670" s="8">
        <v>0.215245861362</v>
      </c>
      <c r="AI670" s="8">
        <v>3.9994257135600002E-2</v>
      </c>
      <c r="AJ670" s="8">
        <v>0.19577644530900001</v>
      </c>
      <c r="AK670" s="8">
        <v>0.40874371446399999</v>
      </c>
      <c r="AL670" s="8">
        <v>2.5333512916699999E-6</v>
      </c>
      <c r="AM670" s="8">
        <v>0.217440268844</v>
      </c>
      <c r="AN670" s="8">
        <v>1.3061849808799999</v>
      </c>
      <c r="AO670" s="8">
        <v>1.5971755918699999</v>
      </c>
      <c r="AP670" s="8">
        <v>1.2948053749699999</v>
      </c>
      <c r="AS670" s="7">
        <v>517911</v>
      </c>
      <c r="AT670" s="7" t="s">
        <v>763</v>
      </c>
      <c r="AU670" s="8">
        <v>0.21103534595751614</v>
      </c>
      <c r="AV670" s="8">
        <v>5.6562567661351634E-2</v>
      </c>
      <c r="AW670" s="8">
        <v>0.17976702929475802</v>
      </c>
      <c r="AX670" s="8">
        <v>0.20786716166612415</v>
      </c>
      <c r="AY670" s="8">
        <v>9.4504252941293526E-2</v>
      </c>
      <c r="AZ670" s="8">
        <v>0.1924965784776613</v>
      </c>
      <c r="BA670" s="8">
        <v>0.23988918062379033</v>
      </c>
      <c r="BB670" s="8">
        <v>8.6549149167822595E-2</v>
      </c>
      <c r="BC670" s="8">
        <v>0.21893155691225802</v>
      </c>
      <c r="BD670" s="8">
        <v>0.28389760619264509</v>
      </c>
      <c r="BE670" s="8">
        <v>7.34444496726403E-2</v>
      </c>
      <c r="BF670" s="8">
        <v>0.28008166467904838</v>
      </c>
      <c r="BG670" s="8">
        <v>0.31177623091145157</v>
      </c>
      <c r="BH670" s="8">
        <v>5.699801119449032E-6</v>
      </c>
      <c r="BI670" s="8">
        <v>0.16460341367699993</v>
      </c>
      <c r="BJ670" s="8">
        <v>1.4473649429138711</v>
      </c>
      <c r="BK670" s="8">
        <v>1.2529325092138706</v>
      </c>
      <c r="BL670" s="8">
        <v>1.3034344028337093</v>
      </c>
    </row>
    <row r="671" spans="1:64" x14ac:dyDescent="0.3">
      <c r="A671" s="7">
        <v>517919</v>
      </c>
      <c r="B671" s="7" t="str">
        <f t="shared" si="190"/>
        <v>All Other Telecommunications</v>
      </c>
      <c r="C671" s="8">
        <f t="shared" si="191"/>
        <v>0.16220679415799999</v>
      </c>
      <c r="D671" s="8">
        <f t="shared" si="192"/>
        <v>3.2675610660500003E-2</v>
      </c>
      <c r="E671" s="8">
        <f t="shared" si="193"/>
        <v>0.11064653782599999</v>
      </c>
      <c r="F671" s="8">
        <f t="shared" si="194"/>
        <v>0.13065118413900001</v>
      </c>
      <c r="G671" s="8">
        <f t="shared" si="195"/>
        <v>3.88360056887E-2</v>
      </c>
      <c r="H671" s="8">
        <f t="shared" si="196"/>
        <v>6.6823219003599998E-2</v>
      </c>
      <c r="I671" s="8">
        <f t="shared" si="197"/>
        <v>0.16844318031700001</v>
      </c>
      <c r="J671" s="8">
        <f t="shared" si="198"/>
        <v>4.4801742781300002E-2</v>
      </c>
      <c r="K671" s="8">
        <f t="shared" si="199"/>
        <v>7.8383301422400006E-2</v>
      </c>
      <c r="L671" s="8">
        <f t="shared" si="200"/>
        <v>0.21443946603</v>
      </c>
      <c r="M671" s="8">
        <f t="shared" si="201"/>
        <v>3.9657809222199997E-2</v>
      </c>
      <c r="N671" s="8">
        <f t="shared" si="202"/>
        <v>0.19603031441800001</v>
      </c>
      <c r="O671" s="8">
        <f t="shared" si="203"/>
        <v>0.40927144835099999</v>
      </c>
      <c r="P671" s="8">
        <f t="shared" si="204"/>
        <v>6.3668953102899996E-6</v>
      </c>
      <c r="Q671" s="8">
        <f t="shared" si="205"/>
        <v>0.218451490266</v>
      </c>
      <c r="R671" s="8">
        <f t="shared" si="206"/>
        <v>1.3055289426400001</v>
      </c>
      <c r="S671" s="8">
        <f t="shared" si="207"/>
        <v>1.2363104088300001</v>
      </c>
      <c r="T671" s="8">
        <f t="shared" si="208"/>
        <v>1.2916282245199999</v>
      </c>
      <c r="W671" s="7">
        <v>517919</v>
      </c>
      <c r="X671" s="7" t="s">
        <v>764</v>
      </c>
      <c r="Y671" s="8">
        <v>0.16220679415799999</v>
      </c>
      <c r="Z671" s="8">
        <v>3.2675610660500003E-2</v>
      </c>
      <c r="AA671" s="8">
        <v>0.11064653782599999</v>
      </c>
      <c r="AB671" s="8">
        <v>0.13065118413900001</v>
      </c>
      <c r="AC671" s="8">
        <v>3.88360056887E-2</v>
      </c>
      <c r="AD671" s="8">
        <v>6.6823219003599998E-2</v>
      </c>
      <c r="AE671" s="8">
        <v>0.16844318031700001</v>
      </c>
      <c r="AF671" s="8">
        <v>4.4801742781300002E-2</v>
      </c>
      <c r="AG671" s="8">
        <v>7.8383301422400006E-2</v>
      </c>
      <c r="AH671" s="8">
        <v>0.21443946603</v>
      </c>
      <c r="AI671" s="8">
        <v>3.9657809222199997E-2</v>
      </c>
      <c r="AJ671" s="8">
        <v>0.19603031441800001</v>
      </c>
      <c r="AK671" s="8">
        <v>0.40927144835099999</v>
      </c>
      <c r="AL671" s="8">
        <v>6.3668953102899996E-6</v>
      </c>
      <c r="AM671" s="8">
        <v>0.218451490266</v>
      </c>
      <c r="AN671" s="8">
        <v>1.3055289426400001</v>
      </c>
      <c r="AO671" s="8">
        <v>1.2363104088300001</v>
      </c>
      <c r="AP671" s="8">
        <v>1.2916282245199999</v>
      </c>
      <c r="AS671" s="7">
        <v>517919</v>
      </c>
      <c r="AT671" s="7" t="s">
        <v>764</v>
      </c>
      <c r="AU671" s="8">
        <v>0.23629844323193555</v>
      </c>
      <c r="AV671" s="8">
        <v>6.1937443752414521E-2</v>
      </c>
      <c r="AW671" s="8">
        <v>0.20021348817466941</v>
      </c>
      <c r="AX671" s="8">
        <v>0.14594521644415642</v>
      </c>
      <c r="AY671" s="8">
        <v>6.3598089231655802E-2</v>
      </c>
      <c r="AZ671" s="8">
        <v>0.13135376888802422</v>
      </c>
      <c r="BA671" s="8">
        <v>0.26328267353348395</v>
      </c>
      <c r="BB671" s="8">
        <v>9.3073875374783871E-2</v>
      </c>
      <c r="BC671" s="8">
        <v>0.23596591089279184</v>
      </c>
      <c r="BD671" s="8">
        <v>0.31715263113225822</v>
      </c>
      <c r="BE671" s="8">
        <v>8.0009954163966113E-2</v>
      </c>
      <c r="BF671" s="8">
        <v>0.31388174074006453</v>
      </c>
      <c r="BG671" s="8">
        <v>0.36517097360628997</v>
      </c>
      <c r="BH671" s="8">
        <v>7.9103361604272572E-6</v>
      </c>
      <c r="BI671" s="8">
        <v>0.19527107793209666</v>
      </c>
      <c r="BJ671" s="8">
        <v>1.4984493751591932</v>
      </c>
      <c r="BK671" s="8">
        <v>1.2279938487570967</v>
      </c>
      <c r="BL671" s="8">
        <v>1.4794192339951606</v>
      </c>
    </row>
    <row r="672" spans="1:64" x14ac:dyDescent="0.3">
      <c r="A672" s="7">
        <v>518210</v>
      </c>
      <c r="B672" s="7" t="str">
        <f t="shared" si="190"/>
        <v>Data Processing, Hosting, and Related Services</v>
      </c>
      <c r="C672" s="8">
        <f t="shared" si="191"/>
        <v>9.4239455463500002E-2</v>
      </c>
      <c r="D672" s="8">
        <f t="shared" si="192"/>
        <v>1.1603011792699999E-2</v>
      </c>
      <c r="E672" s="8">
        <f t="shared" si="193"/>
        <v>0.17127161457500001</v>
      </c>
      <c r="F672" s="8">
        <f t="shared" si="194"/>
        <v>1.4563916326100001E-2</v>
      </c>
      <c r="G672" s="8">
        <f t="shared" si="195"/>
        <v>1.9942667406699999E-3</v>
      </c>
      <c r="H672" s="8">
        <f t="shared" si="196"/>
        <v>9.1387024969200002E-3</v>
      </c>
      <c r="I672" s="8">
        <f t="shared" si="197"/>
        <v>0.124256183964</v>
      </c>
      <c r="J672" s="8">
        <f t="shared" si="198"/>
        <v>1.6259347621200002E-2</v>
      </c>
      <c r="K672" s="8">
        <f t="shared" si="199"/>
        <v>7.6005555720700002E-2</v>
      </c>
      <c r="L672" s="8">
        <f t="shared" si="200"/>
        <v>8.9382093082399999E-2</v>
      </c>
      <c r="M672" s="8">
        <f t="shared" si="201"/>
        <v>1.0331659298500001E-2</v>
      </c>
      <c r="N672" s="8">
        <f t="shared" si="202"/>
        <v>0.224074251654</v>
      </c>
      <c r="O672" s="8">
        <f t="shared" si="203"/>
        <v>0.58981433533700001</v>
      </c>
      <c r="P672" s="8">
        <f t="shared" si="204"/>
        <v>4.8736843770499998E-5</v>
      </c>
      <c r="Q672" s="8">
        <f t="shared" si="205"/>
        <v>0.22840413933000001</v>
      </c>
      <c r="R672" s="8">
        <f t="shared" si="206"/>
        <v>1.27711408183</v>
      </c>
      <c r="S672" s="8">
        <f t="shared" si="207"/>
        <v>1.0256968855599999</v>
      </c>
      <c r="T672" s="8">
        <f t="shared" si="208"/>
        <v>1.2165210873100001</v>
      </c>
      <c r="W672" s="7">
        <v>518210</v>
      </c>
      <c r="X672" s="7" t="s">
        <v>765</v>
      </c>
      <c r="Y672" s="8">
        <v>9.4239455463500002E-2</v>
      </c>
      <c r="Z672" s="8">
        <v>1.1603011792699999E-2</v>
      </c>
      <c r="AA672" s="8">
        <v>0.17127161457500001</v>
      </c>
      <c r="AB672" s="8">
        <v>1.4563916326100001E-2</v>
      </c>
      <c r="AC672" s="8">
        <v>1.9942667406699999E-3</v>
      </c>
      <c r="AD672" s="8">
        <v>9.1387024969200002E-3</v>
      </c>
      <c r="AE672" s="8">
        <v>0.124256183964</v>
      </c>
      <c r="AF672" s="8">
        <v>1.6259347621200002E-2</v>
      </c>
      <c r="AG672" s="8">
        <v>7.6005555720700002E-2</v>
      </c>
      <c r="AH672" s="8">
        <v>8.9382093082399999E-2</v>
      </c>
      <c r="AI672" s="8">
        <v>1.0331659298500001E-2</v>
      </c>
      <c r="AJ672" s="8">
        <v>0.224074251654</v>
      </c>
      <c r="AK672" s="8">
        <v>0.58981433533700001</v>
      </c>
      <c r="AL672" s="8">
        <v>4.8736843770499998E-5</v>
      </c>
      <c r="AM672" s="8">
        <v>0.22840413933000001</v>
      </c>
      <c r="AN672" s="8">
        <v>1.27711408183</v>
      </c>
      <c r="AO672" s="8">
        <v>1.0256968855599999</v>
      </c>
      <c r="AP672" s="8">
        <v>1.2165210873100001</v>
      </c>
      <c r="AS672" s="7">
        <v>518210</v>
      </c>
      <c r="AT672" s="7" t="s">
        <v>765</v>
      </c>
      <c r="AU672" s="8">
        <v>0.14360297304620803</v>
      </c>
      <c r="AV672" s="8">
        <v>2.8919393584754833E-2</v>
      </c>
      <c r="AW672" s="8">
        <v>0.26714374973803229</v>
      </c>
      <c r="AX672" s="8">
        <v>0.2615249463840581</v>
      </c>
      <c r="AY672" s="8">
        <v>5.7501680287514539E-2</v>
      </c>
      <c r="AZ672" s="8">
        <v>0.24543337293190634</v>
      </c>
      <c r="BA672" s="8">
        <v>0.2360919280195807</v>
      </c>
      <c r="BB672" s="8">
        <v>4.6359282534377419E-2</v>
      </c>
      <c r="BC672" s="8">
        <v>0.24070303062902748</v>
      </c>
      <c r="BD672" s="8">
        <v>0.1365827532860597</v>
      </c>
      <c r="BE672" s="8">
        <v>2.6180634465377099E-2</v>
      </c>
      <c r="BF672" s="8">
        <v>0.31085514822391935</v>
      </c>
      <c r="BG672" s="8">
        <v>0.58746404218538728</v>
      </c>
      <c r="BH672" s="8">
        <v>8.2961023639128731E-6</v>
      </c>
      <c r="BI672" s="8">
        <v>0.22606673618538695</v>
      </c>
      <c r="BJ672" s="8">
        <v>1.4396661163690316</v>
      </c>
      <c r="BK672" s="8">
        <v>1.5483309673450008</v>
      </c>
      <c r="BL672" s="8">
        <v>1.5070252089258067</v>
      </c>
    </row>
    <row r="673" spans="1:64" x14ac:dyDescent="0.3">
      <c r="A673" s="7">
        <v>519110</v>
      </c>
      <c r="B673" s="7" t="str">
        <f t="shared" si="190"/>
        <v>News Syndicates</v>
      </c>
      <c r="C673" s="8">
        <f t="shared" si="191"/>
        <v>3.08387969323871E-2</v>
      </c>
      <c r="D673" s="8">
        <f t="shared" si="192"/>
        <v>8.7996083150064536E-3</v>
      </c>
      <c r="E673" s="8">
        <f t="shared" si="193"/>
        <v>8.2481356313338694E-2</v>
      </c>
      <c r="F673" s="8">
        <f t="shared" si="194"/>
        <v>4.4058150903608061E-2</v>
      </c>
      <c r="G673" s="8">
        <f t="shared" si="195"/>
        <v>1.074494158626145E-2</v>
      </c>
      <c r="H673" s="8">
        <f t="shared" si="196"/>
        <v>6.3743598358827425E-2</v>
      </c>
      <c r="I673" s="8">
        <f t="shared" si="197"/>
        <v>3.1912138235620967E-2</v>
      </c>
      <c r="J673" s="8">
        <f t="shared" si="198"/>
        <v>7.9870393000983867E-3</v>
      </c>
      <c r="K673" s="8">
        <f t="shared" si="199"/>
        <v>4.9060925837290326E-2</v>
      </c>
      <c r="L673" s="8">
        <f t="shared" si="200"/>
        <v>2.4278720622441935E-2</v>
      </c>
      <c r="M673" s="8">
        <f t="shared" si="201"/>
        <v>6.6410754386406461E-3</v>
      </c>
      <c r="N673" s="8">
        <f t="shared" si="202"/>
        <v>7.09426568436613E-2</v>
      </c>
      <c r="O673" s="8">
        <f t="shared" si="203"/>
        <v>0.17128036608538713</v>
      </c>
      <c r="P673" s="8">
        <f t="shared" si="204"/>
        <v>1.6228855998035483E-6</v>
      </c>
      <c r="Q673" s="8">
        <f t="shared" si="205"/>
        <v>0.10094810739187098</v>
      </c>
      <c r="R673" s="8">
        <f t="shared" si="206"/>
        <v>1</v>
      </c>
      <c r="S673" s="8">
        <f t="shared" si="207"/>
        <v>0.34435314246161292</v>
      </c>
      <c r="T673" s="8">
        <f t="shared" si="208"/>
        <v>0.31476655498564521</v>
      </c>
      <c r="W673" s="7">
        <v>519110</v>
      </c>
      <c r="X673" s="7" t="s">
        <v>766</v>
      </c>
      <c r="Y673" s="8">
        <v>0</v>
      </c>
      <c r="Z673" s="8">
        <v>0</v>
      </c>
      <c r="AA673" s="8">
        <v>0</v>
      </c>
      <c r="AB673" s="8">
        <v>0</v>
      </c>
      <c r="AC673" s="8">
        <v>0</v>
      </c>
      <c r="AD673" s="8">
        <v>0</v>
      </c>
      <c r="AE673" s="8">
        <v>0</v>
      </c>
      <c r="AF673" s="8">
        <v>0</v>
      </c>
      <c r="AG673" s="8">
        <v>0</v>
      </c>
      <c r="AH673" s="8">
        <v>0</v>
      </c>
      <c r="AI673" s="8">
        <v>0</v>
      </c>
      <c r="AJ673" s="8">
        <v>0</v>
      </c>
      <c r="AK673" s="8">
        <v>0</v>
      </c>
      <c r="AL673" s="8">
        <v>0</v>
      </c>
      <c r="AM673" s="8">
        <v>0</v>
      </c>
      <c r="AN673" s="8">
        <v>1</v>
      </c>
      <c r="AO673" s="8">
        <v>0</v>
      </c>
      <c r="AP673" s="8">
        <v>0</v>
      </c>
      <c r="AS673" s="7">
        <v>519110</v>
      </c>
      <c r="AT673" s="7" t="s">
        <v>766</v>
      </c>
      <c r="AU673" s="8">
        <v>3.08387969323871E-2</v>
      </c>
      <c r="AV673" s="8">
        <v>8.7996083150064536E-3</v>
      </c>
      <c r="AW673" s="8">
        <v>8.2481356313338694E-2</v>
      </c>
      <c r="AX673" s="8">
        <v>4.4058150903608061E-2</v>
      </c>
      <c r="AY673" s="8">
        <v>1.074494158626145E-2</v>
      </c>
      <c r="AZ673" s="8">
        <v>6.3743598358827425E-2</v>
      </c>
      <c r="BA673" s="8">
        <v>3.1912138235620967E-2</v>
      </c>
      <c r="BB673" s="8">
        <v>7.9870393000983867E-3</v>
      </c>
      <c r="BC673" s="8">
        <v>4.9060925837290326E-2</v>
      </c>
      <c r="BD673" s="8">
        <v>2.4278720622441935E-2</v>
      </c>
      <c r="BE673" s="8">
        <v>6.6410754386406461E-3</v>
      </c>
      <c r="BF673" s="8">
        <v>7.09426568436613E-2</v>
      </c>
      <c r="BG673" s="8">
        <v>0.17128036608538713</v>
      </c>
      <c r="BH673" s="8">
        <v>1.6228855998035483E-6</v>
      </c>
      <c r="BI673" s="8">
        <v>0.10094810739187098</v>
      </c>
      <c r="BJ673" s="8">
        <v>1.1221197615606451</v>
      </c>
      <c r="BK673" s="8">
        <v>0.34435314246161292</v>
      </c>
      <c r="BL673" s="8">
        <v>0.31476655498564521</v>
      </c>
    </row>
    <row r="674" spans="1:64" x14ac:dyDescent="0.3">
      <c r="A674" s="7">
        <v>519120</v>
      </c>
      <c r="B674" s="7" t="str">
        <f t="shared" si="190"/>
        <v>Libraries and Archives</v>
      </c>
      <c r="C674" s="8">
        <f t="shared" si="191"/>
        <v>3.7541761636600002E-2</v>
      </c>
      <c r="D674" s="8">
        <f t="shared" si="192"/>
        <v>4.5064079386699998E-3</v>
      </c>
      <c r="E674" s="8">
        <f t="shared" si="193"/>
        <v>0.15865865231699999</v>
      </c>
      <c r="F674" s="8">
        <f t="shared" si="194"/>
        <v>1.6803059529900001E-2</v>
      </c>
      <c r="G674" s="8">
        <f t="shared" si="195"/>
        <v>2.0025872846800002E-3</v>
      </c>
      <c r="H674" s="8">
        <f t="shared" si="196"/>
        <v>3.03060692697E-2</v>
      </c>
      <c r="I674" s="8">
        <f t="shared" si="197"/>
        <v>3.2825123209499998E-2</v>
      </c>
      <c r="J674" s="8">
        <f t="shared" si="198"/>
        <v>3.3009150853499998E-3</v>
      </c>
      <c r="K674" s="8">
        <f t="shared" si="199"/>
        <v>4.7097679758300003E-2</v>
      </c>
      <c r="L674" s="8">
        <f t="shared" si="200"/>
        <v>2.78187809048E-2</v>
      </c>
      <c r="M674" s="8">
        <f t="shared" si="201"/>
        <v>3.14367742403E-3</v>
      </c>
      <c r="N674" s="8">
        <f t="shared" si="202"/>
        <v>0.15664624485799999</v>
      </c>
      <c r="O674" s="8">
        <f t="shared" si="203"/>
        <v>0.75466082610499996</v>
      </c>
      <c r="P674" s="8">
        <f t="shared" si="204"/>
        <v>1.9486919676299999E-5</v>
      </c>
      <c r="Q674" s="8">
        <f t="shared" si="205"/>
        <v>0.45878132572699998</v>
      </c>
      <c r="R674" s="8">
        <f t="shared" si="206"/>
        <v>1.2007068218900001</v>
      </c>
      <c r="S674" s="8">
        <f t="shared" si="207"/>
        <v>1.0491117160800001</v>
      </c>
      <c r="T674" s="8">
        <f t="shared" si="208"/>
        <v>1.08322371805</v>
      </c>
      <c r="W674" s="7">
        <v>519120</v>
      </c>
      <c r="X674" s="7" t="s">
        <v>767</v>
      </c>
      <c r="Y674" s="8">
        <v>3.7541761636600002E-2</v>
      </c>
      <c r="Z674" s="8">
        <v>4.5064079386699998E-3</v>
      </c>
      <c r="AA674" s="8">
        <v>0.15865865231699999</v>
      </c>
      <c r="AB674" s="8">
        <v>1.6803059529900001E-2</v>
      </c>
      <c r="AC674" s="8">
        <v>2.0025872846800002E-3</v>
      </c>
      <c r="AD674" s="8">
        <v>3.03060692697E-2</v>
      </c>
      <c r="AE674" s="8">
        <v>3.2825123209499998E-2</v>
      </c>
      <c r="AF674" s="8">
        <v>3.3009150853499998E-3</v>
      </c>
      <c r="AG674" s="8">
        <v>4.7097679758300003E-2</v>
      </c>
      <c r="AH674" s="8">
        <v>2.78187809048E-2</v>
      </c>
      <c r="AI674" s="8">
        <v>3.14367742403E-3</v>
      </c>
      <c r="AJ674" s="8">
        <v>0.15664624485799999</v>
      </c>
      <c r="AK674" s="8">
        <v>0.75466082610499996</v>
      </c>
      <c r="AL674" s="8">
        <v>1.9486919676299999E-5</v>
      </c>
      <c r="AM674" s="8">
        <v>0.45878132572699998</v>
      </c>
      <c r="AN674" s="8">
        <v>1.2007068218900001</v>
      </c>
      <c r="AO674" s="8">
        <v>1.0491117160800001</v>
      </c>
      <c r="AP674" s="8">
        <v>1.08322371805</v>
      </c>
      <c r="AS674" s="7">
        <v>519120</v>
      </c>
      <c r="AT674" s="7" t="s">
        <v>767</v>
      </c>
      <c r="AU674" s="8">
        <v>8.8516563057474199E-2</v>
      </c>
      <c r="AV674" s="8">
        <v>1.8744330285939838E-2</v>
      </c>
      <c r="AW674" s="8">
        <v>0.27003118111819352</v>
      </c>
      <c r="AX674" s="8">
        <v>4.801754199608952E-2</v>
      </c>
      <c r="AY674" s="8">
        <v>8.7848797874563386E-3</v>
      </c>
      <c r="AZ674" s="8">
        <v>7.4651856616304829E-2</v>
      </c>
      <c r="BA674" s="8">
        <v>8.7695802721258084E-2</v>
      </c>
      <c r="BB674" s="8">
        <v>1.6192018038072738E-2</v>
      </c>
      <c r="BC674" s="8">
        <v>0.1408707534388467</v>
      </c>
      <c r="BD674" s="8">
        <v>6.8387830170056438E-2</v>
      </c>
      <c r="BE674" s="8">
        <v>1.3840498165453869E-2</v>
      </c>
      <c r="BF674" s="8">
        <v>0.23948495983841933</v>
      </c>
      <c r="BG674" s="8">
        <v>0.75888870570099931</v>
      </c>
      <c r="BH674" s="8">
        <v>2.281930067066662E-5</v>
      </c>
      <c r="BI674" s="8">
        <v>0.45889802806199947</v>
      </c>
      <c r="BJ674" s="8">
        <v>1.3772920744614516</v>
      </c>
      <c r="BK674" s="8">
        <v>1.1314542784003223</v>
      </c>
      <c r="BL674" s="8">
        <v>1.2447585741983869</v>
      </c>
    </row>
    <row r="675" spans="1:64" x14ac:dyDescent="0.3">
      <c r="A675" s="7">
        <v>519130</v>
      </c>
      <c r="B675" s="7" t="str">
        <f t="shared" si="190"/>
        <v>Internet Publishing and Broadcasting and Web Search Portals</v>
      </c>
      <c r="C675" s="8">
        <f t="shared" si="191"/>
        <v>5.7996156298500003E-2</v>
      </c>
      <c r="D675" s="8">
        <f t="shared" si="192"/>
        <v>7.2892621179400001E-3</v>
      </c>
      <c r="E675" s="8">
        <f t="shared" si="193"/>
        <v>0.17730079583399999</v>
      </c>
      <c r="F675" s="8">
        <f t="shared" si="194"/>
        <v>9.1446764684300005E-2</v>
      </c>
      <c r="G675" s="8">
        <f t="shared" si="195"/>
        <v>1.0156824733300001E-2</v>
      </c>
      <c r="H675" s="8">
        <f t="shared" si="196"/>
        <v>6.9987475901099994E-2</v>
      </c>
      <c r="I675" s="8">
        <f t="shared" si="197"/>
        <v>9.8744415830999993E-2</v>
      </c>
      <c r="J675" s="8">
        <f t="shared" si="198"/>
        <v>1.07563009978E-2</v>
      </c>
      <c r="K675" s="8">
        <f t="shared" si="199"/>
        <v>7.8218636891900006E-2</v>
      </c>
      <c r="L675" s="8">
        <f t="shared" si="200"/>
        <v>4.9796254220800001E-2</v>
      </c>
      <c r="M675" s="8">
        <f t="shared" si="201"/>
        <v>6.1551395140300004E-3</v>
      </c>
      <c r="N675" s="8">
        <f t="shared" si="202"/>
        <v>0.22490783580400001</v>
      </c>
      <c r="O675" s="8">
        <f t="shared" si="203"/>
        <v>0.61100195690199999</v>
      </c>
      <c r="P675" s="8">
        <f t="shared" si="204"/>
        <v>6.4006830986500002E-6</v>
      </c>
      <c r="Q675" s="8">
        <f t="shared" si="205"/>
        <v>0.22163210760800001</v>
      </c>
      <c r="R675" s="8">
        <f t="shared" si="206"/>
        <v>1.2425862142499999</v>
      </c>
      <c r="S675" s="8">
        <f t="shared" si="207"/>
        <v>1.1715910653199999</v>
      </c>
      <c r="T675" s="8">
        <f t="shared" si="208"/>
        <v>1.1877193537199999</v>
      </c>
      <c r="W675" s="7">
        <v>519130</v>
      </c>
      <c r="X675" s="7" t="s">
        <v>768</v>
      </c>
      <c r="Y675" s="8">
        <v>5.7996156298500003E-2</v>
      </c>
      <c r="Z675" s="8">
        <v>7.2892621179400001E-3</v>
      </c>
      <c r="AA675" s="8">
        <v>0.17730079583399999</v>
      </c>
      <c r="AB675" s="8">
        <v>9.1446764684300005E-2</v>
      </c>
      <c r="AC675" s="8">
        <v>1.0156824733300001E-2</v>
      </c>
      <c r="AD675" s="8">
        <v>6.9987475901099994E-2</v>
      </c>
      <c r="AE675" s="8">
        <v>9.8744415830999993E-2</v>
      </c>
      <c r="AF675" s="8">
        <v>1.07563009978E-2</v>
      </c>
      <c r="AG675" s="8">
        <v>7.8218636891900006E-2</v>
      </c>
      <c r="AH675" s="8">
        <v>4.9796254220800001E-2</v>
      </c>
      <c r="AI675" s="8">
        <v>6.1551395140300004E-3</v>
      </c>
      <c r="AJ675" s="8">
        <v>0.22490783580400001</v>
      </c>
      <c r="AK675" s="8">
        <v>0.61100195690199999</v>
      </c>
      <c r="AL675" s="8">
        <v>6.4006830986500002E-6</v>
      </c>
      <c r="AM675" s="8">
        <v>0.22163210760800001</v>
      </c>
      <c r="AN675" s="8">
        <v>1.2425862142499999</v>
      </c>
      <c r="AO675" s="8">
        <v>1.1715910653199999</v>
      </c>
      <c r="AP675" s="8">
        <v>1.1877193537199999</v>
      </c>
      <c r="AS675" s="7">
        <v>519130</v>
      </c>
      <c r="AT675" s="7" t="s">
        <v>768</v>
      </c>
      <c r="AU675" s="8">
        <v>0.11354316277536773</v>
      </c>
      <c r="AV675" s="8">
        <v>2.3921119048836613E-2</v>
      </c>
      <c r="AW675" s="8">
        <v>0.26803122483604841</v>
      </c>
      <c r="AX675" s="8">
        <v>0.26101740726471606</v>
      </c>
      <c r="AY675" s="8">
        <v>5.7529636634188863E-2</v>
      </c>
      <c r="AZ675" s="8">
        <v>0.28468510205444358</v>
      </c>
      <c r="BA675" s="8">
        <v>0.19280190808082581</v>
      </c>
      <c r="BB675" s="8">
        <v>3.873044500307081E-2</v>
      </c>
      <c r="BC675" s="8">
        <v>0.23372586507181942</v>
      </c>
      <c r="BD675" s="8">
        <v>0.10194017302241935</v>
      </c>
      <c r="BE675" s="8">
        <v>2.1001319147057738E-2</v>
      </c>
      <c r="BF675" s="8">
        <v>0.30448786716166121</v>
      </c>
      <c r="BG675" s="8">
        <v>0.60866474792035508</v>
      </c>
      <c r="BH675" s="8">
        <v>4.5920026042806609E-6</v>
      </c>
      <c r="BI675" s="8">
        <v>0.22332576063775827</v>
      </c>
      <c r="BJ675" s="8">
        <v>1.4054955066596779</v>
      </c>
      <c r="BK675" s="8">
        <v>1.587103113695806</v>
      </c>
      <c r="BL675" s="8">
        <v>1.4491291858980637</v>
      </c>
    </row>
    <row r="676" spans="1:64" x14ac:dyDescent="0.3">
      <c r="A676" s="7">
        <v>519190</v>
      </c>
      <c r="B676" s="7" t="str">
        <f t="shared" si="190"/>
        <v>All Other Information Services</v>
      </c>
      <c r="C676" s="8">
        <f t="shared" si="191"/>
        <v>4.1226684456350006E-2</v>
      </c>
      <c r="D676" s="8">
        <f t="shared" si="192"/>
        <v>1.1206073741092256E-2</v>
      </c>
      <c r="E676" s="8">
        <f t="shared" si="193"/>
        <v>0.11088632402935483</v>
      </c>
      <c r="F676" s="8">
        <f t="shared" si="194"/>
        <v>3.1799552639407903E-2</v>
      </c>
      <c r="G676" s="8">
        <f t="shared" si="195"/>
        <v>7.5988566398301448E-3</v>
      </c>
      <c r="H676" s="8">
        <f t="shared" si="196"/>
        <v>4.5894689740857419E-2</v>
      </c>
      <c r="I676" s="8">
        <f t="shared" si="197"/>
        <v>4.2921765258599996E-2</v>
      </c>
      <c r="J676" s="8">
        <f t="shared" si="198"/>
        <v>1.024099272534258E-2</v>
      </c>
      <c r="K676" s="8">
        <f t="shared" si="199"/>
        <v>6.4328024378451601E-2</v>
      </c>
      <c r="L676" s="8">
        <f t="shared" si="200"/>
        <v>3.2221361959712903E-2</v>
      </c>
      <c r="M676" s="8">
        <f t="shared" si="201"/>
        <v>8.3664757033727402E-3</v>
      </c>
      <c r="N676" s="8">
        <f t="shared" si="202"/>
        <v>9.5856643446209672E-2</v>
      </c>
      <c r="O676" s="8">
        <f t="shared" si="203"/>
        <v>0.2331456121133709</v>
      </c>
      <c r="P676" s="8">
        <f t="shared" si="204"/>
        <v>8.25762551895871E-6</v>
      </c>
      <c r="Q676" s="8">
        <f t="shared" si="205"/>
        <v>0.1362396155687258</v>
      </c>
      <c r="R676" s="8">
        <f t="shared" si="206"/>
        <v>1</v>
      </c>
      <c r="S676" s="8">
        <f t="shared" si="207"/>
        <v>0.39174471192322574</v>
      </c>
      <c r="T676" s="8">
        <f t="shared" si="208"/>
        <v>0.4239423952658064</v>
      </c>
      <c r="W676" s="7">
        <v>519190</v>
      </c>
      <c r="X676" s="7" t="s">
        <v>769</v>
      </c>
      <c r="Y676" s="8">
        <v>0</v>
      </c>
      <c r="Z676" s="8">
        <v>0</v>
      </c>
      <c r="AA676" s="8">
        <v>0</v>
      </c>
      <c r="AB676" s="8">
        <v>0</v>
      </c>
      <c r="AC676" s="8">
        <v>0</v>
      </c>
      <c r="AD676" s="8">
        <v>0</v>
      </c>
      <c r="AE676" s="8">
        <v>0</v>
      </c>
      <c r="AF676" s="8">
        <v>0</v>
      </c>
      <c r="AG676" s="8">
        <v>0</v>
      </c>
      <c r="AH676" s="8">
        <v>0</v>
      </c>
      <c r="AI676" s="8">
        <v>0</v>
      </c>
      <c r="AJ676" s="8">
        <v>0</v>
      </c>
      <c r="AK676" s="8">
        <v>0</v>
      </c>
      <c r="AL676" s="8">
        <v>0</v>
      </c>
      <c r="AM676" s="8">
        <v>0</v>
      </c>
      <c r="AN676" s="8">
        <v>1</v>
      </c>
      <c r="AO676" s="8">
        <v>0</v>
      </c>
      <c r="AP676" s="8">
        <v>0</v>
      </c>
      <c r="AS676" s="7">
        <v>519190</v>
      </c>
      <c r="AT676" s="7" t="s">
        <v>769</v>
      </c>
      <c r="AU676" s="8">
        <v>4.1226684456350006E-2</v>
      </c>
      <c r="AV676" s="8">
        <v>1.1206073741092256E-2</v>
      </c>
      <c r="AW676" s="8">
        <v>0.11088632402935483</v>
      </c>
      <c r="AX676" s="8">
        <v>3.1799552639407903E-2</v>
      </c>
      <c r="AY676" s="8">
        <v>7.5988566398301448E-3</v>
      </c>
      <c r="AZ676" s="8">
        <v>4.5894689740857419E-2</v>
      </c>
      <c r="BA676" s="8">
        <v>4.2921765258599996E-2</v>
      </c>
      <c r="BB676" s="8">
        <v>1.024099272534258E-2</v>
      </c>
      <c r="BC676" s="8">
        <v>6.4328024378451601E-2</v>
      </c>
      <c r="BD676" s="8">
        <v>3.2221361959712903E-2</v>
      </c>
      <c r="BE676" s="8">
        <v>8.3664757033727402E-3</v>
      </c>
      <c r="BF676" s="8">
        <v>9.5856643446209672E-2</v>
      </c>
      <c r="BG676" s="8">
        <v>0.2331456121133709</v>
      </c>
      <c r="BH676" s="8">
        <v>8.25762551895871E-6</v>
      </c>
      <c r="BI676" s="8">
        <v>0.1362396155687258</v>
      </c>
      <c r="BJ676" s="8">
        <v>1.1633190822269355</v>
      </c>
      <c r="BK676" s="8">
        <v>0.39174471192322574</v>
      </c>
      <c r="BL676" s="8">
        <v>0.4239423952658064</v>
      </c>
    </row>
    <row r="677" spans="1:64" x14ac:dyDescent="0.3">
      <c r="A677" s="7">
        <v>521110</v>
      </c>
      <c r="B677" s="7" t="str">
        <f t="shared" si="190"/>
        <v>Monetary Authorities-Central Bank</v>
      </c>
      <c r="C677" s="8">
        <f t="shared" si="191"/>
        <v>1.9832460555435482E-2</v>
      </c>
      <c r="D677" s="8">
        <f t="shared" si="192"/>
        <v>6.5089778634048389E-3</v>
      </c>
      <c r="E677" s="8">
        <f t="shared" si="193"/>
        <v>5.2404630457451619E-2</v>
      </c>
      <c r="F677" s="8">
        <f t="shared" si="194"/>
        <v>6.0035007125451616E-2</v>
      </c>
      <c r="G677" s="8">
        <f t="shared" si="195"/>
        <v>1.9660118502233873E-2</v>
      </c>
      <c r="H677" s="8">
        <f t="shared" si="196"/>
        <v>0.10359509937806449</v>
      </c>
      <c r="I677" s="8">
        <f t="shared" si="197"/>
        <v>3.3107594318999997E-2</v>
      </c>
      <c r="J677" s="8">
        <f t="shared" si="198"/>
        <v>1.0440856261664517E-2</v>
      </c>
      <c r="K677" s="8">
        <f t="shared" si="199"/>
        <v>5.412191404164516E-2</v>
      </c>
      <c r="L677" s="8">
        <f t="shared" si="200"/>
        <v>1.5122572396887095E-2</v>
      </c>
      <c r="M677" s="8">
        <f t="shared" si="201"/>
        <v>5.028778463766129E-3</v>
      </c>
      <c r="N677" s="8">
        <f t="shared" si="202"/>
        <v>4.8567418107887089E-2</v>
      </c>
      <c r="O677" s="8">
        <f t="shared" si="203"/>
        <v>8.0716331408661288E-2</v>
      </c>
      <c r="P677" s="8">
        <f t="shared" si="204"/>
        <v>2.7696369031725805E-7</v>
      </c>
      <c r="Q677" s="8">
        <f t="shared" si="205"/>
        <v>2.6924149235629028E-2</v>
      </c>
      <c r="R677" s="8">
        <f t="shared" si="206"/>
        <v>1</v>
      </c>
      <c r="S677" s="8">
        <f t="shared" si="207"/>
        <v>0.2961934508120968</v>
      </c>
      <c r="T677" s="8">
        <f t="shared" si="208"/>
        <v>0.21057359042870966</v>
      </c>
      <c r="W677" s="7">
        <v>521110</v>
      </c>
      <c r="X677" s="7" t="s">
        <v>770</v>
      </c>
      <c r="Y677" s="8">
        <v>0</v>
      </c>
      <c r="Z677" s="8">
        <v>0</v>
      </c>
      <c r="AA677" s="8">
        <v>0</v>
      </c>
      <c r="AB677" s="8">
        <v>0</v>
      </c>
      <c r="AC677" s="8">
        <v>0</v>
      </c>
      <c r="AD677" s="8">
        <v>0</v>
      </c>
      <c r="AE677" s="8">
        <v>0</v>
      </c>
      <c r="AF677" s="8">
        <v>0</v>
      </c>
      <c r="AG677" s="8">
        <v>0</v>
      </c>
      <c r="AH677" s="8">
        <v>0</v>
      </c>
      <c r="AI677" s="8">
        <v>0</v>
      </c>
      <c r="AJ677" s="8">
        <v>0</v>
      </c>
      <c r="AK677" s="8">
        <v>0</v>
      </c>
      <c r="AL677" s="8">
        <v>0</v>
      </c>
      <c r="AM677" s="8">
        <v>0</v>
      </c>
      <c r="AN677" s="8">
        <v>1</v>
      </c>
      <c r="AO677" s="8">
        <v>0</v>
      </c>
      <c r="AP677" s="8">
        <v>0</v>
      </c>
      <c r="AS677" s="7">
        <v>521110</v>
      </c>
      <c r="AT677" s="7" t="s">
        <v>770</v>
      </c>
      <c r="AU677" s="8">
        <v>1.9832460555435482E-2</v>
      </c>
      <c r="AV677" s="8">
        <v>6.5089778634048389E-3</v>
      </c>
      <c r="AW677" s="8">
        <v>5.2404630457451619E-2</v>
      </c>
      <c r="AX677" s="8">
        <v>6.0035007125451616E-2</v>
      </c>
      <c r="AY677" s="8">
        <v>1.9660118502233873E-2</v>
      </c>
      <c r="AZ677" s="8">
        <v>0.10359509937806449</v>
      </c>
      <c r="BA677" s="8">
        <v>3.3107594318999997E-2</v>
      </c>
      <c r="BB677" s="8">
        <v>1.0440856261664517E-2</v>
      </c>
      <c r="BC677" s="8">
        <v>5.412191404164516E-2</v>
      </c>
      <c r="BD677" s="8">
        <v>1.5122572396887095E-2</v>
      </c>
      <c r="BE677" s="8">
        <v>5.028778463766129E-3</v>
      </c>
      <c r="BF677" s="8">
        <v>4.8567418107887089E-2</v>
      </c>
      <c r="BG677" s="8">
        <v>8.0716331408661288E-2</v>
      </c>
      <c r="BH677" s="8">
        <v>2.7696369031725805E-7</v>
      </c>
      <c r="BI677" s="8">
        <v>2.6924149235629028E-2</v>
      </c>
      <c r="BJ677" s="8">
        <v>1.0787460688762904</v>
      </c>
      <c r="BK677" s="8">
        <v>0.2961934508120968</v>
      </c>
      <c r="BL677" s="8">
        <v>0.21057359042870966</v>
      </c>
    </row>
    <row r="678" spans="1:64" x14ac:dyDescent="0.3">
      <c r="A678" s="7">
        <v>522110</v>
      </c>
      <c r="B678" s="7" t="str">
        <f t="shared" si="190"/>
        <v>Commercial Banking</v>
      </c>
      <c r="C678" s="8">
        <f t="shared" si="191"/>
        <v>7.7473705535999998E-2</v>
      </c>
      <c r="D678" s="8">
        <f t="shared" si="192"/>
        <v>9.3374672425100003E-3</v>
      </c>
      <c r="E678" s="8">
        <f t="shared" si="193"/>
        <v>0.213705289263</v>
      </c>
      <c r="F678" s="8">
        <f t="shared" si="194"/>
        <v>0.19018338921</v>
      </c>
      <c r="G678" s="8">
        <f t="shared" si="195"/>
        <v>2.3543318783900001E-2</v>
      </c>
      <c r="H678" s="8">
        <f t="shared" si="196"/>
        <v>0.14312981901300001</v>
      </c>
      <c r="I678" s="8">
        <f t="shared" si="197"/>
        <v>0.115203163508</v>
      </c>
      <c r="J678" s="8">
        <f t="shared" si="198"/>
        <v>1.3328485907799999E-2</v>
      </c>
      <c r="K678" s="8">
        <f t="shared" si="199"/>
        <v>8.6360315826200004E-2</v>
      </c>
      <c r="L678" s="8">
        <f t="shared" si="200"/>
        <v>5.8095082949099999E-2</v>
      </c>
      <c r="M678" s="8">
        <f t="shared" si="201"/>
        <v>6.8836950470499998E-3</v>
      </c>
      <c r="N678" s="8">
        <f t="shared" si="202"/>
        <v>0.234669582534</v>
      </c>
      <c r="O678" s="8">
        <f t="shared" si="203"/>
        <v>0.70695565112100001</v>
      </c>
      <c r="P678" s="8">
        <f t="shared" si="204"/>
        <v>3.6297297500599999E-6</v>
      </c>
      <c r="Q678" s="8">
        <f t="shared" si="205"/>
        <v>0.23690573197199999</v>
      </c>
      <c r="R678" s="8">
        <f t="shared" si="206"/>
        <v>1.30051646204</v>
      </c>
      <c r="S678" s="8">
        <f t="shared" si="207"/>
        <v>1.3568565270099999</v>
      </c>
      <c r="T678" s="8">
        <f t="shared" si="208"/>
        <v>1.2148919652400001</v>
      </c>
      <c r="W678" s="7">
        <v>522110</v>
      </c>
      <c r="X678" s="7" t="s">
        <v>771</v>
      </c>
      <c r="Y678" s="8">
        <v>7.7473705535999998E-2</v>
      </c>
      <c r="Z678" s="8">
        <v>9.3374672425100003E-3</v>
      </c>
      <c r="AA678" s="8">
        <v>0.213705289263</v>
      </c>
      <c r="AB678" s="8">
        <v>0.19018338921</v>
      </c>
      <c r="AC678" s="8">
        <v>2.3543318783900001E-2</v>
      </c>
      <c r="AD678" s="8">
        <v>0.14312981901300001</v>
      </c>
      <c r="AE678" s="8">
        <v>0.115203163508</v>
      </c>
      <c r="AF678" s="8">
        <v>1.3328485907799999E-2</v>
      </c>
      <c r="AG678" s="8">
        <v>8.6360315826200004E-2</v>
      </c>
      <c r="AH678" s="8">
        <v>5.8095082949099999E-2</v>
      </c>
      <c r="AI678" s="8">
        <v>6.8836950470499998E-3</v>
      </c>
      <c r="AJ678" s="8">
        <v>0.234669582534</v>
      </c>
      <c r="AK678" s="8">
        <v>0.70695565112100001</v>
      </c>
      <c r="AL678" s="8">
        <v>3.6297297500599999E-6</v>
      </c>
      <c r="AM678" s="8">
        <v>0.23690573197199999</v>
      </c>
      <c r="AN678" s="8">
        <v>1.30051646204</v>
      </c>
      <c r="AO678" s="8">
        <v>1.3568565270099999</v>
      </c>
      <c r="AP678" s="8">
        <v>1.2148919652400001</v>
      </c>
      <c r="AS678" s="7">
        <v>522110</v>
      </c>
      <c r="AT678" s="7" t="s">
        <v>771</v>
      </c>
      <c r="AU678" s="8">
        <v>0.11139245495901126</v>
      </c>
      <c r="AV678" s="8">
        <v>2.4541561577324841E-2</v>
      </c>
      <c r="AW678" s="8">
        <v>0.31392250143383871</v>
      </c>
      <c r="AX678" s="8">
        <v>0.28591784846227408</v>
      </c>
      <c r="AY678" s="8">
        <v>6.4150322452309672E-2</v>
      </c>
      <c r="AZ678" s="8">
        <v>0.36740898619411289</v>
      </c>
      <c r="BA678" s="8">
        <v>0.18214843405326933</v>
      </c>
      <c r="BB678" s="8">
        <v>3.8789751955467737E-2</v>
      </c>
      <c r="BC678" s="8">
        <v>0.25223008481572257</v>
      </c>
      <c r="BD678" s="8">
        <v>8.0440286875301595E-2</v>
      </c>
      <c r="BE678" s="8">
        <v>1.8286397484927094E-2</v>
      </c>
      <c r="BF678" s="8">
        <v>0.31075491942533867</v>
      </c>
      <c r="BG678" s="8">
        <v>0.71460169864300072</v>
      </c>
      <c r="BH678" s="8">
        <v>3.416403819978935E-6</v>
      </c>
      <c r="BI678" s="8">
        <v>0.23652518724300006</v>
      </c>
      <c r="BJ678" s="8">
        <v>1.4498565179701615</v>
      </c>
      <c r="BK678" s="8">
        <v>1.7174771571088709</v>
      </c>
      <c r="BL678" s="8">
        <v>1.4731682708233871</v>
      </c>
    </row>
    <row r="679" spans="1:64" x14ac:dyDescent="0.3">
      <c r="A679" s="7">
        <v>522120</v>
      </c>
      <c r="B679" s="7" t="str">
        <f t="shared" si="190"/>
        <v>Savings Institutions</v>
      </c>
      <c r="C679" s="8">
        <f t="shared" si="191"/>
        <v>9.0691667458367736E-2</v>
      </c>
      <c r="D679" s="8">
        <f t="shared" si="192"/>
        <v>2.1232373747193226E-2</v>
      </c>
      <c r="E679" s="8">
        <f t="shared" si="193"/>
        <v>0.25560169337795158</v>
      </c>
      <c r="F679" s="8">
        <f t="shared" si="194"/>
        <v>0.20173451172804843</v>
      </c>
      <c r="G679" s="8">
        <f t="shared" si="195"/>
        <v>4.7459913231638715E-2</v>
      </c>
      <c r="H679" s="8">
        <f t="shared" si="196"/>
        <v>0.27553737977625964</v>
      </c>
      <c r="I679" s="8">
        <f t="shared" si="197"/>
        <v>0.15124970452818548</v>
      </c>
      <c r="J679" s="8">
        <f t="shared" si="198"/>
        <v>3.4161212923706427E-2</v>
      </c>
      <c r="K679" s="8">
        <f t="shared" si="199"/>
        <v>0.21485707833144516</v>
      </c>
      <c r="L679" s="8">
        <f t="shared" si="200"/>
        <v>6.5591587362527418E-2</v>
      </c>
      <c r="M679" s="8">
        <f t="shared" si="201"/>
        <v>1.5868247541085002E-2</v>
      </c>
      <c r="N679" s="8">
        <f t="shared" si="202"/>
        <v>0.25063356677717741</v>
      </c>
      <c r="O679" s="8">
        <f t="shared" si="203"/>
        <v>0.55542129094374215</v>
      </c>
      <c r="P679" s="8">
        <f t="shared" si="204"/>
        <v>3.0056888564962907E-6</v>
      </c>
      <c r="Q679" s="8">
        <f t="shared" si="205"/>
        <v>0.18109697481909667</v>
      </c>
      <c r="R679" s="8">
        <f t="shared" si="206"/>
        <v>1</v>
      </c>
      <c r="S679" s="8">
        <f t="shared" si="207"/>
        <v>1.2989253531233871</v>
      </c>
      <c r="T679" s="8">
        <f t="shared" si="208"/>
        <v>1.174461544170484</v>
      </c>
      <c r="W679" s="7">
        <v>522120</v>
      </c>
      <c r="X679" s="7" t="s">
        <v>772</v>
      </c>
      <c r="Y679" s="8">
        <v>0</v>
      </c>
      <c r="Z679" s="8">
        <v>0</v>
      </c>
      <c r="AA679" s="8">
        <v>0</v>
      </c>
      <c r="AB679" s="8">
        <v>0</v>
      </c>
      <c r="AC679" s="8">
        <v>0</v>
      </c>
      <c r="AD679" s="8">
        <v>0</v>
      </c>
      <c r="AE679" s="8">
        <v>0</v>
      </c>
      <c r="AF679" s="8">
        <v>0</v>
      </c>
      <c r="AG679" s="8">
        <v>0</v>
      </c>
      <c r="AH679" s="8">
        <v>0</v>
      </c>
      <c r="AI679" s="8">
        <v>0</v>
      </c>
      <c r="AJ679" s="8">
        <v>0</v>
      </c>
      <c r="AK679" s="8">
        <v>0</v>
      </c>
      <c r="AL679" s="8">
        <v>0</v>
      </c>
      <c r="AM679" s="8">
        <v>0</v>
      </c>
      <c r="AN679" s="8">
        <v>1</v>
      </c>
      <c r="AO679" s="8">
        <v>0</v>
      </c>
      <c r="AP679" s="8">
        <v>0</v>
      </c>
      <c r="AS679" s="7">
        <v>522120</v>
      </c>
      <c r="AT679" s="7" t="s">
        <v>772</v>
      </c>
      <c r="AU679" s="8">
        <v>9.0691667458367736E-2</v>
      </c>
      <c r="AV679" s="8">
        <v>2.1232373747193226E-2</v>
      </c>
      <c r="AW679" s="8">
        <v>0.25560169337795158</v>
      </c>
      <c r="AX679" s="8">
        <v>0.20173451172804843</v>
      </c>
      <c r="AY679" s="8">
        <v>4.7459913231638715E-2</v>
      </c>
      <c r="AZ679" s="8">
        <v>0.27553737977625964</v>
      </c>
      <c r="BA679" s="8">
        <v>0.15124970452818548</v>
      </c>
      <c r="BB679" s="8">
        <v>3.4161212923706427E-2</v>
      </c>
      <c r="BC679" s="8">
        <v>0.21485707833144516</v>
      </c>
      <c r="BD679" s="8">
        <v>6.5591587362527418E-2</v>
      </c>
      <c r="BE679" s="8">
        <v>1.5868247541085002E-2</v>
      </c>
      <c r="BF679" s="8">
        <v>0.25063356677717741</v>
      </c>
      <c r="BG679" s="8">
        <v>0.55542129094374215</v>
      </c>
      <c r="BH679" s="8">
        <v>3.0056888564962907E-6</v>
      </c>
      <c r="BI679" s="8">
        <v>0.18109697481909667</v>
      </c>
      <c r="BJ679" s="8">
        <v>1.3675257345835485</v>
      </c>
      <c r="BK679" s="8">
        <v>1.2989253531233871</v>
      </c>
      <c r="BL679" s="8">
        <v>1.174461544170484</v>
      </c>
    </row>
    <row r="680" spans="1:64" x14ac:dyDescent="0.3">
      <c r="A680" s="7">
        <v>522130</v>
      </c>
      <c r="B680" s="7" t="str">
        <f t="shared" si="190"/>
        <v>Credit Unions</v>
      </c>
      <c r="C680" s="8">
        <f t="shared" si="191"/>
        <v>7.7530686761000001E-2</v>
      </c>
      <c r="D680" s="8">
        <f t="shared" si="192"/>
        <v>9.3416301777599995E-3</v>
      </c>
      <c r="E680" s="8">
        <f t="shared" si="193"/>
        <v>0.21477761184999999</v>
      </c>
      <c r="F680" s="8">
        <f t="shared" si="194"/>
        <v>0.12987785280700001</v>
      </c>
      <c r="G680" s="8">
        <f t="shared" si="195"/>
        <v>1.60708906709E-2</v>
      </c>
      <c r="H680" s="8">
        <f t="shared" si="196"/>
        <v>9.6661108178200006E-2</v>
      </c>
      <c r="I680" s="8">
        <f t="shared" si="197"/>
        <v>0.117820204956</v>
      </c>
      <c r="J680" s="8">
        <f t="shared" si="198"/>
        <v>1.36288823002E-2</v>
      </c>
      <c r="K680" s="8">
        <f t="shared" si="199"/>
        <v>8.7633986948200002E-2</v>
      </c>
      <c r="L680" s="8">
        <f t="shared" si="200"/>
        <v>5.8164821973500001E-2</v>
      </c>
      <c r="M680" s="8">
        <f t="shared" si="201"/>
        <v>6.88901877608E-3</v>
      </c>
      <c r="N680" s="8">
        <f t="shared" si="202"/>
        <v>0.23618439808899999</v>
      </c>
      <c r="O680" s="8">
        <f t="shared" si="203"/>
        <v>0.70676024604300003</v>
      </c>
      <c r="P680" s="8">
        <f t="shared" si="204"/>
        <v>5.3192608744700002E-6</v>
      </c>
      <c r="Q680" s="8">
        <f t="shared" si="205"/>
        <v>0.231788885749</v>
      </c>
      <c r="R680" s="8">
        <f t="shared" si="206"/>
        <v>1.3016499287900001</v>
      </c>
      <c r="S680" s="8">
        <f t="shared" si="207"/>
        <v>1.2426098516599999</v>
      </c>
      <c r="T680" s="8">
        <f t="shared" si="208"/>
        <v>1.2190830742000001</v>
      </c>
      <c r="W680" s="7">
        <v>522130</v>
      </c>
      <c r="X680" s="7" t="s">
        <v>773</v>
      </c>
      <c r="Y680" s="8">
        <v>7.7530686761000001E-2</v>
      </c>
      <c r="Z680" s="8">
        <v>9.3416301777599995E-3</v>
      </c>
      <c r="AA680" s="8">
        <v>0.21477761184999999</v>
      </c>
      <c r="AB680" s="8">
        <v>0.12987785280700001</v>
      </c>
      <c r="AC680" s="8">
        <v>1.60708906709E-2</v>
      </c>
      <c r="AD680" s="8">
        <v>9.6661108178200006E-2</v>
      </c>
      <c r="AE680" s="8">
        <v>0.117820204956</v>
      </c>
      <c r="AF680" s="8">
        <v>1.36288823002E-2</v>
      </c>
      <c r="AG680" s="8">
        <v>8.7633986948200002E-2</v>
      </c>
      <c r="AH680" s="8">
        <v>5.8164821973500001E-2</v>
      </c>
      <c r="AI680" s="8">
        <v>6.88901877608E-3</v>
      </c>
      <c r="AJ680" s="8">
        <v>0.23618439808899999</v>
      </c>
      <c r="AK680" s="8">
        <v>0.70676024604300003</v>
      </c>
      <c r="AL680" s="8">
        <v>5.3192608744700002E-6</v>
      </c>
      <c r="AM680" s="8">
        <v>0.231788885749</v>
      </c>
      <c r="AN680" s="8">
        <v>1.3016499287900001</v>
      </c>
      <c r="AO680" s="8">
        <v>1.2426098516599999</v>
      </c>
      <c r="AP680" s="8">
        <v>1.2190830742000001</v>
      </c>
      <c r="AS680" s="7">
        <v>522130</v>
      </c>
      <c r="AT680" s="7" t="s">
        <v>773</v>
      </c>
      <c r="AU680" s="8">
        <v>0.11036484097636609</v>
      </c>
      <c r="AV680" s="8">
        <v>2.4392114072063219E-2</v>
      </c>
      <c r="AW680" s="8">
        <v>0.31099477642585482</v>
      </c>
      <c r="AX680" s="8">
        <v>0.2174680781388387</v>
      </c>
      <c r="AY680" s="8">
        <v>4.7644680549648384E-2</v>
      </c>
      <c r="AZ680" s="8">
        <v>0.27955243664621449</v>
      </c>
      <c r="BA680" s="8">
        <v>0.18395874905719681</v>
      </c>
      <c r="BB680" s="8">
        <v>3.9295321313638706E-2</v>
      </c>
      <c r="BC680" s="8">
        <v>0.25516900865054037</v>
      </c>
      <c r="BD680" s="8">
        <v>7.9930130546382247E-2</v>
      </c>
      <c r="BE680" s="8">
        <v>1.8208906993025485E-2</v>
      </c>
      <c r="BF680" s="8">
        <v>0.30805991693522577</v>
      </c>
      <c r="BG680" s="8">
        <v>0.70241264512549939</v>
      </c>
      <c r="BH680" s="8">
        <v>4.3470625542879029E-6</v>
      </c>
      <c r="BI680" s="8">
        <v>0.22842453367354817</v>
      </c>
      <c r="BJ680" s="8">
        <v>1.4457517314741937</v>
      </c>
      <c r="BK680" s="8">
        <v>1.5285361630770971</v>
      </c>
      <c r="BL680" s="8">
        <v>1.4622940467632257</v>
      </c>
    </row>
    <row r="681" spans="1:64" x14ac:dyDescent="0.3">
      <c r="A681" s="7">
        <v>522190</v>
      </c>
      <c r="B681" s="7" t="str">
        <f t="shared" si="190"/>
        <v>Other Depository Credit Intermediation</v>
      </c>
      <c r="C681" s="8">
        <f t="shared" si="191"/>
        <v>1.4691009707408064E-2</v>
      </c>
      <c r="D681" s="8">
        <f t="shared" si="192"/>
        <v>4.3689288805580642E-3</v>
      </c>
      <c r="E681" s="8">
        <f t="shared" si="193"/>
        <v>3.5698005593854838E-2</v>
      </c>
      <c r="F681" s="8">
        <f t="shared" si="194"/>
        <v>4.0663369519806446E-2</v>
      </c>
      <c r="G681" s="8">
        <f t="shared" si="195"/>
        <v>1.1305140481272581E-2</v>
      </c>
      <c r="H681" s="8">
        <f t="shared" si="196"/>
        <v>5.0150302939532258E-2</v>
      </c>
      <c r="I681" s="8">
        <f t="shared" si="197"/>
        <v>2.5425766876709679E-2</v>
      </c>
      <c r="J681" s="8">
        <f t="shared" si="198"/>
        <v>7.2609509796645166E-3</v>
      </c>
      <c r="K681" s="8">
        <f t="shared" si="199"/>
        <v>3.2806240335516122E-2</v>
      </c>
      <c r="L681" s="8">
        <f t="shared" si="200"/>
        <v>1.1017634207309676E-2</v>
      </c>
      <c r="M681" s="8">
        <f t="shared" si="201"/>
        <v>3.3692781129982261E-3</v>
      </c>
      <c r="N681" s="8">
        <f t="shared" si="202"/>
        <v>3.4537141396806456E-2</v>
      </c>
      <c r="O681" s="8">
        <f t="shared" si="203"/>
        <v>6.9368907428419349E-2</v>
      </c>
      <c r="P681" s="8">
        <f t="shared" si="204"/>
        <v>2.4481459009387095E-7</v>
      </c>
      <c r="Q681" s="8">
        <f t="shared" si="205"/>
        <v>2.2215542480903225E-2</v>
      </c>
      <c r="R681" s="8">
        <f t="shared" si="206"/>
        <v>1</v>
      </c>
      <c r="S681" s="8">
        <f t="shared" si="207"/>
        <v>0.19889300648887098</v>
      </c>
      <c r="T681" s="8">
        <f t="shared" si="208"/>
        <v>0.16226715174032258</v>
      </c>
      <c r="W681" s="7">
        <v>522190</v>
      </c>
      <c r="X681" s="7" t="s">
        <v>774</v>
      </c>
      <c r="Y681" s="8">
        <v>0</v>
      </c>
      <c r="Z681" s="8">
        <v>0</v>
      </c>
      <c r="AA681" s="8">
        <v>0</v>
      </c>
      <c r="AB681" s="8">
        <v>0</v>
      </c>
      <c r="AC681" s="8">
        <v>0</v>
      </c>
      <c r="AD681" s="8">
        <v>0</v>
      </c>
      <c r="AE681" s="8">
        <v>0</v>
      </c>
      <c r="AF681" s="8">
        <v>0</v>
      </c>
      <c r="AG681" s="8">
        <v>0</v>
      </c>
      <c r="AH681" s="8">
        <v>0</v>
      </c>
      <c r="AI681" s="8">
        <v>0</v>
      </c>
      <c r="AJ681" s="8">
        <v>0</v>
      </c>
      <c r="AK681" s="8">
        <v>0</v>
      </c>
      <c r="AL681" s="8">
        <v>0</v>
      </c>
      <c r="AM681" s="8">
        <v>0</v>
      </c>
      <c r="AN681" s="8">
        <v>1</v>
      </c>
      <c r="AO681" s="8">
        <v>0</v>
      </c>
      <c r="AP681" s="8">
        <v>0</v>
      </c>
      <c r="AS681" s="7">
        <v>522190</v>
      </c>
      <c r="AT681" s="7" t="s">
        <v>774</v>
      </c>
      <c r="AU681" s="8">
        <v>1.4691009707408064E-2</v>
      </c>
      <c r="AV681" s="8">
        <v>4.3689288805580642E-3</v>
      </c>
      <c r="AW681" s="8">
        <v>3.5698005593854838E-2</v>
      </c>
      <c r="AX681" s="8">
        <v>4.0663369519806446E-2</v>
      </c>
      <c r="AY681" s="8">
        <v>1.1305140481272581E-2</v>
      </c>
      <c r="AZ681" s="8">
        <v>5.0150302939532258E-2</v>
      </c>
      <c r="BA681" s="8">
        <v>2.5425766876709679E-2</v>
      </c>
      <c r="BB681" s="8">
        <v>7.2609509796645166E-3</v>
      </c>
      <c r="BC681" s="8">
        <v>3.2806240335516122E-2</v>
      </c>
      <c r="BD681" s="8">
        <v>1.1017634207309676E-2</v>
      </c>
      <c r="BE681" s="8">
        <v>3.3692781129982261E-3</v>
      </c>
      <c r="BF681" s="8">
        <v>3.4537141396806456E-2</v>
      </c>
      <c r="BG681" s="8">
        <v>6.9368907428419349E-2</v>
      </c>
      <c r="BH681" s="8">
        <v>2.4481459009387095E-7</v>
      </c>
      <c r="BI681" s="8">
        <v>2.2215542480903225E-2</v>
      </c>
      <c r="BJ681" s="8">
        <v>1.054757944181774</v>
      </c>
      <c r="BK681" s="8">
        <v>0.19889300648887098</v>
      </c>
      <c r="BL681" s="8">
        <v>0.16226715174032258</v>
      </c>
    </row>
    <row r="682" spans="1:64" x14ac:dyDescent="0.3">
      <c r="A682" s="7">
        <v>522210</v>
      </c>
      <c r="B682" s="7" t="str">
        <f t="shared" si="190"/>
        <v>Credit Card Issuing</v>
      </c>
      <c r="C682" s="8">
        <f t="shared" si="191"/>
        <v>8.6937197358091925E-2</v>
      </c>
      <c r="D682" s="8">
        <f t="shared" si="192"/>
        <v>2.4584444960425802E-2</v>
      </c>
      <c r="E682" s="8">
        <f t="shared" si="193"/>
        <v>0.14918217290827424</v>
      </c>
      <c r="F682" s="8">
        <f t="shared" si="194"/>
        <v>0.12653908863899033</v>
      </c>
      <c r="G682" s="8">
        <f t="shared" si="195"/>
        <v>3.702165884627194E-2</v>
      </c>
      <c r="H682" s="8">
        <f t="shared" si="196"/>
        <v>0.13269614451652581</v>
      </c>
      <c r="I682" s="8">
        <f t="shared" si="197"/>
        <v>0.11356529408823549</v>
      </c>
      <c r="J682" s="8">
        <f t="shared" si="198"/>
        <v>3.1376192173796773E-2</v>
      </c>
      <c r="K682" s="8">
        <f t="shared" si="199"/>
        <v>0.12222538213282259</v>
      </c>
      <c r="L682" s="8">
        <f t="shared" si="200"/>
        <v>7.6899321486980629E-2</v>
      </c>
      <c r="M682" s="8">
        <f t="shared" si="201"/>
        <v>2.1444391858413389E-2</v>
      </c>
      <c r="N682" s="8">
        <f t="shared" si="202"/>
        <v>0.1617018728242903</v>
      </c>
      <c r="O682" s="8">
        <f t="shared" si="203"/>
        <v>0.29731682443838719</v>
      </c>
      <c r="P682" s="8">
        <f t="shared" si="204"/>
        <v>4.3930543230598394E-6</v>
      </c>
      <c r="Q682" s="8">
        <f t="shared" si="205"/>
        <v>0.14201241127499992</v>
      </c>
      <c r="R682" s="8">
        <f t="shared" si="206"/>
        <v>1</v>
      </c>
      <c r="S682" s="8">
        <f t="shared" si="207"/>
        <v>0.7801278597440322</v>
      </c>
      <c r="T682" s="8">
        <f t="shared" si="208"/>
        <v>0.75103783613661301</v>
      </c>
      <c r="W682" s="7">
        <v>522210</v>
      </c>
      <c r="X682" s="7" t="s">
        <v>775</v>
      </c>
      <c r="Y682" s="8">
        <v>0</v>
      </c>
      <c r="Z682" s="8">
        <v>0</v>
      </c>
      <c r="AA682" s="8">
        <v>0</v>
      </c>
      <c r="AB682" s="8">
        <v>0</v>
      </c>
      <c r="AC682" s="8">
        <v>0</v>
      </c>
      <c r="AD682" s="8">
        <v>0</v>
      </c>
      <c r="AE682" s="8">
        <v>0</v>
      </c>
      <c r="AF682" s="8">
        <v>0</v>
      </c>
      <c r="AG682" s="8">
        <v>0</v>
      </c>
      <c r="AH682" s="8">
        <v>0</v>
      </c>
      <c r="AI682" s="8">
        <v>0</v>
      </c>
      <c r="AJ682" s="8">
        <v>0</v>
      </c>
      <c r="AK682" s="8">
        <v>0</v>
      </c>
      <c r="AL682" s="8">
        <v>0</v>
      </c>
      <c r="AM682" s="8">
        <v>0</v>
      </c>
      <c r="AN682" s="8">
        <v>1</v>
      </c>
      <c r="AO682" s="8">
        <v>0</v>
      </c>
      <c r="AP682" s="8">
        <v>0</v>
      </c>
      <c r="AS682" s="7">
        <v>522210</v>
      </c>
      <c r="AT682" s="7" t="s">
        <v>775</v>
      </c>
      <c r="AU682" s="8">
        <v>8.6937197358091925E-2</v>
      </c>
      <c r="AV682" s="8">
        <v>2.4584444960425802E-2</v>
      </c>
      <c r="AW682" s="8">
        <v>0.14918217290827424</v>
      </c>
      <c r="AX682" s="8">
        <v>0.12653908863899033</v>
      </c>
      <c r="AY682" s="8">
        <v>3.702165884627194E-2</v>
      </c>
      <c r="AZ682" s="8">
        <v>0.13269614451652581</v>
      </c>
      <c r="BA682" s="8">
        <v>0.11356529408823549</v>
      </c>
      <c r="BB682" s="8">
        <v>3.1376192173796773E-2</v>
      </c>
      <c r="BC682" s="8">
        <v>0.12222538213282259</v>
      </c>
      <c r="BD682" s="8">
        <v>7.6899321486980629E-2</v>
      </c>
      <c r="BE682" s="8">
        <v>2.1444391858413389E-2</v>
      </c>
      <c r="BF682" s="8">
        <v>0.1617018728242903</v>
      </c>
      <c r="BG682" s="8">
        <v>0.29731682443838719</v>
      </c>
      <c r="BH682" s="8">
        <v>4.3930543230598394E-6</v>
      </c>
      <c r="BI682" s="8">
        <v>0.14201241127499992</v>
      </c>
      <c r="BJ682" s="8">
        <v>1.2607038152270968</v>
      </c>
      <c r="BK682" s="8">
        <v>0.7801278597440322</v>
      </c>
      <c r="BL682" s="8">
        <v>0.75103783613661301</v>
      </c>
    </row>
    <row r="683" spans="1:64" x14ac:dyDescent="0.3">
      <c r="A683" s="7">
        <v>522220</v>
      </c>
      <c r="B683" s="7" t="str">
        <f t="shared" si="190"/>
        <v>Sales Financing</v>
      </c>
      <c r="C683" s="8">
        <f t="shared" si="191"/>
        <v>9.2797711828099996E-2</v>
      </c>
      <c r="D683" s="8">
        <f t="shared" si="192"/>
        <v>1.45118719634E-2</v>
      </c>
      <c r="E683" s="8">
        <f t="shared" si="193"/>
        <v>0.160900612833</v>
      </c>
      <c r="F683" s="8">
        <f t="shared" si="194"/>
        <v>0.15956657749600001</v>
      </c>
      <c r="G683" s="8">
        <f t="shared" si="195"/>
        <v>2.1716387447999998E-2</v>
      </c>
      <c r="H683" s="8">
        <f t="shared" si="196"/>
        <v>8.9465326350799998E-2</v>
      </c>
      <c r="I683" s="8">
        <f t="shared" si="197"/>
        <v>0.118425757368</v>
      </c>
      <c r="J683" s="8">
        <f t="shared" si="198"/>
        <v>1.6544703473200001E-2</v>
      </c>
      <c r="K683" s="8">
        <f t="shared" si="199"/>
        <v>6.7279773242999996E-2</v>
      </c>
      <c r="L683" s="8">
        <f t="shared" si="200"/>
        <v>8.5023388408799999E-2</v>
      </c>
      <c r="M683" s="8">
        <f t="shared" si="201"/>
        <v>1.20138494986E-2</v>
      </c>
      <c r="N683" s="8">
        <f t="shared" si="202"/>
        <v>0.20022501685300001</v>
      </c>
      <c r="O683" s="8">
        <f t="shared" si="203"/>
        <v>0.60950596674299995</v>
      </c>
      <c r="P683" s="8">
        <f t="shared" si="204"/>
        <v>5.3437270709600004E-6</v>
      </c>
      <c r="Q683" s="8">
        <f t="shared" si="205"/>
        <v>0.27957089871700003</v>
      </c>
      <c r="R683" s="8">
        <f t="shared" si="206"/>
        <v>1.2682101966199999</v>
      </c>
      <c r="S683" s="8">
        <f t="shared" si="207"/>
        <v>1.2707482912900001</v>
      </c>
      <c r="T683" s="8">
        <f t="shared" si="208"/>
        <v>1.2022502340800001</v>
      </c>
      <c r="W683" s="7">
        <v>522220</v>
      </c>
      <c r="X683" s="7" t="s">
        <v>776</v>
      </c>
      <c r="Y683" s="8">
        <v>9.2797711828099996E-2</v>
      </c>
      <c r="Z683" s="8">
        <v>1.45118719634E-2</v>
      </c>
      <c r="AA683" s="8">
        <v>0.160900612833</v>
      </c>
      <c r="AB683" s="8">
        <v>0.15956657749600001</v>
      </c>
      <c r="AC683" s="8">
        <v>2.1716387447999998E-2</v>
      </c>
      <c r="AD683" s="8">
        <v>8.9465326350799998E-2</v>
      </c>
      <c r="AE683" s="8">
        <v>0.118425757368</v>
      </c>
      <c r="AF683" s="8">
        <v>1.6544703473200001E-2</v>
      </c>
      <c r="AG683" s="8">
        <v>6.7279773242999996E-2</v>
      </c>
      <c r="AH683" s="8">
        <v>8.5023388408799999E-2</v>
      </c>
      <c r="AI683" s="8">
        <v>1.20138494986E-2</v>
      </c>
      <c r="AJ683" s="8">
        <v>0.20022501685300001</v>
      </c>
      <c r="AK683" s="8">
        <v>0.60950596674299995</v>
      </c>
      <c r="AL683" s="8">
        <v>5.3437270709600004E-6</v>
      </c>
      <c r="AM683" s="8">
        <v>0.27957089871700003</v>
      </c>
      <c r="AN683" s="8">
        <v>1.2682101966199999</v>
      </c>
      <c r="AO683" s="8">
        <v>1.2707482912900001</v>
      </c>
      <c r="AP683" s="8">
        <v>1.2022502340800001</v>
      </c>
      <c r="AS683" s="7">
        <v>522220</v>
      </c>
      <c r="AT683" s="7" t="s">
        <v>776</v>
      </c>
      <c r="AU683" s="8">
        <v>0.12891086637983867</v>
      </c>
      <c r="AV683" s="8">
        <v>3.2628591744119841E-2</v>
      </c>
      <c r="AW683" s="8">
        <v>0.22793405466459674</v>
      </c>
      <c r="AX683" s="8">
        <v>0.24098853019052804</v>
      </c>
      <c r="AY683" s="8">
        <v>6.0943350140825012E-2</v>
      </c>
      <c r="AZ683" s="8">
        <v>0.24565499381693731</v>
      </c>
      <c r="BA683" s="8">
        <v>0.17543097988983869</v>
      </c>
      <c r="BB683" s="8">
        <v>4.2928558420100016E-2</v>
      </c>
      <c r="BC683" s="8">
        <v>0.18337903361820965</v>
      </c>
      <c r="BD683" s="8">
        <v>0.11371180307678223</v>
      </c>
      <c r="BE683" s="8">
        <v>2.8206814000413062E-2</v>
      </c>
      <c r="BF683" s="8">
        <v>0.25175120719414523</v>
      </c>
      <c r="BG683" s="8">
        <v>0.5153659340775486</v>
      </c>
      <c r="BH683" s="8">
        <v>7.943722832297581E-6</v>
      </c>
      <c r="BI683" s="8">
        <v>0.23463403312658088</v>
      </c>
      <c r="BJ683" s="8">
        <v>1.389473512788548</v>
      </c>
      <c r="BK683" s="8">
        <v>1.386296551568226</v>
      </c>
      <c r="BL683" s="8">
        <v>1.2404482493475806</v>
      </c>
    </row>
    <row r="684" spans="1:64" x14ac:dyDescent="0.3">
      <c r="A684" s="7">
        <v>522291</v>
      </c>
      <c r="B684" s="7" t="str">
        <f t="shared" si="190"/>
        <v>Consumer Lending</v>
      </c>
      <c r="C684" s="8">
        <f t="shared" si="191"/>
        <v>0.12984354912977741</v>
      </c>
      <c r="D684" s="8">
        <f t="shared" si="192"/>
        <v>3.2926077294925797E-2</v>
      </c>
      <c r="E684" s="8">
        <f t="shared" si="193"/>
        <v>0.23239845012006455</v>
      </c>
      <c r="F684" s="8">
        <f t="shared" si="194"/>
        <v>0.26559351847733548</v>
      </c>
      <c r="G684" s="8">
        <f t="shared" si="195"/>
        <v>6.5400300317618412E-2</v>
      </c>
      <c r="H684" s="8">
        <f t="shared" si="196"/>
        <v>0.26723196232817104</v>
      </c>
      <c r="I684" s="8">
        <f t="shared" si="197"/>
        <v>0.17452038127427422</v>
      </c>
      <c r="J684" s="8">
        <f t="shared" si="198"/>
        <v>4.2806217041909678E-2</v>
      </c>
      <c r="K684" s="8">
        <f t="shared" si="199"/>
        <v>0.18725647302922904</v>
      </c>
      <c r="L684" s="8">
        <f t="shared" si="200"/>
        <v>0.11455885511180322</v>
      </c>
      <c r="M684" s="8">
        <f t="shared" si="201"/>
        <v>2.8469054556174517E-2</v>
      </c>
      <c r="N684" s="8">
        <f t="shared" si="202"/>
        <v>0.25591499728170969</v>
      </c>
      <c r="O684" s="8">
        <f t="shared" si="203"/>
        <v>0.51499485307735515</v>
      </c>
      <c r="P684" s="8">
        <f t="shared" si="204"/>
        <v>4.4353556086711303E-6</v>
      </c>
      <c r="Q684" s="8">
        <f t="shared" si="205"/>
        <v>0.23749672392948412</v>
      </c>
      <c r="R684" s="8">
        <f t="shared" si="206"/>
        <v>1</v>
      </c>
      <c r="S684" s="8">
        <f t="shared" si="207"/>
        <v>1.4369354585425811</v>
      </c>
      <c r="T684" s="8">
        <f t="shared" si="208"/>
        <v>1.2432927487650001</v>
      </c>
      <c r="W684" s="7">
        <v>522291</v>
      </c>
      <c r="X684" s="7" t="s">
        <v>777</v>
      </c>
      <c r="Y684" s="8">
        <v>0</v>
      </c>
      <c r="Z684" s="8">
        <v>0</v>
      </c>
      <c r="AA684" s="8">
        <v>0</v>
      </c>
      <c r="AB684" s="8">
        <v>0</v>
      </c>
      <c r="AC684" s="8">
        <v>0</v>
      </c>
      <c r="AD684" s="8">
        <v>0</v>
      </c>
      <c r="AE684" s="8">
        <v>0</v>
      </c>
      <c r="AF684" s="8">
        <v>0</v>
      </c>
      <c r="AG684" s="8">
        <v>0</v>
      </c>
      <c r="AH684" s="8">
        <v>0</v>
      </c>
      <c r="AI684" s="8">
        <v>0</v>
      </c>
      <c r="AJ684" s="8">
        <v>0</v>
      </c>
      <c r="AK684" s="8">
        <v>0</v>
      </c>
      <c r="AL684" s="8">
        <v>0</v>
      </c>
      <c r="AM684" s="8">
        <v>0</v>
      </c>
      <c r="AN684" s="8">
        <v>1</v>
      </c>
      <c r="AO684" s="8">
        <v>0</v>
      </c>
      <c r="AP684" s="8">
        <v>0</v>
      </c>
      <c r="AS684" s="7">
        <v>522291</v>
      </c>
      <c r="AT684" s="7" t="s">
        <v>777</v>
      </c>
      <c r="AU684" s="8">
        <v>0.12984354912977741</v>
      </c>
      <c r="AV684" s="8">
        <v>3.2926077294925797E-2</v>
      </c>
      <c r="AW684" s="8">
        <v>0.23239845012006455</v>
      </c>
      <c r="AX684" s="8">
        <v>0.26559351847733548</v>
      </c>
      <c r="AY684" s="8">
        <v>6.5400300317618412E-2</v>
      </c>
      <c r="AZ684" s="8">
        <v>0.26723196232817104</v>
      </c>
      <c r="BA684" s="8">
        <v>0.17452038127427422</v>
      </c>
      <c r="BB684" s="8">
        <v>4.2806217041909678E-2</v>
      </c>
      <c r="BC684" s="8">
        <v>0.18725647302922904</v>
      </c>
      <c r="BD684" s="8">
        <v>0.11455885511180322</v>
      </c>
      <c r="BE684" s="8">
        <v>2.8469054556174517E-2</v>
      </c>
      <c r="BF684" s="8">
        <v>0.25591499728170969</v>
      </c>
      <c r="BG684" s="8">
        <v>0.51499485307735515</v>
      </c>
      <c r="BH684" s="8">
        <v>4.4353556086711303E-6</v>
      </c>
      <c r="BI684" s="8">
        <v>0.23749672392948412</v>
      </c>
      <c r="BJ684" s="8">
        <v>1.3951680765445162</v>
      </c>
      <c r="BK684" s="8">
        <v>1.4369354585425811</v>
      </c>
      <c r="BL684" s="8">
        <v>1.2432927487650001</v>
      </c>
    </row>
    <row r="685" spans="1:64" x14ac:dyDescent="0.3">
      <c r="A685" s="7">
        <v>522292</v>
      </c>
      <c r="B685" s="7" t="str">
        <f t="shared" si="190"/>
        <v>Real Estate Credit</v>
      </c>
      <c r="C685" s="8">
        <f t="shared" si="191"/>
        <v>9.2765091782299997E-2</v>
      </c>
      <c r="D685" s="8">
        <f t="shared" si="192"/>
        <v>1.4506072998699999E-2</v>
      </c>
      <c r="E685" s="8">
        <f t="shared" si="193"/>
        <v>0.16059945088399999</v>
      </c>
      <c r="F685" s="8">
        <f t="shared" si="194"/>
        <v>0.15147946985899999</v>
      </c>
      <c r="G685" s="8">
        <f t="shared" si="195"/>
        <v>2.0599312668999999E-2</v>
      </c>
      <c r="H685" s="8">
        <f t="shared" si="196"/>
        <v>8.4793907326199999E-2</v>
      </c>
      <c r="I685" s="8">
        <f t="shared" si="197"/>
        <v>0.118146735632</v>
      </c>
      <c r="J685" s="8">
        <f t="shared" si="198"/>
        <v>1.6491076230400002E-2</v>
      </c>
      <c r="K685" s="8">
        <f t="shared" si="199"/>
        <v>6.69818012845E-2</v>
      </c>
      <c r="L685" s="8">
        <f t="shared" si="200"/>
        <v>8.5019283549799998E-2</v>
      </c>
      <c r="M685" s="8">
        <f t="shared" si="201"/>
        <v>1.2013528325600001E-2</v>
      </c>
      <c r="N685" s="8">
        <f t="shared" si="202"/>
        <v>0.199928551033</v>
      </c>
      <c r="O685" s="8">
        <f t="shared" si="203"/>
        <v>0.60925481908300005</v>
      </c>
      <c r="P685" s="8">
        <f t="shared" si="204"/>
        <v>5.6315196662500003E-6</v>
      </c>
      <c r="Q685" s="8">
        <f t="shared" si="205"/>
        <v>0.280370087484</v>
      </c>
      <c r="R685" s="8">
        <f t="shared" si="206"/>
        <v>1.2678706156599999</v>
      </c>
      <c r="S685" s="8">
        <f t="shared" si="207"/>
        <v>1.25687268985</v>
      </c>
      <c r="T685" s="8">
        <f t="shared" si="208"/>
        <v>1.2016196131500001</v>
      </c>
      <c r="W685" s="7">
        <v>522292</v>
      </c>
      <c r="X685" s="7" t="s">
        <v>778</v>
      </c>
      <c r="Y685" s="8">
        <v>9.2765091782299997E-2</v>
      </c>
      <c r="Z685" s="8">
        <v>1.4506072998699999E-2</v>
      </c>
      <c r="AA685" s="8">
        <v>0.16059945088399999</v>
      </c>
      <c r="AB685" s="8">
        <v>0.15147946985899999</v>
      </c>
      <c r="AC685" s="8">
        <v>2.0599312668999999E-2</v>
      </c>
      <c r="AD685" s="8">
        <v>8.4793907326199999E-2</v>
      </c>
      <c r="AE685" s="8">
        <v>0.118146735632</v>
      </c>
      <c r="AF685" s="8">
        <v>1.6491076230400002E-2</v>
      </c>
      <c r="AG685" s="8">
        <v>6.69818012845E-2</v>
      </c>
      <c r="AH685" s="8">
        <v>8.5019283549799998E-2</v>
      </c>
      <c r="AI685" s="8">
        <v>1.2013528325600001E-2</v>
      </c>
      <c r="AJ685" s="8">
        <v>0.199928551033</v>
      </c>
      <c r="AK685" s="8">
        <v>0.60925481908300005</v>
      </c>
      <c r="AL685" s="8">
        <v>5.6315196662500003E-6</v>
      </c>
      <c r="AM685" s="8">
        <v>0.280370087484</v>
      </c>
      <c r="AN685" s="8">
        <v>1.2678706156599999</v>
      </c>
      <c r="AO685" s="8">
        <v>1.25687268985</v>
      </c>
      <c r="AP685" s="8">
        <v>1.2016196131500001</v>
      </c>
      <c r="AS685" s="7">
        <v>522292</v>
      </c>
      <c r="AT685" s="7" t="s">
        <v>778</v>
      </c>
      <c r="AU685" s="8">
        <v>0.13690664343437739</v>
      </c>
      <c r="AV685" s="8">
        <v>3.396527110415113E-2</v>
      </c>
      <c r="AW685" s="8">
        <v>0.2448701744918064</v>
      </c>
      <c r="AX685" s="8">
        <v>0.36694194538613567</v>
      </c>
      <c r="AY685" s="8">
        <v>9.2446372313849862E-2</v>
      </c>
      <c r="AZ685" s="8">
        <v>0.36778235830927786</v>
      </c>
      <c r="BA685" s="8">
        <v>0.18545998746487097</v>
      </c>
      <c r="BB685" s="8">
        <v>4.4465379336222605E-2</v>
      </c>
      <c r="BC685" s="8">
        <v>0.19437101702265483</v>
      </c>
      <c r="BD685" s="8">
        <v>0.12053016876921935</v>
      </c>
      <c r="BE685" s="8">
        <v>2.9326375733987255E-2</v>
      </c>
      <c r="BF685" s="8">
        <v>0.27128096774487082</v>
      </c>
      <c r="BG685" s="8">
        <v>0.56443466214972526</v>
      </c>
      <c r="BH685" s="8">
        <v>5.7013250851387112E-6</v>
      </c>
      <c r="BI685" s="8">
        <v>0.2578478227410001</v>
      </c>
      <c r="BJ685" s="8">
        <v>1.4157420890301613</v>
      </c>
      <c r="BK685" s="8">
        <v>1.7465255147187098</v>
      </c>
      <c r="BL685" s="8">
        <v>1.3436512225333872</v>
      </c>
    </row>
    <row r="686" spans="1:64" x14ac:dyDescent="0.3">
      <c r="A686" s="7">
        <v>522293</v>
      </c>
      <c r="B686" s="7" t="str">
        <f t="shared" si="190"/>
        <v>International Trade Financing</v>
      </c>
      <c r="C686" s="8">
        <f t="shared" si="191"/>
        <v>6.4640033972061292E-2</v>
      </c>
      <c r="D686" s="8">
        <f t="shared" si="192"/>
        <v>1.9644044260083867E-2</v>
      </c>
      <c r="E686" s="8">
        <f t="shared" si="193"/>
        <v>0.10903688012029031</v>
      </c>
      <c r="F686" s="8">
        <f t="shared" si="194"/>
        <v>0.11173746516443227</v>
      </c>
      <c r="G686" s="8">
        <f t="shared" si="195"/>
        <v>3.5691082852678704E-2</v>
      </c>
      <c r="H686" s="8">
        <f t="shared" si="196"/>
        <v>0.12613907430540486</v>
      </c>
      <c r="I686" s="8">
        <f t="shared" si="197"/>
        <v>8.136842722425805E-2</v>
      </c>
      <c r="J686" s="8">
        <f t="shared" si="198"/>
        <v>2.4205722308561294E-2</v>
      </c>
      <c r="K686" s="8">
        <f t="shared" si="199"/>
        <v>8.9197838075645172E-2</v>
      </c>
      <c r="L686" s="8">
        <f t="shared" si="200"/>
        <v>5.7528421424088712E-2</v>
      </c>
      <c r="M686" s="8">
        <f t="shared" si="201"/>
        <v>1.723212393998548E-2</v>
      </c>
      <c r="N686" s="8">
        <f t="shared" si="202"/>
        <v>0.11665897734843547</v>
      </c>
      <c r="O686" s="8">
        <f t="shared" si="203"/>
        <v>0.19876643570161293</v>
      </c>
      <c r="P686" s="8">
        <f t="shared" si="204"/>
        <v>2.3246975655508064E-6</v>
      </c>
      <c r="Q686" s="8">
        <f t="shared" si="205"/>
        <v>9.8941007997419297E-2</v>
      </c>
      <c r="R686" s="8">
        <f t="shared" si="206"/>
        <v>1</v>
      </c>
      <c r="S686" s="8">
        <f t="shared" si="207"/>
        <v>0.59614826748419347</v>
      </c>
      <c r="T686" s="8">
        <f t="shared" si="208"/>
        <v>0.51735263276951604</v>
      </c>
      <c r="W686" s="7">
        <v>522293</v>
      </c>
      <c r="X686" s="7" t="s">
        <v>779</v>
      </c>
      <c r="Y686" s="8">
        <v>0</v>
      </c>
      <c r="Z686" s="8">
        <v>0</v>
      </c>
      <c r="AA686" s="8">
        <v>0</v>
      </c>
      <c r="AB686" s="8">
        <v>0</v>
      </c>
      <c r="AC686" s="8">
        <v>0</v>
      </c>
      <c r="AD686" s="8">
        <v>0</v>
      </c>
      <c r="AE686" s="8">
        <v>0</v>
      </c>
      <c r="AF686" s="8">
        <v>0</v>
      </c>
      <c r="AG686" s="8">
        <v>0</v>
      </c>
      <c r="AH686" s="8">
        <v>0</v>
      </c>
      <c r="AI686" s="8">
        <v>0</v>
      </c>
      <c r="AJ686" s="8">
        <v>0</v>
      </c>
      <c r="AK686" s="8">
        <v>0</v>
      </c>
      <c r="AL686" s="8">
        <v>0</v>
      </c>
      <c r="AM686" s="8">
        <v>0</v>
      </c>
      <c r="AN686" s="8">
        <v>1</v>
      </c>
      <c r="AO686" s="8">
        <v>0</v>
      </c>
      <c r="AP686" s="8">
        <v>0</v>
      </c>
      <c r="AS686" s="7">
        <v>522293</v>
      </c>
      <c r="AT686" s="7" t="s">
        <v>779</v>
      </c>
      <c r="AU686" s="8">
        <v>6.4640033972061292E-2</v>
      </c>
      <c r="AV686" s="8">
        <v>1.9644044260083867E-2</v>
      </c>
      <c r="AW686" s="8">
        <v>0.10903688012029031</v>
      </c>
      <c r="AX686" s="8">
        <v>0.11173746516443227</v>
      </c>
      <c r="AY686" s="8">
        <v>3.5691082852678704E-2</v>
      </c>
      <c r="AZ686" s="8">
        <v>0.12613907430540486</v>
      </c>
      <c r="BA686" s="8">
        <v>8.136842722425805E-2</v>
      </c>
      <c r="BB686" s="8">
        <v>2.4205722308561294E-2</v>
      </c>
      <c r="BC686" s="8">
        <v>8.9197838075645172E-2</v>
      </c>
      <c r="BD686" s="8">
        <v>5.7528421424088712E-2</v>
      </c>
      <c r="BE686" s="8">
        <v>1.723212393998548E-2</v>
      </c>
      <c r="BF686" s="8">
        <v>0.11665897734843547</v>
      </c>
      <c r="BG686" s="8">
        <v>0.19876643570161293</v>
      </c>
      <c r="BH686" s="8">
        <v>2.3246975655508064E-6</v>
      </c>
      <c r="BI686" s="8">
        <v>9.8941007997419297E-2</v>
      </c>
      <c r="BJ686" s="8">
        <v>1.1933209583522582</v>
      </c>
      <c r="BK686" s="8">
        <v>0.59614826748419347</v>
      </c>
      <c r="BL686" s="8">
        <v>0.51735263276951604</v>
      </c>
    </row>
    <row r="687" spans="1:64" x14ac:dyDescent="0.3">
      <c r="A687" s="7">
        <v>522294</v>
      </c>
      <c r="B687" s="7" t="str">
        <f t="shared" si="190"/>
        <v>Secondary Market Financing</v>
      </c>
      <c r="C687" s="8">
        <f t="shared" si="191"/>
        <v>3.8927254641069352E-2</v>
      </c>
      <c r="D687" s="8">
        <f t="shared" si="192"/>
        <v>1.2875979812712901E-2</v>
      </c>
      <c r="E687" s="8">
        <f t="shared" si="193"/>
        <v>6.8038685236741947E-2</v>
      </c>
      <c r="F687" s="8">
        <f t="shared" si="194"/>
        <v>8.0763293927467741E-2</v>
      </c>
      <c r="G687" s="8">
        <f t="shared" si="195"/>
        <v>2.7928161680412903E-2</v>
      </c>
      <c r="H687" s="8">
        <f t="shared" si="196"/>
        <v>9.4550720452306475E-2</v>
      </c>
      <c r="I687" s="8">
        <f t="shared" si="197"/>
        <v>5.5531704017193553E-2</v>
      </c>
      <c r="J687" s="8">
        <f t="shared" si="198"/>
        <v>1.8030168808204839E-2</v>
      </c>
      <c r="K687" s="8">
        <f t="shared" si="199"/>
        <v>6.3829375573048394E-2</v>
      </c>
      <c r="L687" s="8">
        <f t="shared" si="200"/>
        <v>3.5018707433264504E-2</v>
      </c>
      <c r="M687" s="8">
        <f t="shared" si="201"/>
        <v>1.1397100908246775E-2</v>
      </c>
      <c r="N687" s="8">
        <f t="shared" si="202"/>
        <v>7.2244962032177409E-2</v>
      </c>
      <c r="O687" s="8">
        <f t="shared" si="203"/>
        <v>0.10938130439464516</v>
      </c>
      <c r="P687" s="8">
        <f t="shared" si="204"/>
        <v>7.1531819461490313E-7</v>
      </c>
      <c r="Q687" s="8">
        <f t="shared" si="205"/>
        <v>4.8009716041241927E-2</v>
      </c>
      <c r="R687" s="8">
        <f t="shared" si="206"/>
        <v>1</v>
      </c>
      <c r="S687" s="8">
        <f t="shared" si="207"/>
        <v>0.38066153089903226</v>
      </c>
      <c r="T687" s="8">
        <f t="shared" si="208"/>
        <v>0.31481060323725812</v>
      </c>
      <c r="W687" s="7">
        <v>522294</v>
      </c>
      <c r="X687" s="7" t="s">
        <v>780</v>
      </c>
      <c r="Y687" s="8">
        <v>0</v>
      </c>
      <c r="Z687" s="8">
        <v>0</v>
      </c>
      <c r="AA687" s="8">
        <v>0</v>
      </c>
      <c r="AB687" s="8">
        <v>0</v>
      </c>
      <c r="AC687" s="8">
        <v>0</v>
      </c>
      <c r="AD687" s="8">
        <v>0</v>
      </c>
      <c r="AE687" s="8">
        <v>0</v>
      </c>
      <c r="AF687" s="8">
        <v>0</v>
      </c>
      <c r="AG687" s="8">
        <v>0</v>
      </c>
      <c r="AH687" s="8">
        <v>0</v>
      </c>
      <c r="AI687" s="8">
        <v>0</v>
      </c>
      <c r="AJ687" s="8">
        <v>0</v>
      </c>
      <c r="AK687" s="8">
        <v>0</v>
      </c>
      <c r="AL687" s="8">
        <v>0</v>
      </c>
      <c r="AM687" s="8">
        <v>0</v>
      </c>
      <c r="AN687" s="8">
        <v>1</v>
      </c>
      <c r="AO687" s="8">
        <v>0</v>
      </c>
      <c r="AP687" s="8">
        <v>0</v>
      </c>
      <c r="AS687" s="7">
        <v>522294</v>
      </c>
      <c r="AT687" s="7" t="s">
        <v>780</v>
      </c>
      <c r="AU687" s="8">
        <v>3.8927254641069352E-2</v>
      </c>
      <c r="AV687" s="8">
        <v>1.2875979812712901E-2</v>
      </c>
      <c r="AW687" s="8">
        <v>6.8038685236741947E-2</v>
      </c>
      <c r="AX687" s="8">
        <v>8.0763293927467741E-2</v>
      </c>
      <c r="AY687" s="8">
        <v>2.7928161680412903E-2</v>
      </c>
      <c r="AZ687" s="8">
        <v>9.4550720452306475E-2</v>
      </c>
      <c r="BA687" s="8">
        <v>5.5531704017193553E-2</v>
      </c>
      <c r="BB687" s="8">
        <v>1.8030168808204839E-2</v>
      </c>
      <c r="BC687" s="8">
        <v>6.3829375573048394E-2</v>
      </c>
      <c r="BD687" s="8">
        <v>3.5018707433264504E-2</v>
      </c>
      <c r="BE687" s="8">
        <v>1.1397100908246775E-2</v>
      </c>
      <c r="BF687" s="8">
        <v>7.2244962032177409E-2</v>
      </c>
      <c r="BG687" s="8">
        <v>0.10938130439464516</v>
      </c>
      <c r="BH687" s="8">
        <v>7.1531819461490313E-7</v>
      </c>
      <c r="BI687" s="8">
        <v>4.8009716041241927E-2</v>
      </c>
      <c r="BJ687" s="8">
        <v>1.1198419196906448</v>
      </c>
      <c r="BK687" s="8">
        <v>0.38066153089903226</v>
      </c>
      <c r="BL687" s="8">
        <v>0.31481060323725812</v>
      </c>
    </row>
    <row r="688" spans="1:64" x14ac:dyDescent="0.3">
      <c r="A688" s="7">
        <v>522298</v>
      </c>
      <c r="B688" s="7" t="str">
        <f t="shared" si="190"/>
        <v>All Other Nondepository Credit Intermediation</v>
      </c>
      <c r="C688" s="8">
        <f t="shared" si="191"/>
        <v>9.2883495283399994E-2</v>
      </c>
      <c r="D688" s="8">
        <f t="shared" si="192"/>
        <v>1.45398029469E-2</v>
      </c>
      <c r="E688" s="8">
        <f t="shared" si="193"/>
        <v>0.158338878795</v>
      </c>
      <c r="F688" s="8">
        <f t="shared" si="194"/>
        <v>8.7641500467199998E-2</v>
      </c>
      <c r="G688" s="8">
        <f t="shared" si="195"/>
        <v>1.1946678516599999E-2</v>
      </c>
      <c r="H688" s="8">
        <f t="shared" si="196"/>
        <v>4.91252391469E-2</v>
      </c>
      <c r="I688" s="8">
        <f t="shared" si="197"/>
        <v>0.11534685152099999</v>
      </c>
      <c r="J688" s="8">
        <f t="shared" si="198"/>
        <v>1.6136457349800001E-2</v>
      </c>
      <c r="K688" s="8">
        <f t="shared" si="199"/>
        <v>6.5345315098799997E-2</v>
      </c>
      <c r="L688" s="8">
        <f t="shared" si="200"/>
        <v>8.5182879726299995E-2</v>
      </c>
      <c r="M688" s="8">
        <f t="shared" si="201"/>
        <v>1.20420017591E-2</v>
      </c>
      <c r="N688" s="8">
        <f t="shared" si="202"/>
        <v>0.19682072041199999</v>
      </c>
      <c r="O688" s="8">
        <f t="shared" si="203"/>
        <v>0.60915569967600003</v>
      </c>
      <c r="P688" s="8">
        <f t="shared" si="204"/>
        <v>9.7276765121800008E-6</v>
      </c>
      <c r="Q688" s="8">
        <f t="shared" si="205"/>
        <v>0.28712201845399998</v>
      </c>
      <c r="R688" s="8">
        <f t="shared" si="206"/>
        <v>1.26576217703</v>
      </c>
      <c r="S688" s="8">
        <f t="shared" si="207"/>
        <v>1.1487134181300001</v>
      </c>
      <c r="T688" s="8">
        <f t="shared" si="208"/>
        <v>1.1968286239699999</v>
      </c>
      <c r="W688" s="7">
        <v>522298</v>
      </c>
      <c r="X688" s="7" t="s">
        <v>781</v>
      </c>
      <c r="Y688" s="8">
        <v>9.2883495283399994E-2</v>
      </c>
      <c r="Z688" s="8">
        <v>1.45398029469E-2</v>
      </c>
      <c r="AA688" s="8">
        <v>0.158338878795</v>
      </c>
      <c r="AB688" s="8">
        <v>8.7641500467199998E-2</v>
      </c>
      <c r="AC688" s="8">
        <v>1.1946678516599999E-2</v>
      </c>
      <c r="AD688" s="8">
        <v>4.91252391469E-2</v>
      </c>
      <c r="AE688" s="8">
        <v>0.11534685152099999</v>
      </c>
      <c r="AF688" s="8">
        <v>1.6136457349800001E-2</v>
      </c>
      <c r="AG688" s="8">
        <v>6.5345315098799997E-2</v>
      </c>
      <c r="AH688" s="8">
        <v>8.5182879726299995E-2</v>
      </c>
      <c r="AI688" s="8">
        <v>1.20420017591E-2</v>
      </c>
      <c r="AJ688" s="8">
        <v>0.19682072041199999</v>
      </c>
      <c r="AK688" s="8">
        <v>0.60915569967600003</v>
      </c>
      <c r="AL688" s="8">
        <v>9.7276765121800008E-6</v>
      </c>
      <c r="AM688" s="8">
        <v>0.28712201845399998</v>
      </c>
      <c r="AN688" s="8">
        <v>1.26576217703</v>
      </c>
      <c r="AO688" s="8">
        <v>1.1487134181300001</v>
      </c>
      <c r="AP688" s="8">
        <v>1.1968286239699999</v>
      </c>
      <c r="AS688" s="7">
        <v>522298</v>
      </c>
      <c r="AT688" s="7" t="s">
        <v>781</v>
      </c>
      <c r="AU688" s="8">
        <v>0.13615817643647907</v>
      </c>
      <c r="AV688" s="8">
        <v>3.3993693728550649E-2</v>
      </c>
      <c r="AW688" s="8">
        <v>0.24053490486083867</v>
      </c>
      <c r="AX688" s="8">
        <v>0.188095542995249</v>
      </c>
      <c r="AY688" s="8">
        <v>4.5811794816901126E-2</v>
      </c>
      <c r="AZ688" s="8">
        <v>0.19085816899348415</v>
      </c>
      <c r="BA688" s="8">
        <v>0.1810580161459435</v>
      </c>
      <c r="BB688" s="8">
        <v>4.3666891553593559E-2</v>
      </c>
      <c r="BC688" s="8">
        <v>0.18972438529987101</v>
      </c>
      <c r="BD688" s="8">
        <v>0.12001250841945807</v>
      </c>
      <c r="BE688" s="8">
        <v>2.9324396142673709E-2</v>
      </c>
      <c r="BF688" s="8">
        <v>0.26541782939117742</v>
      </c>
      <c r="BG688" s="8">
        <v>0.55520134810180644</v>
      </c>
      <c r="BH688" s="8">
        <v>1.2179774623927258E-5</v>
      </c>
      <c r="BI688" s="8">
        <v>0.25797187171858049</v>
      </c>
      <c r="BJ688" s="8">
        <v>1.4106867750262906</v>
      </c>
      <c r="BK688" s="8">
        <v>1.3279913132574188</v>
      </c>
      <c r="BL688" s="8">
        <v>1.3176750994509681</v>
      </c>
    </row>
    <row r="689" spans="1:64" x14ac:dyDescent="0.3">
      <c r="A689" s="7">
        <v>522310</v>
      </c>
      <c r="B689" s="7" t="str">
        <f t="shared" si="190"/>
        <v>Mortgage and Nonmortgage Loan Brokers</v>
      </c>
      <c r="C689" s="8">
        <f t="shared" si="191"/>
        <v>9.2878233336799995E-2</v>
      </c>
      <c r="D689" s="8">
        <f t="shared" si="192"/>
        <v>1.4532155954599999E-2</v>
      </c>
      <c r="E689" s="8">
        <f t="shared" si="193"/>
        <v>0.160204504872</v>
      </c>
      <c r="F689" s="8">
        <f t="shared" si="194"/>
        <v>0.187823898543</v>
      </c>
      <c r="G689" s="8">
        <f t="shared" si="195"/>
        <v>2.5548464750599999E-2</v>
      </c>
      <c r="H689" s="8">
        <f t="shared" si="196"/>
        <v>0.105138262552</v>
      </c>
      <c r="I689" s="8">
        <f t="shared" si="197"/>
        <v>0.117662892608</v>
      </c>
      <c r="J689" s="8">
        <f t="shared" si="198"/>
        <v>1.6440202436200001E-2</v>
      </c>
      <c r="K689" s="8">
        <f t="shared" si="199"/>
        <v>6.6696946588699998E-2</v>
      </c>
      <c r="L689" s="8">
        <f t="shared" si="200"/>
        <v>8.5162266850599994E-2</v>
      </c>
      <c r="M689" s="8">
        <f t="shared" si="201"/>
        <v>1.20354294972E-2</v>
      </c>
      <c r="N689" s="8">
        <f t="shared" si="202"/>
        <v>0.199391978852</v>
      </c>
      <c r="O689" s="8">
        <f t="shared" si="203"/>
        <v>0.609177391377</v>
      </c>
      <c r="P689" s="8">
        <f t="shared" si="204"/>
        <v>4.5467374241599997E-6</v>
      </c>
      <c r="Q689" s="8">
        <f t="shared" si="205"/>
        <v>0.28169193738199999</v>
      </c>
      <c r="R689" s="8">
        <f t="shared" si="206"/>
        <v>1.2676148941600001</v>
      </c>
      <c r="S689" s="8">
        <f t="shared" si="207"/>
        <v>1.3185106258499999</v>
      </c>
      <c r="T689" s="8">
        <f t="shared" si="208"/>
        <v>1.20080004163</v>
      </c>
      <c r="W689" s="7">
        <v>522310</v>
      </c>
      <c r="X689" s="7" t="s">
        <v>782</v>
      </c>
      <c r="Y689" s="8">
        <v>9.2878233336799995E-2</v>
      </c>
      <c r="Z689" s="8">
        <v>1.4532155954599999E-2</v>
      </c>
      <c r="AA689" s="8">
        <v>0.160204504872</v>
      </c>
      <c r="AB689" s="8">
        <v>0.187823898543</v>
      </c>
      <c r="AC689" s="8">
        <v>2.5548464750599999E-2</v>
      </c>
      <c r="AD689" s="8">
        <v>0.105138262552</v>
      </c>
      <c r="AE689" s="8">
        <v>0.117662892608</v>
      </c>
      <c r="AF689" s="8">
        <v>1.6440202436200001E-2</v>
      </c>
      <c r="AG689" s="8">
        <v>6.6696946588699998E-2</v>
      </c>
      <c r="AH689" s="8">
        <v>8.5162266850599994E-2</v>
      </c>
      <c r="AI689" s="8">
        <v>1.20354294972E-2</v>
      </c>
      <c r="AJ689" s="8">
        <v>0.199391978852</v>
      </c>
      <c r="AK689" s="8">
        <v>0.609177391377</v>
      </c>
      <c r="AL689" s="8">
        <v>4.5467374241599997E-6</v>
      </c>
      <c r="AM689" s="8">
        <v>0.28169193738199999</v>
      </c>
      <c r="AN689" s="8">
        <v>1.2676148941600001</v>
      </c>
      <c r="AO689" s="8">
        <v>1.3185106258499999</v>
      </c>
      <c r="AP689" s="8">
        <v>1.20080004163</v>
      </c>
      <c r="AS689" s="7">
        <v>522310</v>
      </c>
      <c r="AT689" s="7" t="s">
        <v>782</v>
      </c>
      <c r="AU689" s="8">
        <v>0.13685097597491291</v>
      </c>
      <c r="AV689" s="8">
        <v>3.4116320797892903E-2</v>
      </c>
      <c r="AW689" s="8">
        <v>0.24407867463046776</v>
      </c>
      <c r="AX689" s="8">
        <v>0.33263156955990331</v>
      </c>
      <c r="AY689" s="8">
        <v>8.1426351982835168E-2</v>
      </c>
      <c r="AZ689" s="8">
        <v>0.32120118406161458</v>
      </c>
      <c r="BA689" s="8">
        <v>0.18527045633075803</v>
      </c>
      <c r="BB689" s="8">
        <v>4.4551504417183876E-2</v>
      </c>
      <c r="BC689" s="8">
        <v>0.19469489863836606</v>
      </c>
      <c r="BD689" s="8">
        <v>0.12087626997233385</v>
      </c>
      <c r="BE689" s="8">
        <v>2.9502980201299836E-2</v>
      </c>
      <c r="BF689" s="8">
        <v>0.27023057933903222</v>
      </c>
      <c r="BG689" s="8">
        <v>0.55412705082903191</v>
      </c>
      <c r="BH689" s="8">
        <v>3.8638230395257563E-6</v>
      </c>
      <c r="BI689" s="8">
        <v>0.25428903431264538</v>
      </c>
      <c r="BJ689" s="8">
        <v>1.4150459714030643</v>
      </c>
      <c r="BK689" s="8">
        <v>1.6384849120562905</v>
      </c>
      <c r="BL689" s="8">
        <v>1.3277426658377423</v>
      </c>
    </row>
    <row r="690" spans="1:64" x14ac:dyDescent="0.3">
      <c r="A690" s="7">
        <v>522320</v>
      </c>
      <c r="B690" s="7" t="str">
        <f t="shared" si="190"/>
        <v>Financial Transactions Processing, Reserve, and Clearinghouse Activities</v>
      </c>
      <c r="C690" s="8">
        <f t="shared" si="191"/>
        <v>9.2959959765500005E-2</v>
      </c>
      <c r="D690" s="8">
        <f t="shared" si="192"/>
        <v>1.45573937712E-2</v>
      </c>
      <c r="E690" s="8">
        <f t="shared" si="193"/>
        <v>0.15780592793500001</v>
      </c>
      <c r="F690" s="8">
        <f t="shared" si="194"/>
        <v>0.120614344623</v>
      </c>
      <c r="G690" s="8">
        <f t="shared" si="195"/>
        <v>1.6413994797800001E-2</v>
      </c>
      <c r="H690" s="8">
        <f t="shared" si="196"/>
        <v>6.7615489508000004E-2</v>
      </c>
      <c r="I690" s="8">
        <f t="shared" si="197"/>
        <v>0.114721933582</v>
      </c>
      <c r="J690" s="8">
        <f t="shared" si="198"/>
        <v>1.60345495946E-2</v>
      </c>
      <c r="K690" s="8">
        <f t="shared" si="199"/>
        <v>6.4926269640899995E-2</v>
      </c>
      <c r="L690" s="8">
        <f t="shared" si="200"/>
        <v>8.5319666472700006E-2</v>
      </c>
      <c r="M690" s="8">
        <f t="shared" si="201"/>
        <v>1.2063652808099999E-2</v>
      </c>
      <c r="N690" s="8">
        <f t="shared" si="202"/>
        <v>0.19621739572499999</v>
      </c>
      <c r="O690" s="8">
        <f t="shared" si="203"/>
        <v>0.60866877101299999</v>
      </c>
      <c r="P690" s="8">
        <f t="shared" si="204"/>
        <v>7.0858908669199997E-6</v>
      </c>
      <c r="Q690" s="8">
        <f t="shared" si="205"/>
        <v>0.28925191617500001</v>
      </c>
      <c r="R690" s="8">
        <f t="shared" si="206"/>
        <v>1.2653232814699999</v>
      </c>
      <c r="S690" s="8">
        <f t="shared" si="207"/>
        <v>1.2046438289300001</v>
      </c>
      <c r="T690" s="8">
        <f t="shared" si="208"/>
        <v>1.19568275282</v>
      </c>
      <c r="W690" s="7">
        <v>522320</v>
      </c>
      <c r="X690" s="7" t="s">
        <v>783</v>
      </c>
      <c r="Y690" s="8">
        <v>9.2959959765500005E-2</v>
      </c>
      <c r="Z690" s="8">
        <v>1.45573937712E-2</v>
      </c>
      <c r="AA690" s="8">
        <v>0.15780592793500001</v>
      </c>
      <c r="AB690" s="8">
        <v>0.120614344623</v>
      </c>
      <c r="AC690" s="8">
        <v>1.6413994797800001E-2</v>
      </c>
      <c r="AD690" s="8">
        <v>6.7615489508000004E-2</v>
      </c>
      <c r="AE690" s="8">
        <v>0.114721933582</v>
      </c>
      <c r="AF690" s="8">
        <v>1.60345495946E-2</v>
      </c>
      <c r="AG690" s="8">
        <v>6.4926269640899995E-2</v>
      </c>
      <c r="AH690" s="8">
        <v>8.5319666472700006E-2</v>
      </c>
      <c r="AI690" s="8">
        <v>1.2063652808099999E-2</v>
      </c>
      <c r="AJ690" s="8">
        <v>0.19621739572499999</v>
      </c>
      <c r="AK690" s="8">
        <v>0.60866877101299999</v>
      </c>
      <c r="AL690" s="8">
        <v>7.0858908669199997E-6</v>
      </c>
      <c r="AM690" s="8">
        <v>0.28925191617500001</v>
      </c>
      <c r="AN690" s="8">
        <v>1.2653232814699999</v>
      </c>
      <c r="AO690" s="8">
        <v>1.2046438289300001</v>
      </c>
      <c r="AP690" s="8">
        <v>1.19568275282</v>
      </c>
      <c r="AS690" s="7">
        <v>522320</v>
      </c>
      <c r="AT690" s="7" t="s">
        <v>783</v>
      </c>
      <c r="AU690" s="8">
        <v>0.13879038636536775</v>
      </c>
      <c r="AV690" s="8">
        <v>3.411558377576597E-2</v>
      </c>
      <c r="AW690" s="8">
        <v>0.24551801536564516</v>
      </c>
      <c r="AX690" s="8">
        <v>0.25279114433389577</v>
      </c>
      <c r="AY690" s="8">
        <v>6.4993394157647405E-2</v>
      </c>
      <c r="AZ690" s="8">
        <v>0.25080216998078553</v>
      </c>
      <c r="BA690" s="8">
        <v>0.18250374928588387</v>
      </c>
      <c r="BB690" s="8">
        <v>4.3279039829419358E-2</v>
      </c>
      <c r="BC690" s="8">
        <v>0.19132347273242095</v>
      </c>
      <c r="BD690" s="8">
        <v>0.12254018627392582</v>
      </c>
      <c r="BE690" s="8">
        <v>2.9491152313824355E-2</v>
      </c>
      <c r="BF690" s="8">
        <v>0.27098841457100004</v>
      </c>
      <c r="BG690" s="8">
        <v>0.57463887044477346</v>
      </c>
      <c r="BH690" s="8">
        <v>8.1010164741067273E-6</v>
      </c>
      <c r="BI690" s="8">
        <v>0.27107666941848402</v>
      </c>
      <c r="BJ690" s="8">
        <v>1.4184239855062899</v>
      </c>
      <c r="BK690" s="8">
        <v>1.5040705794400002</v>
      </c>
      <c r="BL690" s="8">
        <v>1.3525901328153229</v>
      </c>
    </row>
    <row r="691" spans="1:64" x14ac:dyDescent="0.3">
      <c r="A691" s="7">
        <v>522390</v>
      </c>
      <c r="B691" s="7" t="str">
        <f t="shared" si="190"/>
        <v>Other Activities Related to Credit Intermediation</v>
      </c>
      <c r="C691" s="8">
        <f t="shared" si="191"/>
        <v>9.2832416167500001E-2</v>
      </c>
      <c r="D691" s="8">
        <f t="shared" si="192"/>
        <v>1.45176726574E-2</v>
      </c>
      <c r="E691" s="8">
        <f t="shared" si="193"/>
        <v>0.15917438190899999</v>
      </c>
      <c r="F691" s="8">
        <f t="shared" si="194"/>
        <v>4.6248519268700002E-2</v>
      </c>
      <c r="G691" s="8">
        <f t="shared" si="195"/>
        <v>6.2983832958900003E-3</v>
      </c>
      <c r="H691" s="8">
        <f t="shared" si="196"/>
        <v>2.5677310653999998E-2</v>
      </c>
      <c r="I691" s="8">
        <f t="shared" si="197"/>
        <v>0.11658202734500001</v>
      </c>
      <c r="J691" s="8">
        <f t="shared" si="198"/>
        <v>1.62917951207E-2</v>
      </c>
      <c r="K691" s="8">
        <f t="shared" si="199"/>
        <v>6.5526784539100005E-2</v>
      </c>
      <c r="L691" s="8">
        <f t="shared" si="200"/>
        <v>8.5090533202799995E-2</v>
      </c>
      <c r="M691" s="8">
        <f t="shared" si="201"/>
        <v>1.20219505526E-2</v>
      </c>
      <c r="N691" s="8">
        <f t="shared" si="202"/>
        <v>0.19813787073899999</v>
      </c>
      <c r="O691" s="8">
        <f t="shared" si="203"/>
        <v>0.609339409153</v>
      </c>
      <c r="P691" s="8">
        <f t="shared" si="204"/>
        <v>1.8432518078299999E-5</v>
      </c>
      <c r="Q691" s="8">
        <f t="shared" si="205"/>
        <v>0.28402310931500002</v>
      </c>
      <c r="R691" s="8">
        <f t="shared" si="206"/>
        <v>1.2665244707300001</v>
      </c>
      <c r="S691" s="8">
        <f t="shared" si="207"/>
        <v>1.0782242132199999</v>
      </c>
      <c r="T691" s="8">
        <f t="shared" si="208"/>
        <v>1.198400607</v>
      </c>
      <c r="W691" s="7">
        <v>522390</v>
      </c>
      <c r="X691" s="7" t="s">
        <v>784</v>
      </c>
      <c r="Y691" s="8">
        <v>9.2832416167500001E-2</v>
      </c>
      <c r="Z691" s="8">
        <v>1.45176726574E-2</v>
      </c>
      <c r="AA691" s="8">
        <v>0.15917438190899999</v>
      </c>
      <c r="AB691" s="8">
        <v>4.6248519268700002E-2</v>
      </c>
      <c r="AC691" s="8">
        <v>6.2983832958900003E-3</v>
      </c>
      <c r="AD691" s="8">
        <v>2.5677310653999998E-2</v>
      </c>
      <c r="AE691" s="8">
        <v>0.11658202734500001</v>
      </c>
      <c r="AF691" s="8">
        <v>1.62917951207E-2</v>
      </c>
      <c r="AG691" s="8">
        <v>6.5526784539100005E-2</v>
      </c>
      <c r="AH691" s="8">
        <v>8.5090533202799995E-2</v>
      </c>
      <c r="AI691" s="8">
        <v>1.20219505526E-2</v>
      </c>
      <c r="AJ691" s="8">
        <v>0.19813787073899999</v>
      </c>
      <c r="AK691" s="8">
        <v>0.609339409153</v>
      </c>
      <c r="AL691" s="8">
        <v>1.8432518078299999E-5</v>
      </c>
      <c r="AM691" s="8">
        <v>0.28402310931500002</v>
      </c>
      <c r="AN691" s="8">
        <v>1.2665244707300001</v>
      </c>
      <c r="AO691" s="8">
        <v>1.0782242132199999</v>
      </c>
      <c r="AP691" s="8">
        <v>1.198400607</v>
      </c>
      <c r="AS691" s="7">
        <v>522390</v>
      </c>
      <c r="AT691" s="7" t="s">
        <v>784</v>
      </c>
      <c r="AU691" s="8">
        <v>0.13286502435504674</v>
      </c>
      <c r="AV691" s="8">
        <v>3.2884740838577745E-2</v>
      </c>
      <c r="AW691" s="8">
        <v>0.23508589742290323</v>
      </c>
      <c r="AX691" s="8">
        <v>0.12070162523041565</v>
      </c>
      <c r="AY691" s="8">
        <v>3.1199581200380341E-2</v>
      </c>
      <c r="AZ691" s="8">
        <v>0.11814718961188386</v>
      </c>
      <c r="BA691" s="8">
        <v>0.1784337560275</v>
      </c>
      <c r="BB691" s="8">
        <v>4.2616219468570964E-2</v>
      </c>
      <c r="BC691" s="8">
        <v>0.18619163638017425</v>
      </c>
      <c r="BD691" s="8">
        <v>0.1175818450851645</v>
      </c>
      <c r="BE691" s="8">
        <v>2.8471015684349687E-2</v>
      </c>
      <c r="BF691" s="8">
        <v>0.25990019567680639</v>
      </c>
      <c r="BG691" s="8">
        <v>0.54471826325612893</v>
      </c>
      <c r="BH691" s="8">
        <v>1.9780118788942093E-5</v>
      </c>
      <c r="BI691" s="8">
        <v>0.251979589948226</v>
      </c>
      <c r="BJ691" s="8">
        <v>1.4008356626167742</v>
      </c>
      <c r="BK691" s="8">
        <v>1.1571451702364519</v>
      </c>
      <c r="BL691" s="8">
        <v>1.2943383860695163</v>
      </c>
    </row>
    <row r="692" spans="1:64" x14ac:dyDescent="0.3">
      <c r="A692" s="7">
        <v>523110</v>
      </c>
      <c r="B692" s="7" t="str">
        <f t="shared" si="190"/>
        <v>Investment Banking and Securities Dealing</v>
      </c>
      <c r="C692" s="8">
        <f t="shared" si="191"/>
        <v>4.3758756347000001E-2</v>
      </c>
      <c r="D692" s="8">
        <f t="shared" si="192"/>
        <v>4.8036926484799998E-3</v>
      </c>
      <c r="E692" s="8">
        <f t="shared" si="193"/>
        <v>6.4652954685900002E-2</v>
      </c>
      <c r="F692" s="8">
        <f t="shared" si="194"/>
        <v>1.86827522206E-2</v>
      </c>
      <c r="G692" s="8">
        <f t="shared" si="195"/>
        <v>1.7145597643999999E-3</v>
      </c>
      <c r="H692" s="8">
        <f t="shared" si="196"/>
        <v>1.9456584385899998E-2</v>
      </c>
      <c r="I692" s="8">
        <f t="shared" si="197"/>
        <v>2.8087395430200002E-2</v>
      </c>
      <c r="J692" s="8">
        <f t="shared" si="198"/>
        <v>2.6110003323200001E-3</v>
      </c>
      <c r="K692" s="8">
        <f t="shared" si="199"/>
        <v>2.80764028111E-2</v>
      </c>
      <c r="L692" s="8">
        <f t="shared" si="200"/>
        <v>3.5751425247500003E-2</v>
      </c>
      <c r="M692" s="8">
        <f t="shared" si="201"/>
        <v>3.77800682459E-3</v>
      </c>
      <c r="N692" s="8">
        <f t="shared" si="202"/>
        <v>6.1137199070299998E-2</v>
      </c>
      <c r="O692" s="8">
        <f t="shared" si="203"/>
        <v>0.67264366240100004</v>
      </c>
      <c r="P692" s="8">
        <f t="shared" si="204"/>
        <v>2.62360387282E-5</v>
      </c>
      <c r="Q692" s="8">
        <f t="shared" si="205"/>
        <v>0.63412800725899998</v>
      </c>
      <c r="R692" s="8">
        <f t="shared" si="206"/>
        <v>1.1132154036799999</v>
      </c>
      <c r="S692" s="8">
        <f t="shared" si="207"/>
        <v>1.0398538963699999</v>
      </c>
      <c r="T692" s="8">
        <f t="shared" si="208"/>
        <v>1.05877479857</v>
      </c>
      <c r="W692" s="7">
        <v>523110</v>
      </c>
      <c r="X692" s="7" t="s">
        <v>785</v>
      </c>
      <c r="Y692" s="8">
        <v>4.3758756347000001E-2</v>
      </c>
      <c r="Z692" s="8">
        <v>4.8036926484799998E-3</v>
      </c>
      <c r="AA692" s="8">
        <v>6.4652954685900002E-2</v>
      </c>
      <c r="AB692" s="8">
        <v>1.86827522206E-2</v>
      </c>
      <c r="AC692" s="8">
        <v>1.7145597643999999E-3</v>
      </c>
      <c r="AD692" s="8">
        <v>1.9456584385899998E-2</v>
      </c>
      <c r="AE692" s="8">
        <v>2.8087395430200002E-2</v>
      </c>
      <c r="AF692" s="8">
        <v>2.6110003323200001E-3</v>
      </c>
      <c r="AG692" s="8">
        <v>2.80764028111E-2</v>
      </c>
      <c r="AH692" s="8">
        <v>3.5751425247500003E-2</v>
      </c>
      <c r="AI692" s="8">
        <v>3.77800682459E-3</v>
      </c>
      <c r="AJ692" s="8">
        <v>6.1137199070299998E-2</v>
      </c>
      <c r="AK692" s="8">
        <v>0.67264366240100004</v>
      </c>
      <c r="AL692" s="8">
        <v>2.62360387282E-5</v>
      </c>
      <c r="AM692" s="8">
        <v>0.63412800725899998</v>
      </c>
      <c r="AN692" s="8">
        <v>1.1132154036799999</v>
      </c>
      <c r="AO692" s="8">
        <v>1.0398538963699999</v>
      </c>
      <c r="AP692" s="8">
        <v>1.05877479857</v>
      </c>
      <c r="AS692" s="7">
        <v>523110</v>
      </c>
      <c r="AT692" s="7" t="s">
        <v>785</v>
      </c>
      <c r="AU692" s="8">
        <v>6.0607693081912897E-2</v>
      </c>
      <c r="AV692" s="8">
        <v>1.4555324482332096E-2</v>
      </c>
      <c r="AW692" s="8">
        <v>0.12036389324754357</v>
      </c>
      <c r="AX692" s="8">
        <v>0.13976739751831935</v>
      </c>
      <c r="AY692" s="8">
        <v>3.2869517241437732E-2</v>
      </c>
      <c r="AZ692" s="8">
        <v>0.27288561222147256</v>
      </c>
      <c r="BA692" s="8">
        <v>4.1080459765848377E-2</v>
      </c>
      <c r="BB692" s="8">
        <v>8.9054174448164516E-3</v>
      </c>
      <c r="BC692" s="8">
        <v>6.4948376730966137E-2</v>
      </c>
      <c r="BD692" s="8">
        <v>4.8949623199635493E-2</v>
      </c>
      <c r="BE692" s="8">
        <v>1.1735969362836773E-2</v>
      </c>
      <c r="BF692" s="8">
        <v>0.10659936500042905</v>
      </c>
      <c r="BG692" s="8">
        <v>0.43532093107419345</v>
      </c>
      <c r="BH692" s="8">
        <v>4.682883401041934E-6</v>
      </c>
      <c r="BI692" s="8">
        <v>0.40905531371354803</v>
      </c>
      <c r="BJ692" s="8">
        <v>1.1955269108122579</v>
      </c>
      <c r="BK692" s="8">
        <v>1.0906838173040325</v>
      </c>
      <c r="BL692" s="8">
        <v>0.76009554426451631</v>
      </c>
    </row>
    <row r="693" spans="1:64" x14ac:dyDescent="0.3">
      <c r="A693" s="7">
        <v>523120</v>
      </c>
      <c r="B693" s="7" t="str">
        <f t="shared" si="190"/>
        <v>Securities Brokerage</v>
      </c>
      <c r="C693" s="8">
        <f t="shared" si="191"/>
        <v>4.3761784478700001E-2</v>
      </c>
      <c r="D693" s="8">
        <f t="shared" si="192"/>
        <v>4.8047057846899999E-3</v>
      </c>
      <c r="E693" s="8">
        <f t="shared" si="193"/>
        <v>6.5179842627200002E-2</v>
      </c>
      <c r="F693" s="8">
        <f t="shared" si="194"/>
        <v>3.2300476755000002E-2</v>
      </c>
      <c r="G693" s="8">
        <f t="shared" si="195"/>
        <v>2.9636000827899999E-3</v>
      </c>
      <c r="H693" s="8">
        <f t="shared" si="196"/>
        <v>3.3664898902200001E-2</v>
      </c>
      <c r="I693" s="8">
        <f t="shared" si="197"/>
        <v>2.8164876393299999E-2</v>
      </c>
      <c r="J693" s="8">
        <f t="shared" si="198"/>
        <v>2.6181364700299998E-3</v>
      </c>
      <c r="K693" s="8">
        <f t="shared" si="199"/>
        <v>2.8199119290500001E-2</v>
      </c>
      <c r="L693" s="8">
        <f t="shared" si="200"/>
        <v>3.5748805217299999E-2</v>
      </c>
      <c r="M693" s="8">
        <f t="shared" si="201"/>
        <v>3.7786518824699999E-3</v>
      </c>
      <c r="N693" s="8">
        <f t="shared" si="202"/>
        <v>6.1763739611300002E-2</v>
      </c>
      <c r="O693" s="8">
        <f t="shared" si="203"/>
        <v>0.67263825225600005</v>
      </c>
      <c r="P693" s="8">
        <f t="shared" si="204"/>
        <v>1.51792632822E-5</v>
      </c>
      <c r="Q693" s="8">
        <f t="shared" si="205"/>
        <v>0.63250822982999999</v>
      </c>
      <c r="R693" s="8">
        <f t="shared" si="206"/>
        <v>1.1137463328899999</v>
      </c>
      <c r="S693" s="8">
        <f t="shared" si="207"/>
        <v>1.06892897574</v>
      </c>
      <c r="T693" s="8">
        <f t="shared" si="208"/>
        <v>1.0589821321499999</v>
      </c>
      <c r="W693" s="7">
        <v>523120</v>
      </c>
      <c r="X693" s="7" t="s">
        <v>786</v>
      </c>
      <c r="Y693" s="8">
        <v>4.3761784478700001E-2</v>
      </c>
      <c r="Z693" s="8">
        <v>4.8047057846899999E-3</v>
      </c>
      <c r="AA693" s="8">
        <v>6.5179842627200002E-2</v>
      </c>
      <c r="AB693" s="8">
        <v>3.2300476755000002E-2</v>
      </c>
      <c r="AC693" s="8">
        <v>2.9636000827899999E-3</v>
      </c>
      <c r="AD693" s="8">
        <v>3.3664898902200001E-2</v>
      </c>
      <c r="AE693" s="8">
        <v>2.8164876393299999E-2</v>
      </c>
      <c r="AF693" s="8">
        <v>2.6181364700299998E-3</v>
      </c>
      <c r="AG693" s="8">
        <v>2.8199119290500001E-2</v>
      </c>
      <c r="AH693" s="8">
        <v>3.5748805217299999E-2</v>
      </c>
      <c r="AI693" s="8">
        <v>3.7786518824699999E-3</v>
      </c>
      <c r="AJ693" s="8">
        <v>6.1763739611300002E-2</v>
      </c>
      <c r="AK693" s="8">
        <v>0.67263825225600005</v>
      </c>
      <c r="AL693" s="8">
        <v>1.51792632822E-5</v>
      </c>
      <c r="AM693" s="8">
        <v>0.63250822982999999</v>
      </c>
      <c r="AN693" s="8">
        <v>1.1137463328899999</v>
      </c>
      <c r="AO693" s="8">
        <v>1.06892897574</v>
      </c>
      <c r="AP693" s="8">
        <v>1.0589821321499999</v>
      </c>
      <c r="AS693" s="7">
        <v>523120</v>
      </c>
      <c r="AT693" s="7" t="s">
        <v>786</v>
      </c>
      <c r="AU693" s="8">
        <v>7.9434776908701613E-2</v>
      </c>
      <c r="AV693" s="8">
        <v>1.7445039651758382E-2</v>
      </c>
      <c r="AW693" s="8">
        <v>0.15357961889197419</v>
      </c>
      <c r="AX693" s="8">
        <v>0.12698510569350324</v>
      </c>
      <c r="AY693" s="8">
        <v>2.7716291322153221E-2</v>
      </c>
      <c r="AZ693" s="8">
        <v>0.23060076418331288</v>
      </c>
      <c r="BA693" s="8">
        <v>5.3887311068087099E-2</v>
      </c>
      <c r="BB693" s="8">
        <v>1.063969725362468E-2</v>
      </c>
      <c r="BC693" s="8">
        <v>8.2237682859312891E-2</v>
      </c>
      <c r="BD693" s="8">
        <v>6.3577862827701628E-2</v>
      </c>
      <c r="BE693" s="8">
        <v>1.398126139885403E-2</v>
      </c>
      <c r="BF693" s="8">
        <v>0.13649936992196127</v>
      </c>
      <c r="BG693" s="8">
        <v>0.63121025924977359</v>
      </c>
      <c r="BH693" s="8">
        <v>7.1958994344814513E-6</v>
      </c>
      <c r="BI693" s="8">
        <v>0.59155038246029101</v>
      </c>
      <c r="BJ693" s="8">
        <v>1.2504594354524199</v>
      </c>
      <c r="BK693" s="8">
        <v>1.3207860321664515</v>
      </c>
      <c r="BL693" s="8">
        <v>1.0822485621483873</v>
      </c>
    </row>
    <row r="694" spans="1:64" x14ac:dyDescent="0.3">
      <c r="A694" s="7">
        <v>523130</v>
      </c>
      <c r="B694" s="7" t="str">
        <f t="shared" si="190"/>
        <v>Commodity Contracts Dealing</v>
      </c>
      <c r="C694" s="8">
        <f t="shared" si="191"/>
        <v>4.4069570175899998E-2</v>
      </c>
      <c r="D694" s="8">
        <f t="shared" si="192"/>
        <v>4.83956663656E-3</v>
      </c>
      <c r="E694" s="8">
        <f t="shared" si="193"/>
        <v>6.6573079860200002E-2</v>
      </c>
      <c r="F694" s="8">
        <f t="shared" si="194"/>
        <v>9.5086154457400002E-3</v>
      </c>
      <c r="G694" s="8">
        <f t="shared" si="195"/>
        <v>8.7213012221400003E-4</v>
      </c>
      <c r="H694" s="8">
        <f t="shared" si="196"/>
        <v>9.9673026170500004E-3</v>
      </c>
      <c r="I694" s="8">
        <f t="shared" si="197"/>
        <v>2.8428883543200001E-2</v>
      </c>
      <c r="J694" s="8">
        <f t="shared" si="198"/>
        <v>2.6449227726900002E-3</v>
      </c>
      <c r="K694" s="8">
        <f t="shared" si="199"/>
        <v>2.8642720251600001E-2</v>
      </c>
      <c r="L694" s="8">
        <f t="shared" si="200"/>
        <v>3.6024951715600002E-2</v>
      </c>
      <c r="M694" s="8">
        <f t="shared" si="201"/>
        <v>3.80692473771E-3</v>
      </c>
      <c r="N694" s="8">
        <f t="shared" si="202"/>
        <v>6.3282238837400001E-2</v>
      </c>
      <c r="O694" s="8">
        <f t="shared" si="203"/>
        <v>0.67262564496900001</v>
      </c>
      <c r="P694" s="8">
        <f t="shared" si="204"/>
        <v>5.1856832638600001E-5</v>
      </c>
      <c r="Q694" s="8">
        <f t="shared" si="205"/>
        <v>0.63005250853700001</v>
      </c>
      <c r="R694" s="8">
        <f t="shared" si="206"/>
        <v>1.11548221667</v>
      </c>
      <c r="S694" s="8">
        <f t="shared" si="207"/>
        <v>1.02034804818</v>
      </c>
      <c r="T694" s="8">
        <f t="shared" si="208"/>
        <v>1.0597165265699999</v>
      </c>
      <c r="W694" s="7">
        <v>523130</v>
      </c>
      <c r="X694" s="7" t="s">
        <v>787</v>
      </c>
      <c r="Y694" s="8">
        <v>4.4069570175899998E-2</v>
      </c>
      <c r="Z694" s="8">
        <v>4.83956663656E-3</v>
      </c>
      <c r="AA694" s="8">
        <v>6.6573079860200002E-2</v>
      </c>
      <c r="AB694" s="8">
        <v>9.5086154457400002E-3</v>
      </c>
      <c r="AC694" s="8">
        <v>8.7213012221400003E-4</v>
      </c>
      <c r="AD694" s="8">
        <v>9.9673026170500004E-3</v>
      </c>
      <c r="AE694" s="8">
        <v>2.8428883543200001E-2</v>
      </c>
      <c r="AF694" s="8">
        <v>2.6449227726900002E-3</v>
      </c>
      <c r="AG694" s="8">
        <v>2.8642720251600001E-2</v>
      </c>
      <c r="AH694" s="8">
        <v>3.6024951715600002E-2</v>
      </c>
      <c r="AI694" s="8">
        <v>3.80692473771E-3</v>
      </c>
      <c r="AJ694" s="8">
        <v>6.3282238837400001E-2</v>
      </c>
      <c r="AK694" s="8">
        <v>0.67262564496900001</v>
      </c>
      <c r="AL694" s="8">
        <v>5.1856832638600001E-5</v>
      </c>
      <c r="AM694" s="8">
        <v>0.63005250853700001</v>
      </c>
      <c r="AN694" s="8">
        <v>1.11548221667</v>
      </c>
      <c r="AO694" s="8">
        <v>1.02034804818</v>
      </c>
      <c r="AP694" s="8">
        <v>1.0597165265699999</v>
      </c>
      <c r="AS694" s="7">
        <v>523130</v>
      </c>
      <c r="AT694" s="7" t="s">
        <v>787</v>
      </c>
      <c r="AU694" s="8">
        <v>3.9115339099443557E-2</v>
      </c>
      <c r="AV694" s="8">
        <v>9.8813890141466118E-3</v>
      </c>
      <c r="AW694" s="8">
        <v>8.1797421418135494E-2</v>
      </c>
      <c r="AX694" s="8">
        <v>4.898063138098032E-2</v>
      </c>
      <c r="AY694" s="8">
        <v>1.2760807615636693E-2</v>
      </c>
      <c r="AZ694" s="8">
        <v>9.2117440530129338E-2</v>
      </c>
      <c r="BA694" s="8">
        <v>2.6466021368572585E-2</v>
      </c>
      <c r="BB694" s="8">
        <v>6.0464022802741938E-3</v>
      </c>
      <c r="BC694" s="8">
        <v>4.4003194667688705E-2</v>
      </c>
      <c r="BD694" s="8">
        <v>3.1634030401219357E-2</v>
      </c>
      <c r="BE694" s="8">
        <v>7.9707353924501623E-3</v>
      </c>
      <c r="BF694" s="8">
        <v>7.2525694698493556E-2</v>
      </c>
      <c r="BG694" s="8">
        <v>0.27206518570564525</v>
      </c>
      <c r="BH694" s="8">
        <v>1.0484171328406774E-5</v>
      </c>
      <c r="BI694" s="8">
        <v>0.25402018313588726</v>
      </c>
      <c r="BJ694" s="8">
        <v>1.1307941495319354</v>
      </c>
      <c r="BK694" s="8">
        <v>0.55708468597806449</v>
      </c>
      <c r="BL694" s="8">
        <v>0.47974142476822579</v>
      </c>
    </row>
    <row r="695" spans="1:64" x14ac:dyDescent="0.3">
      <c r="A695" s="7">
        <v>523140</v>
      </c>
      <c r="B695" s="7" t="str">
        <f t="shared" si="190"/>
        <v>Commodity Contracts Brokerage</v>
      </c>
      <c r="C695" s="8">
        <f t="shared" si="191"/>
        <v>4.3850602826300003E-2</v>
      </c>
      <c r="D695" s="8">
        <f t="shared" si="192"/>
        <v>4.7821045479699998E-3</v>
      </c>
      <c r="E695" s="8">
        <f t="shared" si="193"/>
        <v>6.55571233659E-2</v>
      </c>
      <c r="F695" s="8">
        <f t="shared" si="194"/>
        <v>4.1338318394000002E-3</v>
      </c>
      <c r="G695" s="8">
        <f t="shared" si="195"/>
        <v>3.8037836122600002E-4</v>
      </c>
      <c r="H695" s="8">
        <f t="shared" si="196"/>
        <v>4.3103052042199998E-3</v>
      </c>
      <c r="I695" s="8">
        <f t="shared" si="197"/>
        <v>2.8204035857300001E-2</v>
      </c>
      <c r="J695" s="8">
        <f t="shared" si="198"/>
        <v>2.6169980724000002E-3</v>
      </c>
      <c r="K695" s="8">
        <f t="shared" si="199"/>
        <v>2.8167385763199999E-2</v>
      </c>
      <c r="L695" s="8">
        <f t="shared" si="200"/>
        <v>3.5884019124499997E-2</v>
      </c>
      <c r="M695" s="8">
        <f t="shared" si="201"/>
        <v>3.76921173434E-3</v>
      </c>
      <c r="N695" s="8">
        <f t="shared" si="202"/>
        <v>6.23490552579E-2</v>
      </c>
      <c r="O695" s="8">
        <f t="shared" si="203"/>
        <v>0.67249004132900003</v>
      </c>
      <c r="P695" s="8">
        <f t="shared" si="204"/>
        <v>1.17833091882E-4</v>
      </c>
      <c r="Q695" s="8">
        <f t="shared" si="205"/>
        <v>0.63025869680400004</v>
      </c>
      <c r="R695" s="8">
        <f t="shared" si="206"/>
        <v>1.11418983074</v>
      </c>
      <c r="S695" s="8">
        <f t="shared" si="207"/>
        <v>1.0088245154</v>
      </c>
      <c r="T695" s="8">
        <f t="shared" si="208"/>
        <v>1.0589884196899999</v>
      </c>
      <c r="W695" s="7">
        <v>523140</v>
      </c>
      <c r="X695" s="7" t="s">
        <v>788</v>
      </c>
      <c r="Y695" s="8">
        <v>4.3850602826300003E-2</v>
      </c>
      <c r="Z695" s="8">
        <v>4.7821045479699998E-3</v>
      </c>
      <c r="AA695" s="8">
        <v>6.55571233659E-2</v>
      </c>
      <c r="AB695" s="8">
        <v>4.1338318394000002E-3</v>
      </c>
      <c r="AC695" s="8">
        <v>3.8037836122600002E-4</v>
      </c>
      <c r="AD695" s="8">
        <v>4.3103052042199998E-3</v>
      </c>
      <c r="AE695" s="8">
        <v>2.8204035857300001E-2</v>
      </c>
      <c r="AF695" s="8">
        <v>2.6169980724000002E-3</v>
      </c>
      <c r="AG695" s="8">
        <v>2.8167385763199999E-2</v>
      </c>
      <c r="AH695" s="8">
        <v>3.5884019124499997E-2</v>
      </c>
      <c r="AI695" s="8">
        <v>3.76921173434E-3</v>
      </c>
      <c r="AJ695" s="8">
        <v>6.23490552579E-2</v>
      </c>
      <c r="AK695" s="8">
        <v>0.67249004132900003</v>
      </c>
      <c r="AL695" s="8">
        <v>1.17833091882E-4</v>
      </c>
      <c r="AM695" s="8">
        <v>0.63025869680400004</v>
      </c>
      <c r="AN695" s="8">
        <v>1.11418983074</v>
      </c>
      <c r="AO695" s="8">
        <v>1.0088245154</v>
      </c>
      <c r="AP695" s="8">
        <v>1.0589884196899999</v>
      </c>
      <c r="AS695" s="7">
        <v>523140</v>
      </c>
      <c r="AT695" s="7" t="s">
        <v>788</v>
      </c>
      <c r="AU695" s="8">
        <v>3.1580132155158071E-2</v>
      </c>
      <c r="AV695" s="8">
        <v>7.9356765449511285E-3</v>
      </c>
      <c r="AW695" s="8">
        <v>5.9455042073303231E-2</v>
      </c>
      <c r="AX695" s="8">
        <v>2.6469587703245163E-2</v>
      </c>
      <c r="AY695" s="8">
        <v>7.8900684070443219E-3</v>
      </c>
      <c r="AZ695" s="8">
        <v>5.0009526186611607E-2</v>
      </c>
      <c r="BA695" s="8">
        <v>2.1437174031982257E-2</v>
      </c>
      <c r="BB695" s="8">
        <v>4.8750924482182257E-3</v>
      </c>
      <c r="BC695" s="8">
        <v>3.1484003571670971E-2</v>
      </c>
      <c r="BD695" s="8">
        <v>2.5316892560101611E-2</v>
      </c>
      <c r="BE695" s="8">
        <v>6.3629797589758079E-3</v>
      </c>
      <c r="BF695" s="8">
        <v>5.2953881505854845E-2</v>
      </c>
      <c r="BG695" s="8">
        <v>0.22849812296714522</v>
      </c>
      <c r="BH695" s="8">
        <v>1.1442840094857742E-5</v>
      </c>
      <c r="BI695" s="8">
        <v>0.21334983449375799</v>
      </c>
      <c r="BJ695" s="8">
        <v>1.0989708507735485</v>
      </c>
      <c r="BK695" s="8">
        <v>0.42307885971612907</v>
      </c>
      <c r="BL695" s="8">
        <v>0.39650594747129031</v>
      </c>
    </row>
    <row r="696" spans="1:64" x14ac:dyDescent="0.3">
      <c r="A696" s="7">
        <v>523210</v>
      </c>
      <c r="B696" s="7" t="str">
        <f t="shared" si="190"/>
        <v>Securities and Commodity Exchanges</v>
      </c>
      <c r="C696" s="8">
        <f t="shared" si="191"/>
        <v>2.2008468353380644E-2</v>
      </c>
      <c r="D696" s="8">
        <f t="shared" si="192"/>
        <v>6.6581880853937092E-3</v>
      </c>
      <c r="E696" s="8">
        <f t="shared" si="193"/>
        <v>4.805300549813709E-2</v>
      </c>
      <c r="F696" s="8">
        <f t="shared" si="194"/>
        <v>2.6359918658382255E-2</v>
      </c>
      <c r="G696" s="8">
        <f t="shared" si="195"/>
        <v>8.5494221148227408E-3</v>
      </c>
      <c r="H696" s="8">
        <f t="shared" si="196"/>
        <v>6.0178864139091931E-2</v>
      </c>
      <c r="I696" s="8">
        <f t="shared" si="197"/>
        <v>1.4855800007545161E-2</v>
      </c>
      <c r="J696" s="8">
        <f t="shared" si="198"/>
        <v>4.1104451749687096E-3</v>
      </c>
      <c r="K696" s="8">
        <f t="shared" si="199"/>
        <v>2.6087297392275804E-2</v>
      </c>
      <c r="L696" s="8">
        <f t="shared" si="200"/>
        <v>1.8139028881711292E-2</v>
      </c>
      <c r="M696" s="8">
        <f t="shared" si="201"/>
        <v>5.4523078709853229E-3</v>
      </c>
      <c r="N696" s="8">
        <f t="shared" si="202"/>
        <v>4.2093755818935479E-2</v>
      </c>
      <c r="O696" s="8">
        <f t="shared" si="203"/>
        <v>0.11968261306348389</v>
      </c>
      <c r="P696" s="8">
        <f t="shared" si="204"/>
        <v>1.7643603324054837E-6</v>
      </c>
      <c r="Q696" s="8">
        <f t="shared" si="205"/>
        <v>0.1120867219838548</v>
      </c>
      <c r="R696" s="8">
        <f t="shared" si="206"/>
        <v>1</v>
      </c>
      <c r="S696" s="8">
        <f t="shared" si="207"/>
        <v>0.272507559751129</v>
      </c>
      <c r="T696" s="8">
        <f t="shared" si="208"/>
        <v>0.22247289741370971</v>
      </c>
      <c r="W696" s="7">
        <v>523210</v>
      </c>
      <c r="X696" s="7" t="s">
        <v>789</v>
      </c>
      <c r="Y696" s="8">
        <v>0</v>
      </c>
      <c r="Z696" s="8">
        <v>0</v>
      </c>
      <c r="AA696" s="8">
        <v>0</v>
      </c>
      <c r="AB696" s="8">
        <v>0</v>
      </c>
      <c r="AC696" s="8">
        <v>0</v>
      </c>
      <c r="AD696" s="8">
        <v>0</v>
      </c>
      <c r="AE696" s="8">
        <v>0</v>
      </c>
      <c r="AF696" s="8">
        <v>0</v>
      </c>
      <c r="AG696" s="8">
        <v>0</v>
      </c>
      <c r="AH696" s="8">
        <v>0</v>
      </c>
      <c r="AI696" s="8">
        <v>0</v>
      </c>
      <c r="AJ696" s="8">
        <v>0</v>
      </c>
      <c r="AK696" s="8">
        <v>0</v>
      </c>
      <c r="AL696" s="8">
        <v>0</v>
      </c>
      <c r="AM696" s="8">
        <v>0</v>
      </c>
      <c r="AN696" s="8">
        <v>1</v>
      </c>
      <c r="AO696" s="8">
        <v>0</v>
      </c>
      <c r="AP696" s="8">
        <v>0</v>
      </c>
      <c r="AS696" s="7">
        <v>523210</v>
      </c>
      <c r="AT696" s="7" t="s">
        <v>789</v>
      </c>
      <c r="AU696" s="8">
        <v>2.2008468353380644E-2</v>
      </c>
      <c r="AV696" s="8">
        <v>6.6581880853937092E-3</v>
      </c>
      <c r="AW696" s="8">
        <v>4.805300549813709E-2</v>
      </c>
      <c r="AX696" s="8">
        <v>2.6359918658382255E-2</v>
      </c>
      <c r="AY696" s="8">
        <v>8.5494221148227408E-3</v>
      </c>
      <c r="AZ696" s="8">
        <v>6.0178864139091931E-2</v>
      </c>
      <c r="BA696" s="8">
        <v>1.4855800007545161E-2</v>
      </c>
      <c r="BB696" s="8">
        <v>4.1104451749687096E-3</v>
      </c>
      <c r="BC696" s="8">
        <v>2.6087297392275804E-2</v>
      </c>
      <c r="BD696" s="8">
        <v>1.8139028881711292E-2</v>
      </c>
      <c r="BE696" s="8">
        <v>5.4523078709853229E-3</v>
      </c>
      <c r="BF696" s="8">
        <v>4.2093755818935479E-2</v>
      </c>
      <c r="BG696" s="8">
        <v>0.11968261306348389</v>
      </c>
      <c r="BH696" s="8">
        <v>1.7643603324054837E-6</v>
      </c>
      <c r="BI696" s="8">
        <v>0.1120867219838548</v>
      </c>
      <c r="BJ696" s="8">
        <v>1.0767196619372583</v>
      </c>
      <c r="BK696" s="8">
        <v>0.272507559751129</v>
      </c>
      <c r="BL696" s="8">
        <v>0.22247289741370971</v>
      </c>
    </row>
    <row r="697" spans="1:64" x14ac:dyDescent="0.3">
      <c r="A697" s="7">
        <v>523910</v>
      </c>
      <c r="B697" s="7" t="str">
        <f t="shared" si="190"/>
        <v>Miscellaneous Intermediation</v>
      </c>
      <c r="C697" s="8">
        <f t="shared" si="191"/>
        <v>4.3825716720599997E-2</v>
      </c>
      <c r="D697" s="8">
        <f t="shared" si="192"/>
        <v>4.8138432019900002E-3</v>
      </c>
      <c r="E697" s="8">
        <f t="shared" si="193"/>
        <v>6.5823643297099999E-2</v>
      </c>
      <c r="F697" s="8">
        <f t="shared" si="194"/>
        <v>2.6629284341400002E-2</v>
      </c>
      <c r="G697" s="8">
        <f t="shared" si="195"/>
        <v>2.4436155427900001E-3</v>
      </c>
      <c r="H697" s="8">
        <f t="shared" si="196"/>
        <v>2.77030385814E-2</v>
      </c>
      <c r="I697" s="8">
        <f t="shared" si="197"/>
        <v>2.82853900241E-2</v>
      </c>
      <c r="J697" s="8">
        <f t="shared" si="198"/>
        <v>2.6322004163400001E-3</v>
      </c>
      <c r="K697" s="8">
        <f t="shared" si="199"/>
        <v>2.8317126589799999E-2</v>
      </c>
      <c r="L697" s="8">
        <f t="shared" si="200"/>
        <v>3.5807580489599998E-2</v>
      </c>
      <c r="M697" s="8">
        <f t="shared" si="201"/>
        <v>3.7860514247100002E-3</v>
      </c>
      <c r="N697" s="8">
        <f t="shared" si="202"/>
        <v>6.2566207975899998E-2</v>
      </c>
      <c r="O697" s="8">
        <f t="shared" si="203"/>
        <v>0.67259048249499997</v>
      </c>
      <c r="P697" s="8">
        <f t="shared" si="204"/>
        <v>1.84367304165E-5</v>
      </c>
      <c r="Q697" s="8">
        <f t="shared" si="205"/>
        <v>0.63024146466499997</v>
      </c>
      <c r="R697" s="8">
        <f t="shared" si="206"/>
        <v>1.1144632032199999</v>
      </c>
      <c r="S697" s="8">
        <f t="shared" si="207"/>
        <v>1.05677593847</v>
      </c>
      <c r="T697" s="8">
        <f t="shared" si="208"/>
        <v>1.0592347170300001</v>
      </c>
      <c r="W697" s="7">
        <v>523910</v>
      </c>
      <c r="X697" s="7" t="s">
        <v>790</v>
      </c>
      <c r="Y697" s="8">
        <v>4.3825716720599997E-2</v>
      </c>
      <c r="Z697" s="8">
        <v>4.8138432019900002E-3</v>
      </c>
      <c r="AA697" s="8">
        <v>6.5823643297099999E-2</v>
      </c>
      <c r="AB697" s="8">
        <v>2.6629284341400002E-2</v>
      </c>
      <c r="AC697" s="8">
        <v>2.4436155427900001E-3</v>
      </c>
      <c r="AD697" s="8">
        <v>2.77030385814E-2</v>
      </c>
      <c r="AE697" s="8">
        <v>2.82853900241E-2</v>
      </c>
      <c r="AF697" s="8">
        <v>2.6322004163400001E-3</v>
      </c>
      <c r="AG697" s="8">
        <v>2.8317126589799999E-2</v>
      </c>
      <c r="AH697" s="8">
        <v>3.5807580489599998E-2</v>
      </c>
      <c r="AI697" s="8">
        <v>3.7860514247100002E-3</v>
      </c>
      <c r="AJ697" s="8">
        <v>6.2566207975899998E-2</v>
      </c>
      <c r="AK697" s="8">
        <v>0.67259048249499997</v>
      </c>
      <c r="AL697" s="8">
        <v>1.84367304165E-5</v>
      </c>
      <c r="AM697" s="8">
        <v>0.63024146466499997</v>
      </c>
      <c r="AN697" s="8">
        <v>1.1144632032199999</v>
      </c>
      <c r="AO697" s="8">
        <v>1.05677593847</v>
      </c>
      <c r="AP697" s="8">
        <v>1.0592347170300001</v>
      </c>
      <c r="AS697" s="7">
        <v>523910</v>
      </c>
      <c r="AT697" s="7" t="s">
        <v>790</v>
      </c>
      <c r="AU697" s="8">
        <v>8.2954976667048388E-2</v>
      </c>
      <c r="AV697" s="8">
        <v>1.7969730813715647E-2</v>
      </c>
      <c r="AW697" s="8">
        <v>0.15761731109781618</v>
      </c>
      <c r="AX697" s="8">
        <v>4.3111135301084506E-2</v>
      </c>
      <c r="AY697" s="8">
        <v>9.5651326151098403E-3</v>
      </c>
      <c r="AZ697" s="8">
        <v>7.2867239821767904E-2</v>
      </c>
      <c r="BA697" s="8">
        <v>5.6183724833893549E-2</v>
      </c>
      <c r="BB697" s="8">
        <v>1.0955561132229031E-2</v>
      </c>
      <c r="BC697" s="8">
        <v>8.3964175581004871E-2</v>
      </c>
      <c r="BD697" s="8">
        <v>6.615781229421612E-2</v>
      </c>
      <c r="BE697" s="8">
        <v>1.4372818856495643E-2</v>
      </c>
      <c r="BF697" s="8">
        <v>0.14037707788785647</v>
      </c>
      <c r="BG697" s="8">
        <v>0.67468990308299959</v>
      </c>
      <c r="BH697" s="8">
        <v>1.8665745185332421E-5</v>
      </c>
      <c r="BI697" s="8">
        <v>0.63066452863900002</v>
      </c>
      <c r="BJ697" s="8">
        <v>1.2585420185779035</v>
      </c>
      <c r="BK697" s="8">
        <v>1.1255435077385485</v>
      </c>
      <c r="BL697" s="8">
        <v>1.1511034615467741</v>
      </c>
    </row>
    <row r="698" spans="1:64" x14ac:dyDescent="0.3">
      <c r="A698" s="7">
        <v>523920</v>
      </c>
      <c r="B698" s="7" t="str">
        <f t="shared" si="190"/>
        <v>Portfolio Management</v>
      </c>
      <c r="C698" s="8">
        <f t="shared" si="191"/>
        <v>4.3850661712100003E-2</v>
      </c>
      <c r="D698" s="8">
        <f t="shared" si="192"/>
        <v>4.8115655589000004E-3</v>
      </c>
      <c r="E698" s="8">
        <f t="shared" si="193"/>
        <v>6.5489751804800003E-2</v>
      </c>
      <c r="F698" s="8">
        <f t="shared" si="194"/>
        <v>4.1961536898899997E-2</v>
      </c>
      <c r="G698" s="8">
        <f t="shared" si="195"/>
        <v>3.8400277870000001E-3</v>
      </c>
      <c r="H698" s="8">
        <f t="shared" si="196"/>
        <v>4.3841812525800002E-2</v>
      </c>
      <c r="I698" s="8">
        <f t="shared" si="197"/>
        <v>2.8230539339899999E-2</v>
      </c>
      <c r="J698" s="8">
        <f t="shared" si="198"/>
        <v>2.6217343011000001E-3</v>
      </c>
      <c r="K698" s="8">
        <f t="shared" si="199"/>
        <v>2.8376780471599999E-2</v>
      </c>
      <c r="L698" s="8">
        <f t="shared" si="200"/>
        <v>3.5836700357599997E-2</v>
      </c>
      <c r="M698" s="8">
        <f t="shared" si="201"/>
        <v>3.7841572052600002E-3</v>
      </c>
      <c r="N698" s="8">
        <f t="shared" si="202"/>
        <v>6.2025422019100003E-2</v>
      </c>
      <c r="O698" s="8">
        <f t="shared" si="203"/>
        <v>0.67262208449899996</v>
      </c>
      <c r="P698" s="8">
        <f t="shared" si="204"/>
        <v>1.17318391955E-5</v>
      </c>
      <c r="Q698" s="8">
        <f t="shared" si="205"/>
        <v>0.63252630947499999</v>
      </c>
      <c r="R698" s="8">
        <f t="shared" si="206"/>
        <v>1.1141519790800001</v>
      </c>
      <c r="S698" s="8">
        <f t="shared" si="207"/>
        <v>1.08964337721</v>
      </c>
      <c r="T698" s="8">
        <f t="shared" si="208"/>
        <v>1.05922905411</v>
      </c>
      <c r="W698" s="7">
        <v>523920</v>
      </c>
      <c r="X698" s="7" t="s">
        <v>791</v>
      </c>
      <c r="Y698" s="8">
        <v>4.3850661712100003E-2</v>
      </c>
      <c r="Z698" s="8">
        <v>4.8115655589000004E-3</v>
      </c>
      <c r="AA698" s="8">
        <v>6.5489751804800003E-2</v>
      </c>
      <c r="AB698" s="8">
        <v>4.1961536898899997E-2</v>
      </c>
      <c r="AC698" s="8">
        <v>3.8400277870000001E-3</v>
      </c>
      <c r="AD698" s="8">
        <v>4.3841812525800002E-2</v>
      </c>
      <c r="AE698" s="8">
        <v>2.8230539339899999E-2</v>
      </c>
      <c r="AF698" s="8">
        <v>2.6217343011000001E-3</v>
      </c>
      <c r="AG698" s="8">
        <v>2.8376780471599999E-2</v>
      </c>
      <c r="AH698" s="8">
        <v>3.5836700357599997E-2</v>
      </c>
      <c r="AI698" s="8">
        <v>3.7841572052600002E-3</v>
      </c>
      <c r="AJ698" s="8">
        <v>6.2025422019100003E-2</v>
      </c>
      <c r="AK698" s="8">
        <v>0.67262208449899996</v>
      </c>
      <c r="AL698" s="8">
        <v>1.17318391955E-5</v>
      </c>
      <c r="AM698" s="8">
        <v>0.63252630947499999</v>
      </c>
      <c r="AN698" s="8">
        <v>1.1141519790800001</v>
      </c>
      <c r="AO698" s="8">
        <v>1.08964337721</v>
      </c>
      <c r="AP698" s="8">
        <v>1.05922905411</v>
      </c>
      <c r="AS698" s="7">
        <v>523920</v>
      </c>
      <c r="AT698" s="7" t="s">
        <v>791</v>
      </c>
      <c r="AU698" s="8">
        <v>8.298001062076775E-2</v>
      </c>
      <c r="AV698" s="8">
        <v>1.7975555877707904E-2</v>
      </c>
      <c r="AW698" s="8">
        <v>0.15788166093704034</v>
      </c>
      <c r="AX698" s="8">
        <v>6.8639402705540309E-2</v>
      </c>
      <c r="AY698" s="8">
        <v>1.5866105931478868E-2</v>
      </c>
      <c r="AZ698" s="8">
        <v>0.11965435826828384</v>
      </c>
      <c r="BA698" s="8">
        <v>5.606477296227097E-2</v>
      </c>
      <c r="BB698" s="8">
        <v>1.0925337316797578E-2</v>
      </c>
      <c r="BC698" s="8">
        <v>8.4162256553064529E-2</v>
      </c>
      <c r="BD698" s="8">
        <v>6.6183388844972602E-2</v>
      </c>
      <c r="BE698" s="8">
        <v>1.4377097847955319E-2</v>
      </c>
      <c r="BF698" s="8">
        <v>0.14040867681300642</v>
      </c>
      <c r="BG698" s="8">
        <v>0.67471535308799957</v>
      </c>
      <c r="BH698" s="8">
        <v>1.2364773735080967E-5</v>
      </c>
      <c r="BI698" s="8">
        <v>0.63270329501899936</v>
      </c>
      <c r="BJ698" s="8">
        <v>1.2588372274354844</v>
      </c>
      <c r="BK698" s="8">
        <v>1.2041598669054838</v>
      </c>
      <c r="BL698" s="8">
        <v>1.151152366831613</v>
      </c>
    </row>
    <row r="699" spans="1:64" x14ac:dyDescent="0.3">
      <c r="A699" s="7">
        <v>523930</v>
      </c>
      <c r="B699" s="7" t="str">
        <f t="shared" si="190"/>
        <v>Investment Advice</v>
      </c>
      <c r="C699" s="8">
        <f t="shared" si="191"/>
        <v>0.217679982286</v>
      </c>
      <c r="D699" s="8">
        <f t="shared" si="192"/>
        <v>3.5287032393499999E-2</v>
      </c>
      <c r="E699" s="8">
        <f t="shared" si="193"/>
        <v>6.1447752956499999E-2</v>
      </c>
      <c r="F699" s="8">
        <f t="shared" si="194"/>
        <v>0.164127926895</v>
      </c>
      <c r="G699" s="8">
        <f t="shared" si="195"/>
        <v>2.3542512658299999E-2</v>
      </c>
      <c r="H699" s="8">
        <f t="shared" si="196"/>
        <v>2.9562978095300001E-2</v>
      </c>
      <c r="I699" s="8">
        <f t="shared" si="197"/>
        <v>0.27536072394900002</v>
      </c>
      <c r="J699" s="8">
        <f t="shared" si="198"/>
        <v>4.0099047933499998E-2</v>
      </c>
      <c r="K699" s="8">
        <f t="shared" si="199"/>
        <v>4.5972292914900001E-2</v>
      </c>
      <c r="L699" s="8">
        <f t="shared" si="200"/>
        <v>0.39001490066799999</v>
      </c>
      <c r="M699" s="8">
        <f t="shared" si="201"/>
        <v>5.6163951317900002E-2</v>
      </c>
      <c r="N699" s="8">
        <f t="shared" si="202"/>
        <v>0.13433367933199999</v>
      </c>
      <c r="O699" s="8">
        <f t="shared" si="203"/>
        <v>0.31408974412899998</v>
      </c>
      <c r="P699" s="8">
        <f t="shared" si="204"/>
        <v>1.15257721987E-5</v>
      </c>
      <c r="Q699" s="8">
        <f t="shared" si="205"/>
        <v>0.27593157831300003</v>
      </c>
      <c r="R699" s="8">
        <f t="shared" si="206"/>
        <v>1.31441476764</v>
      </c>
      <c r="S699" s="8">
        <f t="shared" si="207"/>
        <v>1.2172334176499999</v>
      </c>
      <c r="T699" s="8">
        <f t="shared" si="208"/>
        <v>1.3614320648</v>
      </c>
      <c r="W699" s="7">
        <v>523930</v>
      </c>
      <c r="X699" s="7" t="s">
        <v>792</v>
      </c>
      <c r="Y699" s="8">
        <v>0.217679982286</v>
      </c>
      <c r="Z699" s="8">
        <v>3.5287032393499999E-2</v>
      </c>
      <c r="AA699" s="8">
        <v>6.1447752956499999E-2</v>
      </c>
      <c r="AB699" s="8">
        <v>0.164127926895</v>
      </c>
      <c r="AC699" s="8">
        <v>2.3542512658299999E-2</v>
      </c>
      <c r="AD699" s="8">
        <v>2.9562978095300001E-2</v>
      </c>
      <c r="AE699" s="8">
        <v>0.27536072394900002</v>
      </c>
      <c r="AF699" s="8">
        <v>4.0099047933499998E-2</v>
      </c>
      <c r="AG699" s="8">
        <v>4.5972292914900001E-2</v>
      </c>
      <c r="AH699" s="8">
        <v>0.39001490066799999</v>
      </c>
      <c r="AI699" s="8">
        <v>5.6163951317900002E-2</v>
      </c>
      <c r="AJ699" s="8">
        <v>0.13433367933199999</v>
      </c>
      <c r="AK699" s="8">
        <v>0.31408974412899998</v>
      </c>
      <c r="AL699" s="8">
        <v>1.15257721987E-5</v>
      </c>
      <c r="AM699" s="8">
        <v>0.27593157831300003</v>
      </c>
      <c r="AN699" s="8">
        <v>1.31441476764</v>
      </c>
      <c r="AO699" s="8">
        <v>1.2172334176499999</v>
      </c>
      <c r="AP699" s="8">
        <v>1.3614320648</v>
      </c>
      <c r="AS699" s="7">
        <v>523930</v>
      </c>
      <c r="AT699" s="7" t="s">
        <v>792</v>
      </c>
      <c r="AU699" s="8">
        <v>0.30226851823733869</v>
      </c>
      <c r="AV699" s="8">
        <v>7.0316017304861297E-2</v>
      </c>
      <c r="AW699" s="8">
        <v>0.14411989990689034</v>
      </c>
      <c r="AX699" s="8">
        <v>0.30524934189312242</v>
      </c>
      <c r="AY699" s="8">
        <v>7.1376152199159854E-2</v>
      </c>
      <c r="AZ699" s="8">
        <v>0.1234759614494258</v>
      </c>
      <c r="BA699" s="8">
        <v>0.44139175442624196</v>
      </c>
      <c r="BB699" s="8">
        <v>9.0805369196508071E-2</v>
      </c>
      <c r="BC699" s="8">
        <v>0.16042974322214196</v>
      </c>
      <c r="BD699" s="8">
        <v>0.52142705076549989</v>
      </c>
      <c r="BE699" s="8">
        <v>0.11611315501153711</v>
      </c>
      <c r="BF699" s="8">
        <v>0.2819381015220645</v>
      </c>
      <c r="BG699" s="8">
        <v>0.31420885860000036</v>
      </c>
      <c r="BH699" s="8">
        <v>9.3125034107464517E-6</v>
      </c>
      <c r="BI699" s="8">
        <v>0.27655833568499977</v>
      </c>
      <c r="BJ699" s="8">
        <v>1.5167044354495161</v>
      </c>
      <c r="BK699" s="8">
        <v>1.5001014555419352</v>
      </c>
      <c r="BL699" s="8">
        <v>1.6926268668449995</v>
      </c>
    </row>
    <row r="700" spans="1:64" x14ac:dyDescent="0.3">
      <c r="A700" s="7">
        <v>523991</v>
      </c>
      <c r="B700" s="7" t="str">
        <f t="shared" si="190"/>
        <v>Trust, Fiduciary, and Custody Activities</v>
      </c>
      <c r="C700" s="8">
        <f t="shared" si="191"/>
        <v>0.217989071215</v>
      </c>
      <c r="D700" s="8">
        <f t="shared" si="192"/>
        <v>3.5341592030500003E-2</v>
      </c>
      <c r="E700" s="8">
        <f t="shared" si="193"/>
        <v>6.14019158435E-2</v>
      </c>
      <c r="F700" s="8">
        <f t="shared" si="194"/>
        <v>0.14981087642999999</v>
      </c>
      <c r="G700" s="8">
        <f t="shared" si="195"/>
        <v>2.1535056542100001E-2</v>
      </c>
      <c r="H700" s="8">
        <f t="shared" si="196"/>
        <v>2.6889329506399998E-2</v>
      </c>
      <c r="I700" s="8">
        <f t="shared" si="197"/>
        <v>0.27605563847499998</v>
      </c>
      <c r="J700" s="8">
        <f t="shared" si="198"/>
        <v>4.0251119956699999E-2</v>
      </c>
      <c r="K700" s="8">
        <f t="shared" si="199"/>
        <v>4.5973855511500003E-2</v>
      </c>
      <c r="L700" s="8">
        <f t="shared" si="200"/>
        <v>0.39063067568600002</v>
      </c>
      <c r="M700" s="8">
        <f t="shared" si="201"/>
        <v>5.6257901293100002E-2</v>
      </c>
      <c r="N700" s="8">
        <f t="shared" si="202"/>
        <v>0.13426821546100001</v>
      </c>
      <c r="O700" s="8">
        <f t="shared" si="203"/>
        <v>0.314059846501</v>
      </c>
      <c r="P700" s="8">
        <f t="shared" si="204"/>
        <v>1.26213863471E-5</v>
      </c>
      <c r="Q700" s="8">
        <f t="shared" si="205"/>
        <v>0.27534597874799999</v>
      </c>
      <c r="R700" s="8">
        <f t="shared" si="206"/>
        <v>1.31473257909</v>
      </c>
      <c r="S700" s="8">
        <f t="shared" si="207"/>
        <v>1.1982352624799999</v>
      </c>
      <c r="T700" s="8">
        <f t="shared" si="208"/>
        <v>1.3622806139400001</v>
      </c>
      <c r="W700" s="7">
        <v>523991</v>
      </c>
      <c r="X700" s="7" t="s">
        <v>793</v>
      </c>
      <c r="Y700" s="8">
        <v>0.217989071215</v>
      </c>
      <c r="Z700" s="8">
        <v>3.5341592030500003E-2</v>
      </c>
      <c r="AA700" s="8">
        <v>6.14019158435E-2</v>
      </c>
      <c r="AB700" s="8">
        <v>0.14981087642999999</v>
      </c>
      <c r="AC700" s="8">
        <v>2.1535056542100001E-2</v>
      </c>
      <c r="AD700" s="8">
        <v>2.6889329506399998E-2</v>
      </c>
      <c r="AE700" s="8">
        <v>0.27605563847499998</v>
      </c>
      <c r="AF700" s="8">
        <v>4.0251119956699999E-2</v>
      </c>
      <c r="AG700" s="8">
        <v>4.5973855511500003E-2</v>
      </c>
      <c r="AH700" s="8">
        <v>0.39063067568600002</v>
      </c>
      <c r="AI700" s="8">
        <v>5.6257901293100002E-2</v>
      </c>
      <c r="AJ700" s="8">
        <v>0.13426821546100001</v>
      </c>
      <c r="AK700" s="8">
        <v>0.314059846501</v>
      </c>
      <c r="AL700" s="8">
        <v>1.26213863471E-5</v>
      </c>
      <c r="AM700" s="8">
        <v>0.27534597874799999</v>
      </c>
      <c r="AN700" s="8">
        <v>1.31473257909</v>
      </c>
      <c r="AO700" s="8">
        <v>1.1982352624799999</v>
      </c>
      <c r="AP700" s="8">
        <v>1.3622806139400001</v>
      </c>
      <c r="AS700" s="7">
        <v>523991</v>
      </c>
      <c r="AT700" s="7" t="s">
        <v>793</v>
      </c>
      <c r="AU700" s="8">
        <v>0.30252714923601604</v>
      </c>
      <c r="AV700" s="8">
        <v>7.0372937888316112E-2</v>
      </c>
      <c r="AW700" s="8">
        <v>0.14399997336609677</v>
      </c>
      <c r="AX700" s="8">
        <v>0.26334071534348552</v>
      </c>
      <c r="AY700" s="8">
        <v>6.1690336846362263E-2</v>
      </c>
      <c r="AZ700" s="8">
        <v>0.10733342743075971</v>
      </c>
      <c r="BA700" s="8">
        <v>0.44223411668316126</v>
      </c>
      <c r="BB700" s="8">
        <v>9.1032791654601611E-2</v>
      </c>
      <c r="BC700" s="8">
        <v>0.16050596860180483</v>
      </c>
      <c r="BD700" s="8">
        <v>0.52196266257570967</v>
      </c>
      <c r="BE700" s="8">
        <v>0.11622711727061129</v>
      </c>
      <c r="BF700" s="8">
        <v>0.28169746316950001</v>
      </c>
      <c r="BG700" s="8">
        <v>0.31417585156000027</v>
      </c>
      <c r="BH700" s="8">
        <v>1.1700516633607582E-5</v>
      </c>
      <c r="BI700" s="8">
        <v>0.27609660331800029</v>
      </c>
      <c r="BJ700" s="8">
        <v>1.51690006049</v>
      </c>
      <c r="BK700" s="8">
        <v>1.4323644796209669</v>
      </c>
      <c r="BL700" s="8">
        <v>1.6937728769395162</v>
      </c>
    </row>
    <row r="701" spans="1:64" x14ac:dyDescent="0.3">
      <c r="A701" s="7">
        <v>523999</v>
      </c>
      <c r="B701" s="7" t="str">
        <f t="shared" si="190"/>
        <v>Miscellaneous Financial Investment Activities</v>
      </c>
      <c r="C701" s="8">
        <f t="shared" si="191"/>
        <v>0.217749306166</v>
      </c>
      <c r="D701" s="8">
        <f t="shared" si="192"/>
        <v>3.5283903337200002E-2</v>
      </c>
      <c r="E701" s="8">
        <f t="shared" si="193"/>
        <v>6.12865159196E-2</v>
      </c>
      <c r="F701" s="8">
        <f t="shared" si="194"/>
        <v>0.21519227839399999</v>
      </c>
      <c r="G701" s="8">
        <f t="shared" si="195"/>
        <v>3.0869848718300001E-2</v>
      </c>
      <c r="H701" s="8">
        <f t="shared" si="196"/>
        <v>3.85910838465E-2</v>
      </c>
      <c r="I701" s="8">
        <f t="shared" si="197"/>
        <v>0.27522946921500002</v>
      </c>
      <c r="J701" s="8">
        <f t="shared" si="198"/>
        <v>4.0083648626899997E-2</v>
      </c>
      <c r="K701" s="8">
        <f t="shared" si="199"/>
        <v>4.57753782484E-2</v>
      </c>
      <c r="L701" s="8">
        <f t="shared" si="200"/>
        <v>0.39020409468200001</v>
      </c>
      <c r="M701" s="8">
        <f t="shared" si="201"/>
        <v>5.6163900629999999E-2</v>
      </c>
      <c r="N701" s="8">
        <f t="shared" si="202"/>
        <v>0.13401976870900001</v>
      </c>
      <c r="O701" s="8">
        <f t="shared" si="203"/>
        <v>0.314091347528</v>
      </c>
      <c r="P701" s="8">
        <f t="shared" si="204"/>
        <v>8.7901579122600001E-6</v>
      </c>
      <c r="Q701" s="8">
        <f t="shared" si="205"/>
        <v>0.27603198935599998</v>
      </c>
      <c r="R701" s="8">
        <f t="shared" si="206"/>
        <v>1.3143197254200001</v>
      </c>
      <c r="S701" s="8">
        <f t="shared" si="207"/>
        <v>1.28465321096</v>
      </c>
      <c r="T701" s="8">
        <f t="shared" si="208"/>
        <v>1.36108849609</v>
      </c>
      <c r="W701" s="7">
        <v>523999</v>
      </c>
      <c r="X701" s="7" t="s">
        <v>794</v>
      </c>
      <c r="Y701" s="8">
        <v>0.217749306166</v>
      </c>
      <c r="Z701" s="8">
        <v>3.5283903337200002E-2</v>
      </c>
      <c r="AA701" s="8">
        <v>6.12865159196E-2</v>
      </c>
      <c r="AB701" s="8">
        <v>0.21519227839399999</v>
      </c>
      <c r="AC701" s="8">
        <v>3.0869848718300001E-2</v>
      </c>
      <c r="AD701" s="8">
        <v>3.85910838465E-2</v>
      </c>
      <c r="AE701" s="8">
        <v>0.27522946921500002</v>
      </c>
      <c r="AF701" s="8">
        <v>4.0083648626899997E-2</v>
      </c>
      <c r="AG701" s="8">
        <v>4.57753782484E-2</v>
      </c>
      <c r="AH701" s="8">
        <v>0.39020409468200001</v>
      </c>
      <c r="AI701" s="8">
        <v>5.6163900629999999E-2</v>
      </c>
      <c r="AJ701" s="8">
        <v>0.13401976870900001</v>
      </c>
      <c r="AK701" s="8">
        <v>0.314091347528</v>
      </c>
      <c r="AL701" s="8">
        <v>8.7901579122600001E-6</v>
      </c>
      <c r="AM701" s="8">
        <v>0.27603198935599998</v>
      </c>
      <c r="AN701" s="8">
        <v>1.3143197254200001</v>
      </c>
      <c r="AO701" s="8">
        <v>1.28465321096</v>
      </c>
      <c r="AP701" s="8">
        <v>1.36108849609</v>
      </c>
      <c r="AS701" s="7">
        <v>523999</v>
      </c>
      <c r="AT701" s="7" t="s">
        <v>794</v>
      </c>
      <c r="AU701" s="8">
        <v>0.29968912750130633</v>
      </c>
      <c r="AV701" s="8">
        <v>7.0005181495922567E-2</v>
      </c>
      <c r="AW701" s="8">
        <v>0.14291854251103228</v>
      </c>
      <c r="AX701" s="8">
        <v>0.34744692837013219</v>
      </c>
      <c r="AY701" s="8">
        <v>8.4018342158978063E-2</v>
      </c>
      <c r="AZ701" s="8">
        <v>0.13848168178958548</v>
      </c>
      <c r="BA701" s="8">
        <v>0.43806558737264506</v>
      </c>
      <c r="BB701" s="8">
        <v>9.0464712849037079E-2</v>
      </c>
      <c r="BC701" s="8">
        <v>0.15930894776901125</v>
      </c>
      <c r="BD701" s="8">
        <v>0.51758542655604833</v>
      </c>
      <c r="BE701" s="8">
        <v>0.11566105384971129</v>
      </c>
      <c r="BF701" s="8">
        <v>0.27962366930499999</v>
      </c>
      <c r="BG701" s="8">
        <v>0.30914206618367696</v>
      </c>
      <c r="BH701" s="8">
        <v>8.5673087690100323E-6</v>
      </c>
      <c r="BI701" s="8">
        <v>0.27195843722158014</v>
      </c>
      <c r="BJ701" s="8">
        <v>1.5126128515085489</v>
      </c>
      <c r="BK701" s="8">
        <v>1.5538179200604836</v>
      </c>
      <c r="BL701" s="8">
        <v>1.6717102157324193</v>
      </c>
    </row>
    <row r="702" spans="1:64" x14ac:dyDescent="0.3">
      <c r="A702" s="7">
        <v>524113</v>
      </c>
      <c r="B702" s="7" t="str">
        <f t="shared" si="190"/>
        <v>Direct Life Insurance Carriers</v>
      </c>
      <c r="C702" s="8">
        <f t="shared" si="191"/>
        <v>8.0158023023322575E-2</v>
      </c>
      <c r="D702" s="8">
        <f t="shared" si="192"/>
        <v>2.9615187499527417E-2</v>
      </c>
      <c r="E702" s="8">
        <f t="shared" si="193"/>
        <v>0.14452227185795161</v>
      </c>
      <c r="F702" s="8">
        <f t="shared" si="194"/>
        <v>0.15259267156774192</v>
      </c>
      <c r="G702" s="8">
        <f t="shared" si="195"/>
        <v>5.8205076493019356E-2</v>
      </c>
      <c r="H702" s="8">
        <f t="shared" si="196"/>
        <v>0.20415561886145162</v>
      </c>
      <c r="I702" s="8">
        <f t="shared" si="197"/>
        <v>9.192990447001613E-2</v>
      </c>
      <c r="J702" s="8">
        <f t="shared" si="198"/>
        <v>3.2195934422162897E-2</v>
      </c>
      <c r="K702" s="8">
        <f t="shared" si="199"/>
        <v>0.11832990884662906</v>
      </c>
      <c r="L702" s="8">
        <f t="shared" si="200"/>
        <v>6.7635533727516128E-2</v>
      </c>
      <c r="M702" s="8">
        <f t="shared" si="201"/>
        <v>2.1937271634051611E-2</v>
      </c>
      <c r="N702" s="8">
        <f t="shared" si="202"/>
        <v>0.14252309489959675</v>
      </c>
      <c r="O702" s="8">
        <f t="shared" si="203"/>
        <v>0.26989521722540338</v>
      </c>
      <c r="P702" s="8">
        <f t="shared" si="204"/>
        <v>1.2295179351835486E-6</v>
      </c>
      <c r="Q702" s="8">
        <f t="shared" si="205"/>
        <v>0.12280759039637093</v>
      </c>
      <c r="R702" s="8">
        <f t="shared" si="206"/>
        <v>1</v>
      </c>
      <c r="S702" s="8">
        <f t="shared" si="207"/>
        <v>0.81817917337354829</v>
      </c>
      <c r="T702" s="8">
        <f t="shared" si="208"/>
        <v>0.64568155419032258</v>
      </c>
      <c r="W702" s="7">
        <v>524113</v>
      </c>
      <c r="X702" s="7" t="s">
        <v>795</v>
      </c>
      <c r="Y702" s="8">
        <v>0</v>
      </c>
      <c r="Z702" s="8">
        <v>0</v>
      </c>
      <c r="AA702" s="8">
        <v>0</v>
      </c>
      <c r="AB702" s="8">
        <v>0</v>
      </c>
      <c r="AC702" s="8">
        <v>0</v>
      </c>
      <c r="AD702" s="8">
        <v>0</v>
      </c>
      <c r="AE702" s="8">
        <v>0</v>
      </c>
      <c r="AF702" s="8">
        <v>0</v>
      </c>
      <c r="AG702" s="8">
        <v>0</v>
      </c>
      <c r="AH702" s="8">
        <v>0</v>
      </c>
      <c r="AI702" s="8">
        <v>0</v>
      </c>
      <c r="AJ702" s="8">
        <v>0</v>
      </c>
      <c r="AK702" s="8">
        <v>0</v>
      </c>
      <c r="AL702" s="8">
        <v>0</v>
      </c>
      <c r="AM702" s="8">
        <v>0</v>
      </c>
      <c r="AN702" s="8">
        <v>1</v>
      </c>
      <c r="AO702" s="8">
        <v>0</v>
      </c>
      <c r="AP702" s="8">
        <v>0</v>
      </c>
      <c r="AS702" s="7">
        <v>524113</v>
      </c>
      <c r="AT702" s="7" t="s">
        <v>795</v>
      </c>
      <c r="AU702" s="8">
        <v>8.0158023023322575E-2</v>
      </c>
      <c r="AV702" s="8">
        <v>2.9615187499527417E-2</v>
      </c>
      <c r="AW702" s="8">
        <v>0.14452227185795161</v>
      </c>
      <c r="AX702" s="8">
        <v>0.15259267156774192</v>
      </c>
      <c r="AY702" s="8">
        <v>5.8205076493019356E-2</v>
      </c>
      <c r="AZ702" s="8">
        <v>0.20415561886145162</v>
      </c>
      <c r="BA702" s="8">
        <v>9.192990447001613E-2</v>
      </c>
      <c r="BB702" s="8">
        <v>3.2195934422162897E-2</v>
      </c>
      <c r="BC702" s="8">
        <v>0.11832990884662906</v>
      </c>
      <c r="BD702" s="8">
        <v>6.7635533727516128E-2</v>
      </c>
      <c r="BE702" s="8">
        <v>2.1937271634051611E-2</v>
      </c>
      <c r="BF702" s="8">
        <v>0.14252309489959675</v>
      </c>
      <c r="BG702" s="8">
        <v>0.26989521722540338</v>
      </c>
      <c r="BH702" s="8">
        <v>1.2295179351835486E-6</v>
      </c>
      <c r="BI702" s="8">
        <v>0.12280759039637093</v>
      </c>
      <c r="BJ702" s="8">
        <v>1.2542954823806458</v>
      </c>
      <c r="BK702" s="8">
        <v>0.81817917337354829</v>
      </c>
      <c r="BL702" s="8">
        <v>0.64568155419032258</v>
      </c>
    </row>
    <row r="703" spans="1:64" x14ac:dyDescent="0.3">
      <c r="A703" s="7">
        <v>524114</v>
      </c>
      <c r="B703" s="7" t="str">
        <f t="shared" si="190"/>
        <v>Direct Health and Medical Insurance Carriers</v>
      </c>
      <c r="C703" s="8">
        <f t="shared" si="191"/>
        <v>0.15095022080845161</v>
      </c>
      <c r="D703" s="8">
        <f t="shared" si="192"/>
        <v>8.0523445980538719E-2</v>
      </c>
      <c r="E703" s="8">
        <f t="shared" si="193"/>
        <v>0.13847500317490322</v>
      </c>
      <c r="F703" s="8">
        <f t="shared" si="194"/>
        <v>0.44933076438380648</v>
      </c>
      <c r="G703" s="8">
        <f t="shared" si="195"/>
        <v>0.2405778048490968</v>
      </c>
      <c r="H703" s="8">
        <f t="shared" si="196"/>
        <v>0.32765087413479033</v>
      </c>
      <c r="I703" s="8">
        <f t="shared" si="197"/>
        <v>0.26974816551011283</v>
      </c>
      <c r="J703" s="8">
        <f t="shared" si="198"/>
        <v>0.14502967784620965</v>
      </c>
      <c r="K703" s="8">
        <f t="shared" si="199"/>
        <v>0.20146545439206454</v>
      </c>
      <c r="L703" s="8">
        <f t="shared" si="200"/>
        <v>0.14333942243191938</v>
      </c>
      <c r="M703" s="8">
        <f t="shared" si="201"/>
        <v>8.2224279802827441E-2</v>
      </c>
      <c r="N703" s="8">
        <f t="shared" si="202"/>
        <v>0.19354658013301615</v>
      </c>
      <c r="O703" s="8">
        <f t="shared" si="203"/>
        <v>0.19695578545122591</v>
      </c>
      <c r="P703" s="8">
        <f t="shared" si="204"/>
        <v>7.5859929481725816E-7</v>
      </c>
      <c r="Q703" s="8">
        <f t="shared" si="205"/>
        <v>7.1984061539419372E-2</v>
      </c>
      <c r="R703" s="8">
        <f t="shared" si="206"/>
        <v>1</v>
      </c>
      <c r="S703" s="8">
        <f t="shared" si="207"/>
        <v>1.4369142820775807</v>
      </c>
      <c r="T703" s="8">
        <f t="shared" si="208"/>
        <v>1.0355981364577422</v>
      </c>
      <c r="W703" s="7">
        <v>524114</v>
      </c>
      <c r="X703" s="7" t="s">
        <v>796</v>
      </c>
      <c r="Y703" s="8">
        <v>0</v>
      </c>
      <c r="Z703" s="8">
        <v>0</v>
      </c>
      <c r="AA703" s="8">
        <v>0</v>
      </c>
      <c r="AB703" s="8">
        <v>0</v>
      </c>
      <c r="AC703" s="8">
        <v>0</v>
      </c>
      <c r="AD703" s="8">
        <v>0</v>
      </c>
      <c r="AE703" s="8">
        <v>0</v>
      </c>
      <c r="AF703" s="8">
        <v>0</v>
      </c>
      <c r="AG703" s="8">
        <v>0</v>
      </c>
      <c r="AH703" s="8">
        <v>0</v>
      </c>
      <c r="AI703" s="8">
        <v>0</v>
      </c>
      <c r="AJ703" s="8">
        <v>0</v>
      </c>
      <c r="AK703" s="8">
        <v>0</v>
      </c>
      <c r="AL703" s="8">
        <v>0</v>
      </c>
      <c r="AM703" s="8">
        <v>0</v>
      </c>
      <c r="AN703" s="8">
        <v>1</v>
      </c>
      <c r="AO703" s="8">
        <v>0</v>
      </c>
      <c r="AP703" s="8">
        <v>0</v>
      </c>
      <c r="AS703" s="7">
        <v>524114</v>
      </c>
      <c r="AT703" s="7" t="s">
        <v>796</v>
      </c>
      <c r="AU703" s="8">
        <v>0.15095022080845161</v>
      </c>
      <c r="AV703" s="8">
        <v>8.0523445980538719E-2</v>
      </c>
      <c r="AW703" s="8">
        <v>0.13847500317490322</v>
      </c>
      <c r="AX703" s="8">
        <v>0.44933076438380648</v>
      </c>
      <c r="AY703" s="8">
        <v>0.2405778048490968</v>
      </c>
      <c r="AZ703" s="8">
        <v>0.32765087413479033</v>
      </c>
      <c r="BA703" s="8">
        <v>0.26974816551011283</v>
      </c>
      <c r="BB703" s="8">
        <v>0.14502967784620965</v>
      </c>
      <c r="BC703" s="8">
        <v>0.20146545439206454</v>
      </c>
      <c r="BD703" s="8">
        <v>0.14333942243191938</v>
      </c>
      <c r="BE703" s="8">
        <v>8.2224279802827441E-2</v>
      </c>
      <c r="BF703" s="8">
        <v>0.19354658013301615</v>
      </c>
      <c r="BG703" s="8">
        <v>0.19695578545122591</v>
      </c>
      <c r="BH703" s="8">
        <v>7.5859929481725816E-7</v>
      </c>
      <c r="BI703" s="8">
        <v>7.1984061539419372E-2</v>
      </c>
      <c r="BJ703" s="8">
        <v>1.369948669963871</v>
      </c>
      <c r="BK703" s="8">
        <v>1.4369142820775807</v>
      </c>
      <c r="BL703" s="8">
        <v>1.0355981364577422</v>
      </c>
    </row>
    <row r="704" spans="1:64" x14ac:dyDescent="0.3">
      <c r="A704" s="7">
        <v>524126</v>
      </c>
      <c r="B704" s="7" t="str">
        <f t="shared" si="190"/>
        <v>Direct Property and Casualty Insurance Carriers</v>
      </c>
      <c r="C704" s="8">
        <f t="shared" si="191"/>
        <v>0.28097416166556449</v>
      </c>
      <c r="D704" s="8">
        <f t="shared" si="192"/>
        <v>0.1387759629457016</v>
      </c>
      <c r="E704" s="8">
        <f t="shared" si="193"/>
        <v>0.23451932811985493</v>
      </c>
      <c r="F704" s="8">
        <f t="shared" si="194"/>
        <v>0.78448260480970966</v>
      </c>
      <c r="G704" s="8">
        <f t="shared" si="195"/>
        <v>0.38423348490692083</v>
      </c>
      <c r="H704" s="8">
        <f t="shared" si="196"/>
        <v>0.51262039867072573</v>
      </c>
      <c r="I704" s="8">
        <f t="shared" si="197"/>
        <v>0.49634449089201632</v>
      </c>
      <c r="J704" s="8">
        <f t="shared" si="198"/>
        <v>0.24577853464746616</v>
      </c>
      <c r="K704" s="8">
        <f t="shared" si="199"/>
        <v>0.32265312122572587</v>
      </c>
      <c r="L704" s="8">
        <f t="shared" si="200"/>
        <v>0.26350714408814518</v>
      </c>
      <c r="M704" s="8">
        <f t="shared" si="201"/>
        <v>0.14057317024365162</v>
      </c>
      <c r="N704" s="8">
        <f t="shared" si="202"/>
        <v>0.33238770597437095</v>
      </c>
      <c r="O704" s="8">
        <f t="shared" si="203"/>
        <v>0.40127561302804865</v>
      </c>
      <c r="P704" s="8">
        <f t="shared" si="204"/>
        <v>1.969083247353548E-6</v>
      </c>
      <c r="Q704" s="8">
        <f t="shared" si="205"/>
        <v>0.14681387832458068</v>
      </c>
      <c r="R704" s="8">
        <f t="shared" si="206"/>
        <v>1</v>
      </c>
      <c r="S704" s="8">
        <f t="shared" si="207"/>
        <v>2.5361751980646781</v>
      </c>
      <c r="T704" s="8">
        <f t="shared" si="208"/>
        <v>1.9196148564427424</v>
      </c>
      <c r="W704" s="7">
        <v>524126</v>
      </c>
      <c r="X704" s="7" t="s">
        <v>797</v>
      </c>
      <c r="Y704" s="8">
        <v>0</v>
      </c>
      <c r="Z704" s="8">
        <v>0</v>
      </c>
      <c r="AA704" s="8">
        <v>0</v>
      </c>
      <c r="AB704" s="8">
        <v>0</v>
      </c>
      <c r="AC704" s="8">
        <v>0</v>
      </c>
      <c r="AD704" s="8">
        <v>0</v>
      </c>
      <c r="AE704" s="8">
        <v>0</v>
      </c>
      <c r="AF704" s="8">
        <v>0</v>
      </c>
      <c r="AG704" s="8">
        <v>0</v>
      </c>
      <c r="AH704" s="8">
        <v>0</v>
      </c>
      <c r="AI704" s="8">
        <v>0</v>
      </c>
      <c r="AJ704" s="8">
        <v>0</v>
      </c>
      <c r="AK704" s="8">
        <v>0</v>
      </c>
      <c r="AL704" s="8">
        <v>0</v>
      </c>
      <c r="AM704" s="8">
        <v>0</v>
      </c>
      <c r="AN704" s="8">
        <v>1</v>
      </c>
      <c r="AO704" s="8">
        <v>0</v>
      </c>
      <c r="AP704" s="8">
        <v>0</v>
      </c>
      <c r="AS704" s="7">
        <v>524126</v>
      </c>
      <c r="AT704" s="7" t="s">
        <v>797</v>
      </c>
      <c r="AU704" s="8">
        <v>0.28097416166556449</v>
      </c>
      <c r="AV704" s="8">
        <v>0.1387759629457016</v>
      </c>
      <c r="AW704" s="8">
        <v>0.23451932811985493</v>
      </c>
      <c r="AX704" s="8">
        <v>0.78448260480970966</v>
      </c>
      <c r="AY704" s="8">
        <v>0.38423348490692083</v>
      </c>
      <c r="AZ704" s="8">
        <v>0.51262039867072573</v>
      </c>
      <c r="BA704" s="8">
        <v>0.49634449089201632</v>
      </c>
      <c r="BB704" s="8">
        <v>0.24577853464746616</v>
      </c>
      <c r="BC704" s="8">
        <v>0.32265312122572587</v>
      </c>
      <c r="BD704" s="8">
        <v>0.26350714408814518</v>
      </c>
      <c r="BE704" s="8">
        <v>0.14057317024365162</v>
      </c>
      <c r="BF704" s="8">
        <v>0.33238770597437095</v>
      </c>
      <c r="BG704" s="8">
        <v>0.40127561302804865</v>
      </c>
      <c r="BH704" s="8">
        <v>1.969083247353548E-6</v>
      </c>
      <c r="BI704" s="8">
        <v>0.14681387832458068</v>
      </c>
      <c r="BJ704" s="8">
        <v>1.6542694527312904</v>
      </c>
      <c r="BK704" s="8">
        <v>2.5361751980646781</v>
      </c>
      <c r="BL704" s="8">
        <v>1.9196148564427424</v>
      </c>
    </row>
    <row r="705" spans="1:64" x14ac:dyDescent="0.3">
      <c r="A705" s="7">
        <v>524127</v>
      </c>
      <c r="B705" s="7" t="str">
        <f t="shared" si="190"/>
        <v>Direct Title Insurance Carriers</v>
      </c>
      <c r="C705" s="8">
        <f t="shared" si="191"/>
        <v>0.29092674661200002</v>
      </c>
      <c r="D705" s="8">
        <f t="shared" si="192"/>
        <v>0.130401233305</v>
      </c>
      <c r="E705" s="8">
        <f t="shared" si="193"/>
        <v>0.159493834409</v>
      </c>
      <c r="F705" s="8">
        <f t="shared" si="194"/>
        <v>0.40505576174500002</v>
      </c>
      <c r="G705" s="8">
        <f t="shared" si="195"/>
        <v>0.17438736225599999</v>
      </c>
      <c r="H705" s="8">
        <f t="shared" si="196"/>
        <v>0.110572569446</v>
      </c>
      <c r="I705" s="8">
        <f t="shared" si="197"/>
        <v>0.50311692613199999</v>
      </c>
      <c r="J705" s="8">
        <f t="shared" si="198"/>
        <v>0.21947840552100001</v>
      </c>
      <c r="K705" s="8">
        <f t="shared" si="199"/>
        <v>0.12201665199300001</v>
      </c>
      <c r="L705" s="8">
        <f t="shared" si="200"/>
        <v>0.27405035067</v>
      </c>
      <c r="M705" s="8">
        <f t="shared" si="201"/>
        <v>0.13027110193200001</v>
      </c>
      <c r="N705" s="8">
        <f t="shared" si="202"/>
        <v>0.25671601431199997</v>
      </c>
      <c r="O705" s="8">
        <f t="shared" si="203"/>
        <v>0.46378204610099999</v>
      </c>
      <c r="P705" s="8">
        <f t="shared" si="204"/>
        <v>4.6596922240000002E-6</v>
      </c>
      <c r="Q705" s="8">
        <f t="shared" si="205"/>
        <v>0.169907746917</v>
      </c>
      <c r="R705" s="8">
        <f t="shared" si="206"/>
        <v>1.5808218143299999</v>
      </c>
      <c r="S705" s="8">
        <f t="shared" si="207"/>
        <v>1.6900156934499999</v>
      </c>
      <c r="T705" s="8">
        <f t="shared" si="208"/>
        <v>1.8446119836499999</v>
      </c>
      <c r="W705" s="7">
        <v>524127</v>
      </c>
      <c r="X705" s="7" t="s">
        <v>798</v>
      </c>
      <c r="Y705" s="8">
        <v>0.29092674661200002</v>
      </c>
      <c r="Z705" s="8">
        <v>0.130401233305</v>
      </c>
      <c r="AA705" s="8">
        <v>0.159493834409</v>
      </c>
      <c r="AB705" s="8">
        <v>0.40505576174500002</v>
      </c>
      <c r="AC705" s="8">
        <v>0.17438736225599999</v>
      </c>
      <c r="AD705" s="8">
        <v>0.110572569446</v>
      </c>
      <c r="AE705" s="8">
        <v>0.50311692613199999</v>
      </c>
      <c r="AF705" s="8">
        <v>0.21947840552100001</v>
      </c>
      <c r="AG705" s="8">
        <v>0.12201665199300001</v>
      </c>
      <c r="AH705" s="8">
        <v>0.27405035067</v>
      </c>
      <c r="AI705" s="8">
        <v>0.13027110193200001</v>
      </c>
      <c r="AJ705" s="8">
        <v>0.25671601431199997</v>
      </c>
      <c r="AK705" s="8">
        <v>0.46378204610099999</v>
      </c>
      <c r="AL705" s="8">
        <v>4.6596922240000002E-6</v>
      </c>
      <c r="AM705" s="8">
        <v>0.169907746917</v>
      </c>
      <c r="AN705" s="8">
        <v>1.5808218143299999</v>
      </c>
      <c r="AO705" s="8">
        <v>1.6900156934499999</v>
      </c>
      <c r="AP705" s="8">
        <v>1.8446119836499999</v>
      </c>
      <c r="AS705" s="7">
        <v>524127</v>
      </c>
      <c r="AT705" s="7" t="s">
        <v>798</v>
      </c>
      <c r="AU705" s="8">
        <v>0.21169617797432252</v>
      </c>
      <c r="AV705" s="8">
        <v>0.10700936849124035</v>
      </c>
      <c r="AW705" s="8">
        <v>0.18019508473812904</v>
      </c>
      <c r="AX705" s="8">
        <v>0.59525294617130642</v>
      </c>
      <c r="AY705" s="8">
        <v>0.29925842078793391</v>
      </c>
      <c r="AZ705" s="8">
        <v>0.40219752197877418</v>
      </c>
      <c r="BA705" s="8">
        <v>0.3747477497696452</v>
      </c>
      <c r="BB705" s="8">
        <v>0.19038884712822904</v>
      </c>
      <c r="BC705" s="8">
        <v>0.25668570128896778</v>
      </c>
      <c r="BD705" s="8">
        <v>0.19975744743583865</v>
      </c>
      <c r="BE705" s="8">
        <v>0.1088581812694452</v>
      </c>
      <c r="BF705" s="8">
        <v>0.25280871481325812</v>
      </c>
      <c r="BG705" s="8">
        <v>0.29522744855332261</v>
      </c>
      <c r="BH705" s="8">
        <v>1.3269000153649517E-6</v>
      </c>
      <c r="BI705" s="8">
        <v>0.10826154070088702</v>
      </c>
      <c r="BJ705" s="8">
        <v>1.498900631203387</v>
      </c>
      <c r="BK705" s="8">
        <v>1.9257411470020969</v>
      </c>
      <c r="BL705" s="8">
        <v>1.4508545562508059</v>
      </c>
    </row>
    <row r="706" spans="1:64" x14ac:dyDescent="0.3">
      <c r="A706" s="7">
        <v>524128</v>
      </c>
      <c r="B706" s="7" t="str">
        <f t="shared" si="190"/>
        <v>Other Direct Insurance (except Life, Health, and Medical) Carriers</v>
      </c>
      <c r="C706" s="8">
        <f t="shared" si="191"/>
        <v>9.1437712037677407E-2</v>
      </c>
      <c r="D706" s="8">
        <f t="shared" si="192"/>
        <v>4.9522236746790314E-2</v>
      </c>
      <c r="E706" s="8">
        <f t="shared" si="193"/>
        <v>8.6510467471596783E-2</v>
      </c>
      <c r="F706" s="8">
        <f t="shared" si="194"/>
        <v>0.23550418360774192</v>
      </c>
      <c r="G706" s="8">
        <f t="shared" si="195"/>
        <v>0.12543668663540322</v>
      </c>
      <c r="H706" s="8">
        <f t="shared" si="196"/>
        <v>0.17453279753830647</v>
      </c>
      <c r="I706" s="8">
        <f t="shared" si="197"/>
        <v>0.16672498965716123</v>
      </c>
      <c r="J706" s="8">
        <f t="shared" si="198"/>
        <v>9.1262138617691946E-2</v>
      </c>
      <c r="K706" s="8">
        <f t="shared" si="199"/>
        <v>0.13031209615609676</v>
      </c>
      <c r="L706" s="8">
        <f t="shared" si="200"/>
        <v>8.7572135659645167E-2</v>
      </c>
      <c r="M706" s="8">
        <f t="shared" si="201"/>
        <v>5.0955756856161299E-2</v>
      </c>
      <c r="N706" s="8">
        <f t="shared" si="202"/>
        <v>0.1196196355153871</v>
      </c>
      <c r="O706" s="8">
        <f t="shared" si="203"/>
        <v>0.1136245127622581</v>
      </c>
      <c r="P706" s="8">
        <f t="shared" si="204"/>
        <v>4.7410604903741934E-7</v>
      </c>
      <c r="Q706" s="8">
        <f t="shared" si="205"/>
        <v>4.1176835075080659E-2</v>
      </c>
      <c r="R706" s="8">
        <f t="shared" si="206"/>
        <v>1</v>
      </c>
      <c r="S706" s="8">
        <f t="shared" si="207"/>
        <v>0.77740915165241931</v>
      </c>
      <c r="T706" s="8">
        <f t="shared" si="208"/>
        <v>0.63023470830225814</v>
      </c>
      <c r="W706" s="7">
        <v>524128</v>
      </c>
      <c r="X706" s="7" t="s">
        <v>799</v>
      </c>
      <c r="Y706" s="8">
        <v>0</v>
      </c>
      <c r="Z706" s="8">
        <v>0</v>
      </c>
      <c r="AA706" s="8">
        <v>0</v>
      </c>
      <c r="AB706" s="8">
        <v>0</v>
      </c>
      <c r="AC706" s="8">
        <v>0</v>
      </c>
      <c r="AD706" s="8">
        <v>0</v>
      </c>
      <c r="AE706" s="8">
        <v>0</v>
      </c>
      <c r="AF706" s="8">
        <v>0</v>
      </c>
      <c r="AG706" s="8">
        <v>0</v>
      </c>
      <c r="AH706" s="8">
        <v>0</v>
      </c>
      <c r="AI706" s="8">
        <v>0</v>
      </c>
      <c r="AJ706" s="8">
        <v>0</v>
      </c>
      <c r="AK706" s="8">
        <v>0</v>
      </c>
      <c r="AL706" s="8">
        <v>0</v>
      </c>
      <c r="AM706" s="8">
        <v>0</v>
      </c>
      <c r="AN706" s="8">
        <v>1</v>
      </c>
      <c r="AO706" s="8">
        <v>0</v>
      </c>
      <c r="AP706" s="8">
        <v>0</v>
      </c>
      <c r="AS706" s="7">
        <v>524128</v>
      </c>
      <c r="AT706" s="7" t="s">
        <v>799</v>
      </c>
      <c r="AU706" s="8">
        <v>9.1437712037677407E-2</v>
      </c>
      <c r="AV706" s="8">
        <v>4.9522236746790314E-2</v>
      </c>
      <c r="AW706" s="8">
        <v>8.6510467471596783E-2</v>
      </c>
      <c r="AX706" s="8">
        <v>0.23550418360774192</v>
      </c>
      <c r="AY706" s="8">
        <v>0.12543668663540322</v>
      </c>
      <c r="AZ706" s="8">
        <v>0.17453279753830647</v>
      </c>
      <c r="BA706" s="8">
        <v>0.16672498965716123</v>
      </c>
      <c r="BB706" s="8">
        <v>9.1262138617691946E-2</v>
      </c>
      <c r="BC706" s="8">
        <v>0.13031209615609676</v>
      </c>
      <c r="BD706" s="8">
        <v>8.7572135659645167E-2</v>
      </c>
      <c r="BE706" s="8">
        <v>5.0955756856161299E-2</v>
      </c>
      <c r="BF706" s="8">
        <v>0.1196196355153871</v>
      </c>
      <c r="BG706" s="8">
        <v>0.1136245127622581</v>
      </c>
      <c r="BH706" s="8">
        <v>4.7410604903741934E-7</v>
      </c>
      <c r="BI706" s="8">
        <v>4.1176835075080659E-2</v>
      </c>
      <c r="BJ706" s="8">
        <v>1.2274704162562902</v>
      </c>
      <c r="BK706" s="8">
        <v>0.77740915165241931</v>
      </c>
      <c r="BL706" s="8">
        <v>0.63023470830225814</v>
      </c>
    </row>
    <row r="707" spans="1:64" x14ac:dyDescent="0.3">
      <c r="A707" s="7">
        <v>524130</v>
      </c>
      <c r="B707" s="7" t="str">
        <f t="shared" si="190"/>
        <v>Reinsurance Carriers</v>
      </c>
      <c r="C707" s="8">
        <f t="shared" si="191"/>
        <v>0.11024129793840322</v>
      </c>
      <c r="D707" s="8">
        <f t="shared" si="192"/>
        <v>6.0639519581574181E-2</v>
      </c>
      <c r="E707" s="8">
        <f t="shared" si="193"/>
        <v>0.1013276925066129</v>
      </c>
      <c r="F707" s="8">
        <f t="shared" si="194"/>
        <v>0.39144592215998386</v>
      </c>
      <c r="G707" s="8">
        <f t="shared" si="195"/>
        <v>0.21746942182817741</v>
      </c>
      <c r="H707" s="8">
        <f t="shared" si="196"/>
        <v>0.28625340645304836</v>
      </c>
      <c r="I707" s="8">
        <f t="shared" si="197"/>
        <v>0.19478187198209676</v>
      </c>
      <c r="J707" s="8">
        <f t="shared" si="198"/>
        <v>0.10804715978072582</v>
      </c>
      <c r="K707" s="8">
        <f t="shared" si="199"/>
        <v>0.14784301763198388</v>
      </c>
      <c r="L707" s="8">
        <f t="shared" si="200"/>
        <v>0.10519349034772581</v>
      </c>
      <c r="M707" s="8">
        <f t="shared" si="201"/>
        <v>6.2148789967461288E-2</v>
      </c>
      <c r="N707" s="8">
        <f t="shared" si="202"/>
        <v>0.14051856216469355</v>
      </c>
      <c r="O707" s="8">
        <f t="shared" si="203"/>
        <v>0.13636611766596773</v>
      </c>
      <c r="P707" s="8">
        <f t="shared" si="204"/>
        <v>4.6000794725141925E-7</v>
      </c>
      <c r="Q707" s="8">
        <f t="shared" si="205"/>
        <v>5.0741903509258078E-2</v>
      </c>
      <c r="R707" s="8">
        <f t="shared" si="206"/>
        <v>1</v>
      </c>
      <c r="S707" s="8">
        <f t="shared" si="207"/>
        <v>1.1854913310862902</v>
      </c>
      <c r="T707" s="8">
        <f t="shared" si="208"/>
        <v>0.74099463003983879</v>
      </c>
      <c r="W707" s="7">
        <v>524130</v>
      </c>
      <c r="X707" s="7" t="s">
        <v>800</v>
      </c>
      <c r="Y707" s="8">
        <v>0</v>
      </c>
      <c r="Z707" s="8">
        <v>0</v>
      </c>
      <c r="AA707" s="8">
        <v>0</v>
      </c>
      <c r="AB707" s="8">
        <v>0</v>
      </c>
      <c r="AC707" s="8">
        <v>0</v>
      </c>
      <c r="AD707" s="8">
        <v>0</v>
      </c>
      <c r="AE707" s="8">
        <v>0</v>
      </c>
      <c r="AF707" s="8">
        <v>0</v>
      </c>
      <c r="AG707" s="8">
        <v>0</v>
      </c>
      <c r="AH707" s="8">
        <v>0</v>
      </c>
      <c r="AI707" s="8">
        <v>0</v>
      </c>
      <c r="AJ707" s="8">
        <v>0</v>
      </c>
      <c r="AK707" s="8">
        <v>0</v>
      </c>
      <c r="AL707" s="8">
        <v>0</v>
      </c>
      <c r="AM707" s="8">
        <v>0</v>
      </c>
      <c r="AN707" s="8">
        <v>1</v>
      </c>
      <c r="AO707" s="8">
        <v>0</v>
      </c>
      <c r="AP707" s="8">
        <v>0</v>
      </c>
      <c r="AS707" s="7">
        <v>524130</v>
      </c>
      <c r="AT707" s="7" t="s">
        <v>800</v>
      </c>
      <c r="AU707" s="8">
        <v>0.11024129793840322</v>
      </c>
      <c r="AV707" s="8">
        <v>6.0639519581574181E-2</v>
      </c>
      <c r="AW707" s="8">
        <v>0.1013276925066129</v>
      </c>
      <c r="AX707" s="8">
        <v>0.39144592215998386</v>
      </c>
      <c r="AY707" s="8">
        <v>0.21746942182817741</v>
      </c>
      <c r="AZ707" s="8">
        <v>0.28625340645304836</v>
      </c>
      <c r="BA707" s="8">
        <v>0.19478187198209676</v>
      </c>
      <c r="BB707" s="8">
        <v>0.10804715978072582</v>
      </c>
      <c r="BC707" s="8">
        <v>0.14784301763198388</v>
      </c>
      <c r="BD707" s="8">
        <v>0.10519349034772581</v>
      </c>
      <c r="BE707" s="8">
        <v>6.2148789967461288E-2</v>
      </c>
      <c r="BF707" s="8">
        <v>0.14051856216469355</v>
      </c>
      <c r="BG707" s="8">
        <v>0.13636611766596773</v>
      </c>
      <c r="BH707" s="8">
        <v>4.6000794725141925E-7</v>
      </c>
      <c r="BI707" s="8">
        <v>5.0741903509258078E-2</v>
      </c>
      <c r="BJ707" s="8">
        <v>1.2722085100266127</v>
      </c>
      <c r="BK707" s="8">
        <v>1.1854913310862902</v>
      </c>
      <c r="BL707" s="8">
        <v>0.74099463003983879</v>
      </c>
    </row>
    <row r="708" spans="1:64" x14ac:dyDescent="0.3">
      <c r="A708" s="7">
        <v>524210</v>
      </c>
      <c r="B708" s="7" t="str">
        <f t="shared" ref="B708:B771" si="209">IF(C708=0,"***SECTOR NOT AVAILABLE",AT708)</f>
        <v>Insurance Agencies and Brokerages</v>
      </c>
      <c r="C708" s="8">
        <f t="shared" ref="C708:C771" si="210">IF(Y708=0,VLOOKUP(A708,$AS$2:$BL$994,3,FALSE),Y708)</f>
        <v>0.36321696575000001</v>
      </c>
      <c r="D708" s="8">
        <f t="shared" ref="D708:D771" si="211">IF(Z708=0,VLOOKUP(A708,$AS$2:$BL$994,4,FALSE),Z708)</f>
        <v>0.19158103813300001</v>
      </c>
      <c r="E708" s="8">
        <f t="shared" ref="E708:E771" si="212">IF(AA708=0,VLOOKUP(A708,$AS$2:$BL$994,5,FALSE),AA708)</f>
        <v>0.14203638026599999</v>
      </c>
      <c r="F708" s="8">
        <f t="shared" ref="F708:F771" si="213">IF(AB708=0,VLOOKUP($A708,$AS$2:$BL$994,6,FALSE),AB708)</f>
        <v>0.41521863627299999</v>
      </c>
      <c r="G708" s="8">
        <f t="shared" ref="G708:G771" si="214">IF(AC708=0,VLOOKUP($A708,$AS$2:$BL$994,7,FALSE),AC708)</f>
        <v>0.22207229499200001</v>
      </c>
      <c r="H708" s="8">
        <f t="shared" ref="H708:H771" si="215">IF(AD708=0,VLOOKUP($A708,$AS$2:$BL$994,8,FALSE),AD708)</f>
        <v>9.9815496769899995E-2</v>
      </c>
      <c r="I708" s="8">
        <f t="shared" ref="I708:I771" si="216">IF(AE708=0,VLOOKUP($A708,$AS$2:$BL$994,9,FALSE),AE708)</f>
        <v>0.369526600042</v>
      </c>
      <c r="J708" s="8">
        <f t="shared" ref="J708:J771" si="217">IF(AF708=0,VLOOKUP($A708,$AS$2:$BL$994,10,FALSE),AF708)</f>
        <v>0.19586703567200001</v>
      </c>
      <c r="K708" s="8">
        <f t="shared" ref="K708:K771" si="218">IF(AG708=0,VLOOKUP($A708,$AS$2:$BL$994,11,FALSE),AG708)</f>
        <v>6.9109295302499998E-2</v>
      </c>
      <c r="L708" s="8">
        <f t="shared" ref="L708:L771" si="219">IF(AH708=0,VLOOKUP($A708,$AS$2:$BL$994,12,FALSE),AH708)</f>
        <v>0.36509008658999997</v>
      </c>
      <c r="M708" s="8">
        <f t="shared" ref="M708:M771" si="220">IF(AI708=0,VLOOKUP($A708,$AS$2:$BL$994,13,FALSE),AI708)</f>
        <v>0.19324070390299999</v>
      </c>
      <c r="N708" s="8">
        <f t="shared" ref="N708:N771" si="221">IF(AJ708=0,VLOOKUP($A708,$AS$2:$BL$994,14,FALSE),AJ708)</f>
        <v>0.23287876601499999</v>
      </c>
      <c r="O708" s="8">
        <f t="shared" ref="O708:O771" si="222">IF(AK708=0,VLOOKUP($A708,$AS$2:$BL$994,15,FALSE),AK708)</f>
        <v>0.45525049574799997</v>
      </c>
      <c r="P708" s="8">
        <f t="shared" ref="P708:P771" si="223">IF(AL708=0,VLOOKUP($A708,$AS$2:$BL$994,16,FALSE),AL708)</f>
        <v>5.1352239866799997E-6</v>
      </c>
      <c r="Q708" s="8">
        <f t="shared" ref="Q708:Q771" si="224">IF(AM708=0,VLOOKUP($A708,$AS$2:$BL$994,17,FALSE),AM708)</f>
        <v>0.27571650272800002</v>
      </c>
      <c r="R708" s="8">
        <f t="shared" ref="R708:R771" si="225">IF(AN708=0,VLOOKUP($A708,$AS$2:$BL$994,18,FALSE),AN708)</f>
        <v>1.69683438415</v>
      </c>
      <c r="S708" s="8">
        <f t="shared" ref="S708:S771" si="226">IF(AO708=0,VLOOKUP($A708,$AS$2:$BL$994,19,FALSE),AO708)</f>
        <v>1.7371064280399999</v>
      </c>
      <c r="T708" s="8">
        <f t="shared" ref="T708:T771" si="227">IF(AP708=0,VLOOKUP($A708,$AS$2:$BL$994,20,FALSE),AP708)</f>
        <v>1.6345029310200001</v>
      </c>
      <c r="W708" s="7">
        <v>524210</v>
      </c>
      <c r="X708" s="7" t="s">
        <v>801</v>
      </c>
      <c r="Y708" s="8">
        <v>0.36321696575000001</v>
      </c>
      <c r="Z708" s="8">
        <v>0.19158103813300001</v>
      </c>
      <c r="AA708" s="8">
        <v>0.14203638026599999</v>
      </c>
      <c r="AB708" s="8">
        <v>0.41521863627299999</v>
      </c>
      <c r="AC708" s="8">
        <v>0.22207229499200001</v>
      </c>
      <c r="AD708" s="8">
        <v>9.9815496769899995E-2</v>
      </c>
      <c r="AE708" s="8">
        <v>0.369526600042</v>
      </c>
      <c r="AF708" s="8">
        <v>0.19586703567200001</v>
      </c>
      <c r="AG708" s="8">
        <v>6.9109295302499998E-2</v>
      </c>
      <c r="AH708" s="8">
        <v>0.36509008658999997</v>
      </c>
      <c r="AI708" s="8">
        <v>0.19324070390299999</v>
      </c>
      <c r="AJ708" s="8">
        <v>0.23287876601499999</v>
      </c>
      <c r="AK708" s="8">
        <v>0.45525049574799997</v>
      </c>
      <c r="AL708" s="8">
        <v>5.1352239866799997E-6</v>
      </c>
      <c r="AM708" s="8">
        <v>0.27571650272800002</v>
      </c>
      <c r="AN708" s="8">
        <v>1.69683438415</v>
      </c>
      <c r="AO708" s="8">
        <v>1.7371064280399999</v>
      </c>
      <c r="AP708" s="8">
        <v>1.6345029310200001</v>
      </c>
      <c r="AS708" s="7">
        <v>524210</v>
      </c>
      <c r="AT708" s="7" t="s">
        <v>801</v>
      </c>
      <c r="AU708" s="8">
        <v>0.36337512851971115</v>
      </c>
      <c r="AV708" s="8">
        <v>0.20910569749163882</v>
      </c>
      <c r="AW708" s="8">
        <v>0.23292181543559035</v>
      </c>
      <c r="AX708" s="8">
        <v>0.42772988017340008</v>
      </c>
      <c r="AY708" s="8">
        <v>0.25665006466372431</v>
      </c>
      <c r="AZ708" s="8">
        <v>0.26405353238724999</v>
      </c>
      <c r="BA708" s="8">
        <v>0.37890260603491455</v>
      </c>
      <c r="BB708" s="8">
        <v>0.22248581624893862</v>
      </c>
      <c r="BC708" s="8">
        <v>0.19814154119243874</v>
      </c>
      <c r="BD708" s="8">
        <v>0.36554414168629201</v>
      </c>
      <c r="BE708" s="8">
        <v>0.21244988442031609</v>
      </c>
      <c r="BF708" s="8">
        <v>0.34265452050470974</v>
      </c>
      <c r="BG708" s="8">
        <v>0.45911307299899939</v>
      </c>
      <c r="BH708" s="8">
        <v>4.4936587534882243E-6</v>
      </c>
      <c r="BI708" s="8">
        <v>0.27564435841000001</v>
      </c>
      <c r="BJ708" s="8">
        <v>1.8054026414470967</v>
      </c>
      <c r="BK708" s="8">
        <v>1.9484334772246776</v>
      </c>
      <c r="BL708" s="8">
        <v>1.7995299634761295</v>
      </c>
    </row>
    <row r="709" spans="1:64" x14ac:dyDescent="0.3">
      <c r="A709" s="7">
        <v>524291</v>
      </c>
      <c r="B709" s="7" t="str">
        <f t="shared" si="209"/>
        <v>Claims Adjusting</v>
      </c>
      <c r="C709" s="8">
        <f t="shared" si="210"/>
        <v>0.363377152413</v>
      </c>
      <c r="D709" s="8">
        <f t="shared" si="211"/>
        <v>0.19161428612199999</v>
      </c>
      <c r="E709" s="8">
        <f t="shared" si="212"/>
        <v>0.14164663645299999</v>
      </c>
      <c r="F709" s="8">
        <f t="shared" si="213"/>
        <v>0.19121785245600001</v>
      </c>
      <c r="G709" s="8">
        <f t="shared" si="214"/>
        <v>0.102244819375</v>
      </c>
      <c r="H709" s="8">
        <f t="shared" si="215"/>
        <v>4.5338197067100003E-2</v>
      </c>
      <c r="I709" s="8">
        <f t="shared" si="216"/>
        <v>0.37032052349799999</v>
      </c>
      <c r="J709" s="8">
        <f t="shared" si="217"/>
        <v>0.196246879673</v>
      </c>
      <c r="K709" s="8">
        <f t="shared" si="218"/>
        <v>6.8523332790299998E-2</v>
      </c>
      <c r="L709" s="8">
        <f t="shared" si="219"/>
        <v>0.36523127925100002</v>
      </c>
      <c r="M709" s="8">
        <f t="shared" si="220"/>
        <v>0.19324722694900001</v>
      </c>
      <c r="N709" s="8">
        <f t="shared" si="221"/>
        <v>0.23247090136500001</v>
      </c>
      <c r="O709" s="8">
        <f t="shared" si="222"/>
        <v>0.45531716812299999</v>
      </c>
      <c r="P709" s="8">
        <f t="shared" si="223"/>
        <v>1.11555809436E-5</v>
      </c>
      <c r="Q709" s="8">
        <f t="shared" si="224"/>
        <v>0.27523198853899999</v>
      </c>
      <c r="R709" s="8">
        <f t="shared" si="225"/>
        <v>1.6966380749900001</v>
      </c>
      <c r="S709" s="8">
        <f t="shared" si="226"/>
        <v>1.3388008688999999</v>
      </c>
      <c r="T709" s="8">
        <f t="shared" si="227"/>
        <v>1.63509073596</v>
      </c>
      <c r="W709" s="7">
        <v>524291</v>
      </c>
      <c r="X709" s="7" t="s">
        <v>802</v>
      </c>
      <c r="Y709" s="8">
        <v>0.363377152413</v>
      </c>
      <c r="Z709" s="8">
        <v>0.19161428612199999</v>
      </c>
      <c r="AA709" s="8">
        <v>0.14164663645299999</v>
      </c>
      <c r="AB709" s="8">
        <v>0.19121785245600001</v>
      </c>
      <c r="AC709" s="8">
        <v>0.102244819375</v>
      </c>
      <c r="AD709" s="8">
        <v>4.5338197067100003E-2</v>
      </c>
      <c r="AE709" s="8">
        <v>0.37032052349799999</v>
      </c>
      <c r="AF709" s="8">
        <v>0.196246879673</v>
      </c>
      <c r="AG709" s="8">
        <v>6.8523332790299998E-2</v>
      </c>
      <c r="AH709" s="8">
        <v>0.36523127925100002</v>
      </c>
      <c r="AI709" s="8">
        <v>0.19324722694900001</v>
      </c>
      <c r="AJ709" s="8">
        <v>0.23247090136500001</v>
      </c>
      <c r="AK709" s="8">
        <v>0.45531716812299999</v>
      </c>
      <c r="AL709" s="8">
        <v>1.11555809436E-5</v>
      </c>
      <c r="AM709" s="8">
        <v>0.27523198853899999</v>
      </c>
      <c r="AN709" s="8">
        <v>1.6966380749900001</v>
      </c>
      <c r="AO709" s="8">
        <v>1.3388008688999999</v>
      </c>
      <c r="AP709" s="8">
        <v>1.63509073596</v>
      </c>
      <c r="AS709" s="7">
        <v>524291</v>
      </c>
      <c r="AT709" s="7" t="s">
        <v>802</v>
      </c>
      <c r="AU709" s="8">
        <v>0.35242181089408076</v>
      </c>
      <c r="AV709" s="8">
        <v>0.20453124734583389</v>
      </c>
      <c r="AW709" s="8">
        <v>0.22516133019148063</v>
      </c>
      <c r="AX709" s="8">
        <v>0.20838630078128398</v>
      </c>
      <c r="AY709" s="8">
        <v>0.12736606713056697</v>
      </c>
      <c r="AZ709" s="8">
        <v>0.134230993042429</v>
      </c>
      <c r="BA709" s="8">
        <v>0.36811189315751613</v>
      </c>
      <c r="BB709" s="8">
        <v>0.21809173116010483</v>
      </c>
      <c r="BC709" s="8">
        <v>0.19323013223072744</v>
      </c>
      <c r="BD709" s="8">
        <v>0.35459977528730635</v>
      </c>
      <c r="BE709" s="8">
        <v>0.20780683452039034</v>
      </c>
      <c r="BF709" s="8">
        <v>0.33061205879985489</v>
      </c>
      <c r="BG709" s="8">
        <v>0.43697197360203266</v>
      </c>
      <c r="BH709" s="8">
        <v>1.0314624184722263E-5</v>
      </c>
      <c r="BI709" s="8">
        <v>0.26181833386480663</v>
      </c>
      <c r="BJ709" s="8">
        <v>1.7821143884316133</v>
      </c>
      <c r="BK709" s="8">
        <v>1.4215962641801612</v>
      </c>
      <c r="BL709" s="8">
        <v>1.7310466597743552</v>
      </c>
    </row>
    <row r="710" spans="1:64" x14ac:dyDescent="0.3">
      <c r="A710" s="7">
        <v>524292</v>
      </c>
      <c r="B710" s="7" t="str">
        <f t="shared" si="209"/>
        <v>Third Party Administration of Insurance and Pension Funds</v>
      </c>
      <c r="C710" s="8">
        <f t="shared" si="210"/>
        <v>0.36322717398499998</v>
      </c>
      <c r="D710" s="8">
        <f t="shared" si="211"/>
        <v>0.19155687163400001</v>
      </c>
      <c r="E710" s="8">
        <f t="shared" si="212"/>
        <v>0.14155527243800001</v>
      </c>
      <c r="F710" s="8">
        <f t="shared" si="213"/>
        <v>0.18870946294300001</v>
      </c>
      <c r="G710" s="8">
        <f t="shared" si="214"/>
        <v>0.100915098981</v>
      </c>
      <c r="H710" s="8">
        <f t="shared" si="215"/>
        <v>4.47525411964E-2</v>
      </c>
      <c r="I710" s="8">
        <f t="shared" si="216"/>
        <v>0.37011880193500002</v>
      </c>
      <c r="J710" s="8">
        <f t="shared" si="217"/>
        <v>0.196163677796</v>
      </c>
      <c r="K710" s="8">
        <f t="shared" si="218"/>
        <v>6.8503933547199997E-2</v>
      </c>
      <c r="L710" s="8">
        <f t="shared" si="219"/>
        <v>0.36513775450199998</v>
      </c>
      <c r="M710" s="8">
        <f t="shared" si="220"/>
        <v>0.193235242679</v>
      </c>
      <c r="N710" s="8">
        <f t="shared" si="221"/>
        <v>0.232358994303</v>
      </c>
      <c r="O710" s="8">
        <f t="shared" si="222"/>
        <v>0.45520845070600002</v>
      </c>
      <c r="P710" s="8">
        <f t="shared" si="223"/>
        <v>1.12991686546E-5</v>
      </c>
      <c r="Q710" s="8">
        <f t="shared" si="224"/>
        <v>0.27526613623099999</v>
      </c>
      <c r="R710" s="8">
        <f t="shared" si="225"/>
        <v>1.6963393180599999</v>
      </c>
      <c r="S710" s="8">
        <f t="shared" si="226"/>
        <v>1.33437710312</v>
      </c>
      <c r="T710" s="8">
        <f t="shared" si="227"/>
        <v>1.6347864132800001</v>
      </c>
      <c r="W710" s="7">
        <v>524292</v>
      </c>
      <c r="X710" s="7" t="s">
        <v>803</v>
      </c>
      <c r="Y710" s="8">
        <v>0.36322717398499998</v>
      </c>
      <c r="Z710" s="8">
        <v>0.19155687163400001</v>
      </c>
      <c r="AA710" s="8">
        <v>0.14155527243800001</v>
      </c>
      <c r="AB710" s="8">
        <v>0.18870946294300001</v>
      </c>
      <c r="AC710" s="8">
        <v>0.100915098981</v>
      </c>
      <c r="AD710" s="8">
        <v>4.47525411964E-2</v>
      </c>
      <c r="AE710" s="8">
        <v>0.37011880193500002</v>
      </c>
      <c r="AF710" s="8">
        <v>0.196163677796</v>
      </c>
      <c r="AG710" s="8">
        <v>6.8503933547199997E-2</v>
      </c>
      <c r="AH710" s="8">
        <v>0.36513775450199998</v>
      </c>
      <c r="AI710" s="8">
        <v>0.193235242679</v>
      </c>
      <c r="AJ710" s="8">
        <v>0.232358994303</v>
      </c>
      <c r="AK710" s="8">
        <v>0.45520845070600002</v>
      </c>
      <c r="AL710" s="8">
        <v>1.12991686546E-5</v>
      </c>
      <c r="AM710" s="8">
        <v>0.27526613623099999</v>
      </c>
      <c r="AN710" s="8">
        <v>1.6963393180599999</v>
      </c>
      <c r="AO710" s="8">
        <v>1.33437710312</v>
      </c>
      <c r="AP710" s="8">
        <v>1.6347864132800001</v>
      </c>
      <c r="AS710" s="7">
        <v>524292</v>
      </c>
      <c r="AT710" s="7" t="s">
        <v>803</v>
      </c>
      <c r="AU710" s="8">
        <v>0.35686032602251611</v>
      </c>
      <c r="AV710" s="8">
        <v>0.20613790762454351</v>
      </c>
      <c r="AW710" s="8">
        <v>0.22835296789879841</v>
      </c>
      <c r="AX710" s="8">
        <v>0.24624496126704198</v>
      </c>
      <c r="AY710" s="8">
        <v>0.14916648401132374</v>
      </c>
      <c r="AZ710" s="8">
        <v>0.16141641610202581</v>
      </c>
      <c r="BA710" s="8">
        <v>0.37337288968498389</v>
      </c>
      <c r="BB710" s="8">
        <v>0.22015440203778877</v>
      </c>
      <c r="BC710" s="8">
        <v>0.19562742075702907</v>
      </c>
      <c r="BD710" s="8">
        <v>0.35912453788490317</v>
      </c>
      <c r="BE710" s="8">
        <v>0.20949234011956605</v>
      </c>
      <c r="BF710" s="8">
        <v>0.33565944948612908</v>
      </c>
      <c r="BG710" s="8">
        <v>0.44426054051806479</v>
      </c>
      <c r="BH710" s="8">
        <v>1.0578005746310486E-5</v>
      </c>
      <c r="BI710" s="8">
        <v>0.26584936833870981</v>
      </c>
      <c r="BJ710" s="8">
        <v>1.7913512015456456</v>
      </c>
      <c r="BK710" s="8">
        <v>1.5245697968641929</v>
      </c>
      <c r="BL710" s="8">
        <v>1.7568966479637091</v>
      </c>
    </row>
    <row r="711" spans="1:64" x14ac:dyDescent="0.3">
      <c r="A711" s="7">
        <v>524298</v>
      </c>
      <c r="B711" s="7" t="str">
        <f t="shared" si="209"/>
        <v>All Other Insurance Related Activities</v>
      </c>
      <c r="C711" s="8">
        <f t="shared" si="210"/>
        <v>0.36326776750099998</v>
      </c>
      <c r="D711" s="8">
        <f t="shared" si="211"/>
        <v>0.19155915140300001</v>
      </c>
      <c r="E711" s="8">
        <f t="shared" si="212"/>
        <v>0.141514157837</v>
      </c>
      <c r="F711" s="8">
        <f t="shared" si="213"/>
        <v>0.191600265076</v>
      </c>
      <c r="G711" s="8">
        <f t="shared" si="214"/>
        <v>0.102453587284</v>
      </c>
      <c r="H711" s="8">
        <f t="shared" si="215"/>
        <v>4.5413181817999998E-2</v>
      </c>
      <c r="I711" s="8">
        <f t="shared" si="216"/>
        <v>0.36957038882100002</v>
      </c>
      <c r="J711" s="8">
        <f t="shared" si="217"/>
        <v>0.19586694105499999</v>
      </c>
      <c r="K711" s="8">
        <f t="shared" si="218"/>
        <v>6.8327289083099998E-2</v>
      </c>
      <c r="L711" s="8">
        <f t="shared" si="219"/>
        <v>0.36517984393500003</v>
      </c>
      <c r="M711" s="8">
        <f t="shared" si="220"/>
        <v>0.19323943146700001</v>
      </c>
      <c r="N711" s="8">
        <f t="shared" si="221"/>
        <v>0.23232871672899999</v>
      </c>
      <c r="O711" s="8">
        <f t="shared" si="222"/>
        <v>0.45520537334</v>
      </c>
      <c r="P711" s="8">
        <f t="shared" si="223"/>
        <v>1.1129680066700001E-5</v>
      </c>
      <c r="Q711" s="8">
        <f t="shared" si="224"/>
        <v>0.27568684427500001</v>
      </c>
      <c r="R711" s="8">
        <f t="shared" si="225"/>
        <v>1.69634107674</v>
      </c>
      <c r="S711" s="8">
        <f t="shared" si="226"/>
        <v>1.3394670341799999</v>
      </c>
      <c r="T711" s="8">
        <f t="shared" si="227"/>
        <v>1.6337646189599999</v>
      </c>
      <c r="W711" s="7">
        <v>524298</v>
      </c>
      <c r="X711" s="7" t="s">
        <v>804</v>
      </c>
      <c r="Y711" s="8">
        <v>0.36326776750099998</v>
      </c>
      <c r="Z711" s="8">
        <v>0.19155915140300001</v>
      </c>
      <c r="AA711" s="8">
        <v>0.141514157837</v>
      </c>
      <c r="AB711" s="8">
        <v>0.191600265076</v>
      </c>
      <c r="AC711" s="8">
        <v>0.102453587284</v>
      </c>
      <c r="AD711" s="8">
        <v>4.5413181817999998E-2</v>
      </c>
      <c r="AE711" s="8">
        <v>0.36957038882100002</v>
      </c>
      <c r="AF711" s="8">
        <v>0.19586694105499999</v>
      </c>
      <c r="AG711" s="8">
        <v>6.8327289083099998E-2</v>
      </c>
      <c r="AH711" s="8">
        <v>0.36517984393500003</v>
      </c>
      <c r="AI711" s="8">
        <v>0.19323943146700001</v>
      </c>
      <c r="AJ711" s="8">
        <v>0.23232871672899999</v>
      </c>
      <c r="AK711" s="8">
        <v>0.45520537334</v>
      </c>
      <c r="AL711" s="8">
        <v>1.1129680066700001E-5</v>
      </c>
      <c r="AM711" s="8">
        <v>0.27568684427500001</v>
      </c>
      <c r="AN711" s="8">
        <v>1.69634107674</v>
      </c>
      <c r="AO711" s="8">
        <v>1.3394670341799999</v>
      </c>
      <c r="AP711" s="8">
        <v>1.6337646189599999</v>
      </c>
      <c r="AS711" s="7">
        <v>524298</v>
      </c>
      <c r="AT711" s="7" t="s">
        <v>804</v>
      </c>
      <c r="AU711" s="8">
        <v>0.35692095844435484</v>
      </c>
      <c r="AV711" s="8">
        <v>0.20614420105181946</v>
      </c>
      <c r="AW711" s="8">
        <v>0.22817186717248231</v>
      </c>
      <c r="AX711" s="8">
        <v>0.24034978144344998</v>
      </c>
      <c r="AY711" s="8">
        <v>0.1468625189396032</v>
      </c>
      <c r="AZ711" s="8">
        <v>0.15150242946593065</v>
      </c>
      <c r="BA711" s="8">
        <v>0.37324639883480637</v>
      </c>
      <c r="BB711" s="8">
        <v>0.22006205047879834</v>
      </c>
      <c r="BC711" s="8">
        <v>0.19516095214241455</v>
      </c>
      <c r="BD711" s="8">
        <v>0.35920418231817741</v>
      </c>
      <c r="BE711" s="8">
        <v>0.20950162932008878</v>
      </c>
      <c r="BF711" s="8">
        <v>0.33552954522961287</v>
      </c>
      <c r="BG711" s="8">
        <v>0.44425579148903188</v>
      </c>
      <c r="BH711" s="8">
        <v>1.086032751190371E-5</v>
      </c>
      <c r="BI711" s="8">
        <v>0.26596918736322556</v>
      </c>
      <c r="BJ711" s="8">
        <v>1.7912370266685478</v>
      </c>
      <c r="BK711" s="8">
        <v>1.5064566653330649</v>
      </c>
      <c r="BL711" s="8">
        <v>1.7562113369396777</v>
      </c>
    </row>
    <row r="712" spans="1:64" x14ac:dyDescent="0.3">
      <c r="A712" s="7">
        <v>525110</v>
      </c>
      <c r="B712" s="7" t="str">
        <f t="shared" si="209"/>
        <v>Pension Funds</v>
      </c>
      <c r="C712" s="8">
        <f t="shared" si="210"/>
        <v>0.14430082241830644</v>
      </c>
      <c r="D712" s="8">
        <f t="shared" si="211"/>
        <v>4.5873963138090328E-2</v>
      </c>
      <c r="E712" s="8">
        <f t="shared" si="212"/>
        <v>8.0666985030809685E-2</v>
      </c>
      <c r="F712" s="8">
        <f t="shared" si="213"/>
        <v>0.36142998895825812</v>
      </c>
      <c r="G712" s="8">
        <f t="shared" si="214"/>
        <v>0.11973768996194033</v>
      </c>
      <c r="H712" s="8">
        <f t="shared" si="215"/>
        <v>0.22680210544566287</v>
      </c>
      <c r="I712" s="8">
        <f t="shared" si="216"/>
        <v>0.17904956211779033</v>
      </c>
      <c r="J712" s="8">
        <f t="shared" si="217"/>
        <v>5.0168541337661278E-2</v>
      </c>
      <c r="K712" s="8">
        <f t="shared" si="218"/>
        <v>7.5957088518195159E-2</v>
      </c>
      <c r="L712" s="8">
        <f t="shared" si="219"/>
        <v>0.19750699376908065</v>
      </c>
      <c r="M712" s="8">
        <f t="shared" si="220"/>
        <v>6.4169814237054826E-2</v>
      </c>
      <c r="N712" s="8">
        <f t="shared" si="221"/>
        <v>0.12584624106074999</v>
      </c>
      <c r="O712" s="8">
        <f t="shared" si="222"/>
        <v>0.16106308844138714</v>
      </c>
      <c r="P712" s="8">
        <f t="shared" si="223"/>
        <v>1.900760116573403E-6</v>
      </c>
      <c r="Q712" s="8">
        <f t="shared" si="224"/>
        <v>0.14971639881941928</v>
      </c>
      <c r="R712" s="8">
        <f t="shared" si="225"/>
        <v>1</v>
      </c>
      <c r="S712" s="8">
        <f t="shared" si="226"/>
        <v>1.1273246230748386</v>
      </c>
      <c r="T712" s="8">
        <f t="shared" si="227"/>
        <v>0.72453003068322597</v>
      </c>
      <c r="W712" s="7">
        <v>525110</v>
      </c>
      <c r="X712" s="7" t="s">
        <v>805</v>
      </c>
      <c r="Y712" s="8">
        <v>0</v>
      </c>
      <c r="Z712" s="8">
        <v>0</v>
      </c>
      <c r="AA712" s="8">
        <v>0</v>
      </c>
      <c r="AB712" s="8">
        <v>0</v>
      </c>
      <c r="AC712" s="8">
        <v>0</v>
      </c>
      <c r="AD712" s="8">
        <v>0</v>
      </c>
      <c r="AE712" s="8">
        <v>0</v>
      </c>
      <c r="AF712" s="8">
        <v>0</v>
      </c>
      <c r="AG712" s="8">
        <v>0</v>
      </c>
      <c r="AH712" s="8">
        <v>0</v>
      </c>
      <c r="AI712" s="8">
        <v>0</v>
      </c>
      <c r="AJ712" s="8">
        <v>0</v>
      </c>
      <c r="AK712" s="8">
        <v>0</v>
      </c>
      <c r="AL712" s="8">
        <v>0</v>
      </c>
      <c r="AM712" s="8">
        <v>0</v>
      </c>
      <c r="AN712" s="8">
        <v>1</v>
      </c>
      <c r="AO712" s="8">
        <v>0</v>
      </c>
      <c r="AP712" s="8">
        <v>0</v>
      </c>
      <c r="AS712" s="7">
        <v>525110</v>
      </c>
      <c r="AT712" s="7" t="s">
        <v>805</v>
      </c>
      <c r="AU712" s="8">
        <v>0.14430082241830644</v>
      </c>
      <c r="AV712" s="8">
        <v>4.5873963138090328E-2</v>
      </c>
      <c r="AW712" s="8">
        <v>8.0666985030809685E-2</v>
      </c>
      <c r="AX712" s="8">
        <v>0.36142998895825812</v>
      </c>
      <c r="AY712" s="8">
        <v>0.11973768996194033</v>
      </c>
      <c r="AZ712" s="8">
        <v>0.22680210544566287</v>
      </c>
      <c r="BA712" s="8">
        <v>0.17904956211779033</v>
      </c>
      <c r="BB712" s="8">
        <v>5.0168541337661278E-2</v>
      </c>
      <c r="BC712" s="8">
        <v>7.5957088518195159E-2</v>
      </c>
      <c r="BD712" s="8">
        <v>0.19750699376908065</v>
      </c>
      <c r="BE712" s="8">
        <v>6.4169814237054826E-2</v>
      </c>
      <c r="BF712" s="8">
        <v>0.12584624106074999</v>
      </c>
      <c r="BG712" s="8">
        <v>0.16106308844138714</v>
      </c>
      <c r="BH712" s="8">
        <v>1.900760116573403E-6</v>
      </c>
      <c r="BI712" s="8">
        <v>0.14971639881941928</v>
      </c>
      <c r="BJ712" s="8">
        <v>1.2708417705874193</v>
      </c>
      <c r="BK712" s="8">
        <v>1.1273246230748386</v>
      </c>
      <c r="BL712" s="8">
        <v>0.72453003068322597</v>
      </c>
    </row>
    <row r="713" spans="1:64" x14ac:dyDescent="0.3">
      <c r="A713" s="7">
        <v>525120</v>
      </c>
      <c r="B713" s="7" t="str">
        <f t="shared" si="209"/>
        <v>Health and Welfare Funds</v>
      </c>
      <c r="C713" s="8">
        <f t="shared" si="210"/>
        <v>0.139580922813</v>
      </c>
      <c r="D713" s="8">
        <f t="shared" si="211"/>
        <v>2.4532719377400002E-2</v>
      </c>
      <c r="E713" s="8">
        <f t="shared" si="212"/>
        <v>4.89210863185E-2</v>
      </c>
      <c r="F713" s="8">
        <f t="shared" si="213"/>
        <v>0.15444957222</v>
      </c>
      <c r="G713" s="8">
        <f t="shared" si="214"/>
        <v>1.56913730302E-2</v>
      </c>
      <c r="H713" s="8">
        <f t="shared" si="215"/>
        <v>2.90445375311E-2</v>
      </c>
      <c r="I713" s="8">
        <f t="shared" si="216"/>
        <v>0.17065393460799999</v>
      </c>
      <c r="J713" s="8">
        <f t="shared" si="217"/>
        <v>2.1874885461199998E-2</v>
      </c>
      <c r="K713" s="8">
        <f t="shared" si="218"/>
        <v>3.3957442897700002E-2</v>
      </c>
      <c r="L713" s="8">
        <f t="shared" si="219"/>
        <v>0.20930272606100001</v>
      </c>
      <c r="M713" s="8">
        <f t="shared" si="220"/>
        <v>3.20162141128E-2</v>
      </c>
      <c r="N713" s="8">
        <f t="shared" si="221"/>
        <v>8.39138178304E-2</v>
      </c>
      <c r="O713" s="8">
        <f t="shared" si="222"/>
        <v>0.38306671807699999</v>
      </c>
      <c r="P713" s="8">
        <f t="shared" si="223"/>
        <v>1.18094592656E-5</v>
      </c>
      <c r="Q713" s="8">
        <f t="shared" si="224"/>
        <v>0.35707075936799998</v>
      </c>
      <c r="R713" s="8">
        <f t="shared" si="225"/>
        <v>1.21303472851</v>
      </c>
      <c r="S713" s="8">
        <f t="shared" si="226"/>
        <v>1.1991854827799999</v>
      </c>
      <c r="T713" s="8">
        <f t="shared" si="227"/>
        <v>1.22648626297</v>
      </c>
      <c r="W713" s="7">
        <v>525120</v>
      </c>
      <c r="X713" s="7" t="s">
        <v>806</v>
      </c>
      <c r="Y713" s="8">
        <v>0.139580922813</v>
      </c>
      <c r="Z713" s="8">
        <v>2.4532719377400002E-2</v>
      </c>
      <c r="AA713" s="8">
        <v>4.89210863185E-2</v>
      </c>
      <c r="AB713" s="8">
        <v>0.15444957222</v>
      </c>
      <c r="AC713" s="8">
        <v>1.56913730302E-2</v>
      </c>
      <c r="AD713" s="8">
        <v>2.90445375311E-2</v>
      </c>
      <c r="AE713" s="8">
        <v>0.17065393460799999</v>
      </c>
      <c r="AF713" s="8">
        <v>2.1874885461199998E-2</v>
      </c>
      <c r="AG713" s="8">
        <v>3.3957442897700002E-2</v>
      </c>
      <c r="AH713" s="8">
        <v>0.20930272606100001</v>
      </c>
      <c r="AI713" s="8">
        <v>3.20162141128E-2</v>
      </c>
      <c r="AJ713" s="8">
        <v>8.39138178304E-2</v>
      </c>
      <c r="AK713" s="8">
        <v>0.38306671807699999</v>
      </c>
      <c r="AL713" s="8">
        <v>1.18094592656E-5</v>
      </c>
      <c r="AM713" s="8">
        <v>0.35707075936799998</v>
      </c>
      <c r="AN713" s="8">
        <v>1.21303472851</v>
      </c>
      <c r="AO713" s="8">
        <v>1.1991854827799999</v>
      </c>
      <c r="AP713" s="8">
        <v>1.22648626297</v>
      </c>
      <c r="AS713" s="7">
        <v>525120</v>
      </c>
      <c r="AT713" s="7" t="s">
        <v>806</v>
      </c>
      <c r="AU713" s="8">
        <v>0.25422351371213542</v>
      </c>
      <c r="AV713" s="8">
        <v>7.1999251001696782E-2</v>
      </c>
      <c r="AW713" s="8">
        <v>0.11998188826212743</v>
      </c>
      <c r="AX713" s="8">
        <v>0.22419172586908551</v>
      </c>
      <c r="AY713" s="8">
        <v>5.6027568755033709E-2</v>
      </c>
      <c r="AZ713" s="8">
        <v>9.399710604489199E-2</v>
      </c>
      <c r="BA713" s="8">
        <v>0.31292391358038718</v>
      </c>
      <c r="BB713" s="8">
        <v>7.7688449234256426E-2</v>
      </c>
      <c r="BC713" s="8">
        <v>0.10992433656208872</v>
      </c>
      <c r="BD713" s="8">
        <v>0.34669379130953221</v>
      </c>
      <c r="BE713" s="8">
        <v>9.9145247251380644E-2</v>
      </c>
      <c r="BF713" s="8">
        <v>0.18909694134003541</v>
      </c>
      <c r="BG713" s="8">
        <v>0.34044226393330662</v>
      </c>
      <c r="BH713" s="8">
        <v>1.0340500506058869E-5</v>
      </c>
      <c r="BI713" s="8">
        <v>0.31691249018532269</v>
      </c>
      <c r="BJ713" s="8">
        <v>1.4462046529762904</v>
      </c>
      <c r="BK713" s="8">
        <v>1.2613131748624196</v>
      </c>
      <c r="BL713" s="8">
        <v>1.3876334735709677</v>
      </c>
    </row>
    <row r="714" spans="1:64" x14ac:dyDescent="0.3">
      <c r="A714" s="7">
        <v>525190</v>
      </c>
      <c r="B714" s="7" t="str">
        <f t="shared" si="209"/>
        <v>Other Insurance Funds</v>
      </c>
      <c r="C714" s="8">
        <f t="shared" si="210"/>
        <v>8.1606871223758037E-2</v>
      </c>
      <c r="D714" s="8">
        <f t="shared" si="211"/>
        <v>2.5003488488541933E-2</v>
      </c>
      <c r="E714" s="8">
        <f t="shared" si="212"/>
        <v>4.3435153891706449E-2</v>
      </c>
      <c r="F714" s="8">
        <f t="shared" si="213"/>
        <v>7.5930099127532263E-2</v>
      </c>
      <c r="G714" s="8">
        <f t="shared" si="214"/>
        <v>2.0324410591143545E-2</v>
      </c>
      <c r="H714" s="8">
        <f t="shared" si="215"/>
        <v>3.582048109911451E-2</v>
      </c>
      <c r="I714" s="8">
        <f t="shared" si="216"/>
        <v>0.1009288982280484</v>
      </c>
      <c r="J714" s="8">
        <f t="shared" si="217"/>
        <v>2.7207557832019356E-2</v>
      </c>
      <c r="K714" s="8">
        <f t="shared" si="218"/>
        <v>4.0995052498908065E-2</v>
      </c>
      <c r="L714" s="8">
        <f t="shared" si="219"/>
        <v>0.11137597337769355</v>
      </c>
      <c r="M714" s="8">
        <f t="shared" si="220"/>
        <v>3.4834433582340313E-2</v>
      </c>
      <c r="N714" s="8">
        <f t="shared" si="221"/>
        <v>6.7647247121564502E-2</v>
      </c>
      <c r="O714" s="8">
        <f t="shared" si="222"/>
        <v>9.90950512510968E-2</v>
      </c>
      <c r="P714" s="8">
        <f t="shared" si="223"/>
        <v>2.1917903756583871E-6</v>
      </c>
      <c r="Q714" s="8">
        <f t="shared" si="224"/>
        <v>9.1900152031741969E-2</v>
      </c>
      <c r="R714" s="8">
        <f t="shared" si="225"/>
        <v>1</v>
      </c>
      <c r="S714" s="8">
        <f t="shared" si="226"/>
        <v>0.39013950694709676</v>
      </c>
      <c r="T714" s="8">
        <f t="shared" si="227"/>
        <v>0.42719602468790324</v>
      </c>
      <c r="W714" s="7">
        <v>525190</v>
      </c>
      <c r="X714" s="7" t="s">
        <v>807</v>
      </c>
      <c r="Y714" s="8">
        <v>0</v>
      </c>
      <c r="Z714" s="8">
        <v>0</v>
      </c>
      <c r="AA714" s="8">
        <v>0</v>
      </c>
      <c r="AB714" s="8">
        <v>0</v>
      </c>
      <c r="AC714" s="8">
        <v>0</v>
      </c>
      <c r="AD714" s="8">
        <v>0</v>
      </c>
      <c r="AE714" s="8">
        <v>0</v>
      </c>
      <c r="AF714" s="8">
        <v>0</v>
      </c>
      <c r="AG714" s="8">
        <v>0</v>
      </c>
      <c r="AH714" s="8">
        <v>0</v>
      </c>
      <c r="AI714" s="8">
        <v>0</v>
      </c>
      <c r="AJ714" s="8">
        <v>0</v>
      </c>
      <c r="AK714" s="8">
        <v>0</v>
      </c>
      <c r="AL714" s="8">
        <v>0</v>
      </c>
      <c r="AM714" s="8">
        <v>0</v>
      </c>
      <c r="AN714" s="8">
        <v>1</v>
      </c>
      <c r="AO714" s="8">
        <v>0</v>
      </c>
      <c r="AP714" s="8">
        <v>0</v>
      </c>
      <c r="AS714" s="7">
        <v>525190</v>
      </c>
      <c r="AT714" s="7" t="s">
        <v>807</v>
      </c>
      <c r="AU714" s="8">
        <v>8.1606871223758037E-2</v>
      </c>
      <c r="AV714" s="8">
        <v>2.5003488488541933E-2</v>
      </c>
      <c r="AW714" s="8">
        <v>4.3435153891706449E-2</v>
      </c>
      <c r="AX714" s="8">
        <v>7.5930099127532263E-2</v>
      </c>
      <c r="AY714" s="8">
        <v>2.0324410591143545E-2</v>
      </c>
      <c r="AZ714" s="8">
        <v>3.582048109911451E-2</v>
      </c>
      <c r="BA714" s="8">
        <v>0.1009288982280484</v>
      </c>
      <c r="BB714" s="8">
        <v>2.7207557832019356E-2</v>
      </c>
      <c r="BC714" s="8">
        <v>4.0995052498908065E-2</v>
      </c>
      <c r="BD714" s="8">
        <v>0.11137597337769355</v>
      </c>
      <c r="BE714" s="8">
        <v>3.4834433582340313E-2</v>
      </c>
      <c r="BF714" s="8">
        <v>6.7647247121564502E-2</v>
      </c>
      <c r="BG714" s="8">
        <v>9.90950512510968E-2</v>
      </c>
      <c r="BH714" s="8">
        <v>2.1917903756583871E-6</v>
      </c>
      <c r="BI714" s="8">
        <v>9.1900152031741969E-2</v>
      </c>
      <c r="BJ714" s="8">
        <v>1.1500455136040324</v>
      </c>
      <c r="BK714" s="8">
        <v>0.39013950694709676</v>
      </c>
      <c r="BL714" s="8">
        <v>0.42719602468790324</v>
      </c>
    </row>
    <row r="715" spans="1:64" x14ac:dyDescent="0.3">
      <c r="A715" s="7">
        <v>525910</v>
      </c>
      <c r="B715" s="7" t="str">
        <f t="shared" si="209"/>
        <v>Open-End Investment Funds</v>
      </c>
      <c r="C715" s="8">
        <f t="shared" si="210"/>
        <v>0.13956356247500001</v>
      </c>
      <c r="D715" s="8">
        <f t="shared" si="211"/>
        <v>2.4753463925599999E-2</v>
      </c>
      <c r="E715" s="8">
        <f t="shared" si="212"/>
        <v>4.91673278322E-2</v>
      </c>
      <c r="F715" s="8">
        <f t="shared" si="213"/>
        <v>0.47315020893400001</v>
      </c>
      <c r="G715" s="8">
        <f t="shared" si="214"/>
        <v>4.8665746520100001E-2</v>
      </c>
      <c r="H715" s="8">
        <f t="shared" si="215"/>
        <v>9.0176872152000001E-2</v>
      </c>
      <c r="I715" s="8">
        <f t="shared" si="216"/>
        <v>0.170712478532</v>
      </c>
      <c r="J715" s="8">
        <f t="shared" si="217"/>
        <v>2.2032042215500001E-2</v>
      </c>
      <c r="K715" s="8">
        <f t="shared" si="218"/>
        <v>3.4170573519199998E-2</v>
      </c>
      <c r="L715" s="8">
        <f t="shared" si="219"/>
        <v>0.208829195469</v>
      </c>
      <c r="M715" s="8">
        <f t="shared" si="220"/>
        <v>3.2235999935699998E-2</v>
      </c>
      <c r="N715" s="8">
        <f t="shared" si="221"/>
        <v>8.42231678304E-2</v>
      </c>
      <c r="O715" s="8">
        <f t="shared" si="222"/>
        <v>0.38338383033599999</v>
      </c>
      <c r="P715" s="8">
        <f t="shared" si="223"/>
        <v>3.83110572321E-6</v>
      </c>
      <c r="Q715" s="8">
        <f t="shared" si="224"/>
        <v>0.35718133835900001</v>
      </c>
      <c r="R715" s="8">
        <f t="shared" si="225"/>
        <v>1.21348435423</v>
      </c>
      <c r="S715" s="8">
        <f t="shared" si="226"/>
        <v>1.61199282761</v>
      </c>
      <c r="T715" s="8">
        <f t="shared" si="227"/>
        <v>1.22691509427</v>
      </c>
      <c r="W715" s="7">
        <v>525910</v>
      </c>
      <c r="X715" s="7" t="s">
        <v>808</v>
      </c>
      <c r="Y715" s="8">
        <v>0.13956356247500001</v>
      </c>
      <c r="Z715" s="8">
        <v>2.4753463925599999E-2</v>
      </c>
      <c r="AA715" s="8">
        <v>4.91673278322E-2</v>
      </c>
      <c r="AB715" s="8">
        <v>0.47315020893400001</v>
      </c>
      <c r="AC715" s="8">
        <v>4.8665746520100001E-2</v>
      </c>
      <c r="AD715" s="8">
        <v>9.0176872152000001E-2</v>
      </c>
      <c r="AE715" s="8">
        <v>0.170712478532</v>
      </c>
      <c r="AF715" s="8">
        <v>2.2032042215500001E-2</v>
      </c>
      <c r="AG715" s="8">
        <v>3.4170573519199998E-2</v>
      </c>
      <c r="AH715" s="8">
        <v>0.208829195469</v>
      </c>
      <c r="AI715" s="8">
        <v>3.2235999935699998E-2</v>
      </c>
      <c r="AJ715" s="8">
        <v>8.42231678304E-2</v>
      </c>
      <c r="AK715" s="8">
        <v>0.38338383033599999</v>
      </c>
      <c r="AL715" s="8">
        <v>3.83110572321E-6</v>
      </c>
      <c r="AM715" s="8">
        <v>0.35718133835900001</v>
      </c>
      <c r="AN715" s="8">
        <v>1.21348435423</v>
      </c>
      <c r="AO715" s="8">
        <v>1.61199282761</v>
      </c>
      <c r="AP715" s="8">
        <v>1.22691509427</v>
      </c>
      <c r="AS715" s="7">
        <v>525910</v>
      </c>
      <c r="AT715" s="7" t="s">
        <v>808</v>
      </c>
      <c r="AU715" s="8">
        <v>0.16162811507438707</v>
      </c>
      <c r="AV715" s="8">
        <v>4.5311165881572586E-2</v>
      </c>
      <c r="AW715" s="8">
        <v>7.2425065597108082E-2</v>
      </c>
      <c r="AX715" s="8">
        <v>0.40856258570730641</v>
      </c>
      <c r="AY715" s="8">
        <v>0.10152177640322094</v>
      </c>
      <c r="AZ715" s="8">
        <v>0.17147007997576771</v>
      </c>
      <c r="BA715" s="8">
        <v>0.19811429216185483</v>
      </c>
      <c r="BB715" s="8">
        <v>4.8439583951262896E-2</v>
      </c>
      <c r="BC715" s="8">
        <v>6.5827147213099985E-2</v>
      </c>
      <c r="BD715" s="8">
        <v>0.21948065637972577</v>
      </c>
      <c r="BE715" s="8">
        <v>6.2060328611625824E-2</v>
      </c>
      <c r="BF715" s="8">
        <v>0.11438118458919676</v>
      </c>
      <c r="BG715" s="8">
        <v>0.2230383875492902</v>
      </c>
      <c r="BH715" s="8">
        <v>2.0494212341101613E-6</v>
      </c>
      <c r="BI715" s="8">
        <v>0.20746753342548385</v>
      </c>
      <c r="BJ715" s="8">
        <v>1.2793643465530642</v>
      </c>
      <c r="BK715" s="8">
        <v>1.2621996033766127</v>
      </c>
      <c r="BL715" s="8">
        <v>0.89302618461645167</v>
      </c>
    </row>
    <row r="716" spans="1:64" x14ac:dyDescent="0.3">
      <c r="A716" s="7">
        <v>525920</v>
      </c>
      <c r="B716" s="7" t="str">
        <f t="shared" si="209"/>
        <v>Trusts, Estates, and Agency Accounts</v>
      </c>
      <c r="C716" s="8">
        <f t="shared" si="210"/>
        <v>0.19994980930086451</v>
      </c>
      <c r="D716" s="8">
        <f t="shared" si="211"/>
        <v>6.1318107470938708E-2</v>
      </c>
      <c r="E716" s="8">
        <f t="shared" si="212"/>
        <v>0.10266662026870324</v>
      </c>
      <c r="F716" s="8">
        <f t="shared" si="213"/>
        <v>0.37161568374022563</v>
      </c>
      <c r="G716" s="8">
        <f t="shared" si="214"/>
        <v>0.10369591612939356</v>
      </c>
      <c r="H716" s="8">
        <f t="shared" si="215"/>
        <v>0.16866759947281937</v>
      </c>
      <c r="I716" s="8">
        <f t="shared" si="216"/>
        <v>0.24822799461638709</v>
      </c>
      <c r="J716" s="8">
        <f t="shared" si="217"/>
        <v>6.7116089399519366E-2</v>
      </c>
      <c r="K716" s="8">
        <f t="shared" si="218"/>
        <v>9.5597348682583863E-2</v>
      </c>
      <c r="L716" s="8">
        <f t="shared" si="219"/>
        <v>0.27366692717008062</v>
      </c>
      <c r="M716" s="8">
        <f t="shared" si="220"/>
        <v>8.5243961486703226E-2</v>
      </c>
      <c r="N716" s="8">
        <f t="shared" si="221"/>
        <v>0.16128953988310643</v>
      </c>
      <c r="O716" s="8">
        <f t="shared" si="222"/>
        <v>0.23495640129906439</v>
      </c>
      <c r="P716" s="8">
        <f t="shared" si="223"/>
        <v>2.9037684645696775E-6</v>
      </c>
      <c r="Q716" s="8">
        <f t="shared" si="224"/>
        <v>0.21855695020958082</v>
      </c>
      <c r="R716" s="8">
        <f t="shared" si="225"/>
        <v>1</v>
      </c>
      <c r="S716" s="8">
        <f t="shared" si="226"/>
        <v>1.2568824251488711</v>
      </c>
      <c r="T716" s="8">
        <f t="shared" si="227"/>
        <v>1.0238446585045164</v>
      </c>
      <c r="W716" s="7">
        <v>525920</v>
      </c>
      <c r="X716" s="7" t="s">
        <v>809</v>
      </c>
      <c r="Y716" s="8">
        <v>0</v>
      </c>
      <c r="Z716" s="8">
        <v>0</v>
      </c>
      <c r="AA716" s="8">
        <v>0</v>
      </c>
      <c r="AB716" s="8">
        <v>0</v>
      </c>
      <c r="AC716" s="8">
        <v>0</v>
      </c>
      <c r="AD716" s="8">
        <v>0</v>
      </c>
      <c r="AE716" s="8">
        <v>0</v>
      </c>
      <c r="AF716" s="8">
        <v>0</v>
      </c>
      <c r="AG716" s="8">
        <v>0</v>
      </c>
      <c r="AH716" s="8">
        <v>0</v>
      </c>
      <c r="AI716" s="8">
        <v>0</v>
      </c>
      <c r="AJ716" s="8">
        <v>0</v>
      </c>
      <c r="AK716" s="8">
        <v>0</v>
      </c>
      <c r="AL716" s="8">
        <v>0</v>
      </c>
      <c r="AM716" s="8">
        <v>0</v>
      </c>
      <c r="AN716" s="8">
        <v>1</v>
      </c>
      <c r="AO716" s="8">
        <v>0</v>
      </c>
      <c r="AP716" s="8">
        <v>0</v>
      </c>
      <c r="AS716" s="7">
        <v>525920</v>
      </c>
      <c r="AT716" s="7" t="s">
        <v>809</v>
      </c>
      <c r="AU716" s="8">
        <v>0.19994980930086451</v>
      </c>
      <c r="AV716" s="8">
        <v>6.1318107470938708E-2</v>
      </c>
      <c r="AW716" s="8">
        <v>0.10266662026870324</v>
      </c>
      <c r="AX716" s="8">
        <v>0.37161568374022563</v>
      </c>
      <c r="AY716" s="8">
        <v>0.10369591612939356</v>
      </c>
      <c r="AZ716" s="8">
        <v>0.16866759947281937</v>
      </c>
      <c r="BA716" s="8">
        <v>0.24822799461638709</v>
      </c>
      <c r="BB716" s="8">
        <v>6.7116089399519366E-2</v>
      </c>
      <c r="BC716" s="8">
        <v>9.5597348682583863E-2</v>
      </c>
      <c r="BD716" s="8">
        <v>0.27366692717008062</v>
      </c>
      <c r="BE716" s="8">
        <v>8.5243961486703226E-2</v>
      </c>
      <c r="BF716" s="8">
        <v>0.16128953988310643</v>
      </c>
      <c r="BG716" s="8">
        <v>0.23495640129906439</v>
      </c>
      <c r="BH716" s="8">
        <v>2.9037684645696775E-6</v>
      </c>
      <c r="BI716" s="8">
        <v>0.21855695020958082</v>
      </c>
      <c r="BJ716" s="8">
        <v>1.3639345370403226</v>
      </c>
      <c r="BK716" s="8">
        <v>1.2568824251488711</v>
      </c>
      <c r="BL716" s="8">
        <v>1.0238446585045164</v>
      </c>
    </row>
    <row r="717" spans="1:64" x14ac:dyDescent="0.3">
      <c r="A717" s="7">
        <v>525990</v>
      </c>
      <c r="B717" s="7" t="str">
        <f t="shared" si="209"/>
        <v>Other Financial Vehicles</v>
      </c>
      <c r="C717" s="8">
        <f t="shared" si="210"/>
        <v>0.13920076463200001</v>
      </c>
      <c r="D717" s="8">
        <f t="shared" si="211"/>
        <v>2.44633403033E-2</v>
      </c>
      <c r="E717" s="8">
        <f t="shared" si="212"/>
        <v>4.9291402544600002E-2</v>
      </c>
      <c r="F717" s="8">
        <f t="shared" si="213"/>
        <v>0.55204803219700005</v>
      </c>
      <c r="G717" s="8">
        <f t="shared" si="214"/>
        <v>5.60978456569E-2</v>
      </c>
      <c r="H717" s="8">
        <f t="shared" si="215"/>
        <v>0.104790785621</v>
      </c>
      <c r="I717" s="8">
        <f t="shared" si="216"/>
        <v>0.17049689367400001</v>
      </c>
      <c r="J717" s="8">
        <f t="shared" si="217"/>
        <v>2.1861546848800002E-2</v>
      </c>
      <c r="K717" s="8">
        <f t="shared" si="218"/>
        <v>3.4262821507800002E-2</v>
      </c>
      <c r="L717" s="8">
        <f t="shared" si="219"/>
        <v>0.20857623541799999</v>
      </c>
      <c r="M717" s="8">
        <f t="shared" si="220"/>
        <v>3.1920181436500002E-2</v>
      </c>
      <c r="N717" s="8">
        <f t="shared" si="221"/>
        <v>8.4516850047199998E-2</v>
      </c>
      <c r="O717" s="8">
        <f t="shared" si="222"/>
        <v>0.38320847097400002</v>
      </c>
      <c r="P717" s="8">
        <f t="shared" si="223"/>
        <v>3.29567992661E-6</v>
      </c>
      <c r="Q717" s="8">
        <f t="shared" si="224"/>
        <v>0.35639095174699997</v>
      </c>
      <c r="R717" s="8">
        <f t="shared" si="225"/>
        <v>1.21295550748</v>
      </c>
      <c r="S717" s="8">
        <f t="shared" si="226"/>
        <v>1.7129366634800001</v>
      </c>
      <c r="T717" s="8">
        <f t="shared" si="227"/>
        <v>1.2266212620300001</v>
      </c>
      <c r="W717" s="7">
        <v>525990</v>
      </c>
      <c r="X717" s="7" t="s">
        <v>810</v>
      </c>
      <c r="Y717" s="8">
        <v>0.13920076463200001</v>
      </c>
      <c r="Z717" s="8">
        <v>2.44633403033E-2</v>
      </c>
      <c r="AA717" s="8">
        <v>4.9291402544600002E-2</v>
      </c>
      <c r="AB717" s="8">
        <v>0.55204803219700005</v>
      </c>
      <c r="AC717" s="8">
        <v>5.60978456569E-2</v>
      </c>
      <c r="AD717" s="8">
        <v>0.104790785621</v>
      </c>
      <c r="AE717" s="8">
        <v>0.17049689367400001</v>
      </c>
      <c r="AF717" s="8">
        <v>2.1861546848800002E-2</v>
      </c>
      <c r="AG717" s="8">
        <v>3.4262821507800002E-2</v>
      </c>
      <c r="AH717" s="8">
        <v>0.20857623541799999</v>
      </c>
      <c r="AI717" s="8">
        <v>3.1920181436500002E-2</v>
      </c>
      <c r="AJ717" s="8">
        <v>8.4516850047199998E-2</v>
      </c>
      <c r="AK717" s="8">
        <v>0.38320847097400002</v>
      </c>
      <c r="AL717" s="8">
        <v>3.29567992661E-6</v>
      </c>
      <c r="AM717" s="8">
        <v>0.35639095174699997</v>
      </c>
      <c r="AN717" s="8">
        <v>1.21295550748</v>
      </c>
      <c r="AO717" s="8">
        <v>1.7129366634800001</v>
      </c>
      <c r="AP717" s="8">
        <v>1.2266212620300001</v>
      </c>
      <c r="AS717" s="7">
        <v>525990</v>
      </c>
      <c r="AT717" s="7" t="s">
        <v>810</v>
      </c>
      <c r="AU717" s="8">
        <v>0.19461253885048382</v>
      </c>
      <c r="AV717" s="8">
        <v>5.5157247871948388E-2</v>
      </c>
      <c r="AW717" s="8">
        <v>8.8457594279853252E-2</v>
      </c>
      <c r="AX717" s="8">
        <v>0.51190675743951619</v>
      </c>
      <c r="AY717" s="8">
        <v>0.12707634383548064</v>
      </c>
      <c r="AZ717" s="8">
        <v>0.18868678723457583</v>
      </c>
      <c r="BA717" s="8">
        <v>0.23979087589859668</v>
      </c>
      <c r="BB717" s="8">
        <v>5.9443146156296776E-2</v>
      </c>
      <c r="BC717" s="8">
        <v>8.0625722267262903E-2</v>
      </c>
      <c r="BD717" s="8">
        <v>0.26490069678120964</v>
      </c>
      <c r="BE717" s="8">
        <v>7.5826388934554831E-2</v>
      </c>
      <c r="BF717" s="8">
        <v>0.13983507995188874</v>
      </c>
      <c r="BG717" s="8">
        <v>0.26007196963548368</v>
      </c>
      <c r="BH717" s="8">
        <v>2.2930381216238715E-6</v>
      </c>
      <c r="BI717" s="8">
        <v>0.24159489785245145</v>
      </c>
      <c r="BJ717" s="8">
        <v>1.3382273810022578</v>
      </c>
      <c r="BK717" s="8">
        <v>1.5050892433483876</v>
      </c>
      <c r="BL717" s="8">
        <v>1.0572790991612904</v>
      </c>
    </row>
    <row r="718" spans="1:64" x14ac:dyDescent="0.3">
      <c r="A718" s="7">
        <v>531110</v>
      </c>
      <c r="B718" s="7" t="str">
        <f t="shared" si="209"/>
        <v>Lessors of Residential Buildings and Dwellings</v>
      </c>
      <c r="C718" s="8">
        <f t="shared" si="210"/>
        <v>0.18778448599</v>
      </c>
      <c r="D718" s="8">
        <f t="shared" si="211"/>
        <v>2.35682839244E-2</v>
      </c>
      <c r="E718" s="8">
        <f t="shared" si="212"/>
        <v>6.9682442925199997E-2</v>
      </c>
      <c r="F718" s="8">
        <f t="shared" si="213"/>
        <v>0.33319939700000001</v>
      </c>
      <c r="G718" s="8">
        <f t="shared" si="214"/>
        <v>3.7078300669800002E-2</v>
      </c>
      <c r="H718" s="8">
        <f t="shared" si="215"/>
        <v>6.9510915816799995E-2</v>
      </c>
      <c r="I718" s="8">
        <f t="shared" si="216"/>
        <v>0.212447284997</v>
      </c>
      <c r="J718" s="8">
        <f t="shared" si="217"/>
        <v>2.5656183164799999E-2</v>
      </c>
      <c r="K718" s="8">
        <f t="shared" si="218"/>
        <v>5.0298662528999998E-2</v>
      </c>
      <c r="L718" s="8">
        <f t="shared" si="219"/>
        <v>0.58316551931000005</v>
      </c>
      <c r="M718" s="8">
        <f t="shared" si="220"/>
        <v>7.2141617806700004E-2</v>
      </c>
      <c r="N718" s="8">
        <f t="shared" si="221"/>
        <v>0.282364396919</v>
      </c>
      <c r="O718" s="8">
        <f t="shared" si="222"/>
        <v>0.16666737542000001</v>
      </c>
      <c r="P718" s="8">
        <f t="shared" si="223"/>
        <v>5.4331398844900001E-6</v>
      </c>
      <c r="Q718" s="8">
        <f t="shared" si="224"/>
        <v>0.297788379745</v>
      </c>
      <c r="R718" s="8">
        <f t="shared" si="225"/>
        <v>1.28103521284</v>
      </c>
      <c r="S718" s="8">
        <f t="shared" si="226"/>
        <v>1.43978861349</v>
      </c>
      <c r="T718" s="8">
        <f t="shared" si="227"/>
        <v>1.28840213069</v>
      </c>
      <c r="W718" s="7">
        <v>531110</v>
      </c>
      <c r="X718" s="7" t="s">
        <v>811</v>
      </c>
      <c r="Y718" s="8">
        <v>0.18778448599</v>
      </c>
      <c r="Z718" s="8">
        <v>2.35682839244E-2</v>
      </c>
      <c r="AA718" s="8">
        <v>6.9682442925199997E-2</v>
      </c>
      <c r="AB718" s="8">
        <v>0.33319939700000001</v>
      </c>
      <c r="AC718" s="8">
        <v>3.7078300669800002E-2</v>
      </c>
      <c r="AD718" s="8">
        <v>6.9510915816799995E-2</v>
      </c>
      <c r="AE718" s="8">
        <v>0.212447284997</v>
      </c>
      <c r="AF718" s="8">
        <v>2.5656183164799999E-2</v>
      </c>
      <c r="AG718" s="8">
        <v>5.0298662528999998E-2</v>
      </c>
      <c r="AH718" s="8">
        <v>0.58316551931000005</v>
      </c>
      <c r="AI718" s="8">
        <v>7.2141617806700004E-2</v>
      </c>
      <c r="AJ718" s="8">
        <v>0.282364396919</v>
      </c>
      <c r="AK718" s="8">
        <v>0.16666737542000001</v>
      </c>
      <c r="AL718" s="8">
        <v>5.4331398844900001E-6</v>
      </c>
      <c r="AM718" s="8">
        <v>0.297788379745</v>
      </c>
      <c r="AN718" s="8">
        <v>1.28103521284</v>
      </c>
      <c r="AO718" s="8">
        <v>1.43978861349</v>
      </c>
      <c r="AP718" s="8">
        <v>1.28840213069</v>
      </c>
      <c r="AS718" s="7">
        <v>531110</v>
      </c>
      <c r="AT718" s="7" t="s">
        <v>811</v>
      </c>
      <c r="AU718" s="8">
        <v>0.27524325855738707</v>
      </c>
      <c r="AV718" s="8">
        <v>5.7604486962140329E-2</v>
      </c>
      <c r="AW718" s="8">
        <v>0.17237293933454362</v>
      </c>
      <c r="AX718" s="8">
        <v>0.37670304997738707</v>
      </c>
      <c r="AY718" s="8">
        <v>6.9780301770658054E-2</v>
      </c>
      <c r="AZ718" s="8">
        <v>0.1630187031575081</v>
      </c>
      <c r="BA718" s="8">
        <v>0.3252183688433064</v>
      </c>
      <c r="BB718" s="8">
        <v>6.7737879113817748E-2</v>
      </c>
      <c r="BC718" s="8">
        <v>0.17781383870228382</v>
      </c>
      <c r="BD718" s="8">
        <v>0.99738032689653211</v>
      </c>
      <c r="BE718" s="8">
        <v>0.21216665881814681</v>
      </c>
      <c r="BF718" s="8">
        <v>0.73380710340762889</v>
      </c>
      <c r="BG718" s="8">
        <v>0.14208885783100017</v>
      </c>
      <c r="BH718" s="8">
        <v>6.1880241048188726E-6</v>
      </c>
      <c r="BI718" s="8">
        <v>0.29970218377700031</v>
      </c>
      <c r="BJ718" s="8">
        <v>1.5052206848548395</v>
      </c>
      <c r="BK718" s="8">
        <v>1.6095020549056449</v>
      </c>
      <c r="BL718" s="8">
        <v>1.5707700866596772</v>
      </c>
    </row>
    <row r="719" spans="1:64" x14ac:dyDescent="0.3">
      <c r="A719" s="7">
        <v>531120</v>
      </c>
      <c r="B719" s="7" t="str">
        <f t="shared" si="209"/>
        <v>Lessors of Nonresidential Buildings (except Miniwarehouses)</v>
      </c>
      <c r="C719" s="8">
        <f t="shared" si="210"/>
        <v>0.187866323301</v>
      </c>
      <c r="D719" s="8">
        <f t="shared" si="211"/>
        <v>2.3563989644399999E-2</v>
      </c>
      <c r="E719" s="8">
        <f t="shared" si="212"/>
        <v>6.9867600141300001E-2</v>
      </c>
      <c r="F719" s="8">
        <f t="shared" si="213"/>
        <v>0.36770706430599998</v>
      </c>
      <c r="G719" s="8">
        <f t="shared" si="214"/>
        <v>4.0952212670299998E-2</v>
      </c>
      <c r="H719" s="8">
        <f t="shared" si="215"/>
        <v>7.6710031508299997E-2</v>
      </c>
      <c r="I719" s="8">
        <f t="shared" si="216"/>
        <v>0.21272956134599999</v>
      </c>
      <c r="J719" s="8">
        <f t="shared" si="217"/>
        <v>2.5703862942899999E-2</v>
      </c>
      <c r="K719" s="8">
        <f t="shared" si="218"/>
        <v>5.0393977898099997E-2</v>
      </c>
      <c r="L719" s="8">
        <f t="shared" si="219"/>
        <v>0.58198119107799995</v>
      </c>
      <c r="M719" s="8">
        <f t="shared" si="220"/>
        <v>7.1919775422200002E-2</v>
      </c>
      <c r="N719" s="8">
        <f t="shared" si="221"/>
        <v>0.28246710602500003</v>
      </c>
      <c r="O719" s="8">
        <f t="shared" si="222"/>
        <v>0.16715926507699999</v>
      </c>
      <c r="P719" s="8">
        <f t="shared" si="223"/>
        <v>4.9188048875E-6</v>
      </c>
      <c r="Q719" s="8">
        <f t="shared" si="224"/>
        <v>0.29720161628699998</v>
      </c>
      <c r="R719" s="8">
        <f t="shared" si="225"/>
        <v>1.28129791309</v>
      </c>
      <c r="S719" s="8">
        <f t="shared" si="226"/>
        <v>1.4853693084799999</v>
      </c>
      <c r="T719" s="8">
        <f t="shared" si="227"/>
        <v>1.2888274021899999</v>
      </c>
      <c r="W719" s="7">
        <v>531120</v>
      </c>
      <c r="X719" s="7" t="s">
        <v>812</v>
      </c>
      <c r="Y719" s="8">
        <v>0.187866323301</v>
      </c>
      <c r="Z719" s="8">
        <v>2.3563989644399999E-2</v>
      </c>
      <c r="AA719" s="8">
        <v>6.9867600141300001E-2</v>
      </c>
      <c r="AB719" s="8">
        <v>0.36770706430599998</v>
      </c>
      <c r="AC719" s="8">
        <v>4.0952212670299998E-2</v>
      </c>
      <c r="AD719" s="8">
        <v>7.6710031508299997E-2</v>
      </c>
      <c r="AE719" s="8">
        <v>0.21272956134599999</v>
      </c>
      <c r="AF719" s="8">
        <v>2.5703862942899999E-2</v>
      </c>
      <c r="AG719" s="8">
        <v>5.0393977898099997E-2</v>
      </c>
      <c r="AH719" s="8">
        <v>0.58198119107799995</v>
      </c>
      <c r="AI719" s="8">
        <v>7.1919775422200002E-2</v>
      </c>
      <c r="AJ719" s="8">
        <v>0.28246710602500003</v>
      </c>
      <c r="AK719" s="8">
        <v>0.16715926507699999</v>
      </c>
      <c r="AL719" s="8">
        <v>4.9188048875E-6</v>
      </c>
      <c r="AM719" s="8">
        <v>0.29720161628699998</v>
      </c>
      <c r="AN719" s="8">
        <v>1.28129791309</v>
      </c>
      <c r="AO719" s="8">
        <v>1.4853693084799999</v>
      </c>
      <c r="AP719" s="8">
        <v>1.2888274021899999</v>
      </c>
      <c r="AS719" s="7">
        <v>531120</v>
      </c>
      <c r="AT719" s="7" t="s">
        <v>812</v>
      </c>
      <c r="AU719" s="8">
        <v>0.27529438113877419</v>
      </c>
      <c r="AV719" s="8">
        <v>5.7602563995624176E-2</v>
      </c>
      <c r="AW719" s="8">
        <v>0.17266870793050651</v>
      </c>
      <c r="AX719" s="8">
        <v>0.55035256533851606</v>
      </c>
      <c r="AY719" s="8">
        <v>0.10164384683821133</v>
      </c>
      <c r="AZ719" s="8">
        <v>0.23964461155609196</v>
      </c>
      <c r="BA719" s="8">
        <v>0.3256652247090806</v>
      </c>
      <c r="BB719" s="8">
        <v>6.7870637736695175E-2</v>
      </c>
      <c r="BC719" s="8">
        <v>0.17830805858352908</v>
      </c>
      <c r="BD719" s="8">
        <v>1.0603710605851289</v>
      </c>
      <c r="BE719" s="8">
        <v>0.22544992822228874</v>
      </c>
      <c r="BF719" s="8">
        <v>0.78131669943324178</v>
      </c>
      <c r="BG719" s="8">
        <v>0.13370897444299978</v>
      </c>
      <c r="BH719" s="8">
        <v>4.1987591153845169E-6</v>
      </c>
      <c r="BI719" s="8">
        <v>0.29910301438900039</v>
      </c>
      <c r="BJ719" s="8">
        <v>1.5055656530648389</v>
      </c>
      <c r="BK719" s="8">
        <v>1.8916410237330643</v>
      </c>
      <c r="BL719" s="8">
        <v>1.5718439210295161</v>
      </c>
    </row>
    <row r="720" spans="1:64" x14ac:dyDescent="0.3">
      <c r="A720" s="7">
        <v>531130</v>
      </c>
      <c r="B720" s="7" t="str">
        <f t="shared" si="209"/>
        <v>Lessors of Miniwarehouses and Self-Storage Units</v>
      </c>
      <c r="C720" s="8">
        <f t="shared" si="210"/>
        <v>0.18838861227500001</v>
      </c>
      <c r="D720" s="8">
        <f t="shared" si="211"/>
        <v>2.3569692753600002E-2</v>
      </c>
      <c r="E720" s="8">
        <f t="shared" si="212"/>
        <v>7.0044220849699995E-2</v>
      </c>
      <c r="F720" s="8">
        <f t="shared" si="213"/>
        <v>0.27220268474699999</v>
      </c>
      <c r="G720" s="8">
        <f t="shared" si="214"/>
        <v>3.0316423131000001E-2</v>
      </c>
      <c r="H720" s="8">
        <f t="shared" si="215"/>
        <v>5.6465770815600003E-2</v>
      </c>
      <c r="I720" s="8">
        <f t="shared" si="216"/>
        <v>0.21446483530800001</v>
      </c>
      <c r="J720" s="8">
        <f t="shared" si="217"/>
        <v>2.5922721780600001E-2</v>
      </c>
      <c r="K720" s="8">
        <f t="shared" si="218"/>
        <v>5.0765815862500001E-2</v>
      </c>
      <c r="L720" s="8">
        <f t="shared" si="219"/>
        <v>0.60426219967100003</v>
      </c>
      <c r="M720" s="8">
        <f t="shared" si="220"/>
        <v>7.4311293902800002E-2</v>
      </c>
      <c r="N720" s="8">
        <f t="shared" si="221"/>
        <v>0.29266559431900002</v>
      </c>
      <c r="O720" s="8">
        <f t="shared" si="222"/>
        <v>0.161824713264</v>
      </c>
      <c r="P720" s="8">
        <f t="shared" si="223"/>
        <v>6.64449020553E-6</v>
      </c>
      <c r="Q720" s="8">
        <f t="shared" si="224"/>
        <v>0.29475546927599999</v>
      </c>
      <c r="R720" s="8">
        <f t="shared" si="225"/>
        <v>1.2820025258800001</v>
      </c>
      <c r="S720" s="8">
        <f t="shared" si="226"/>
        <v>1.3589848786900001</v>
      </c>
      <c r="T720" s="8">
        <f t="shared" si="227"/>
        <v>1.29115337295</v>
      </c>
      <c r="W720" s="7">
        <v>531130</v>
      </c>
      <c r="X720" s="7" t="s">
        <v>813</v>
      </c>
      <c r="Y720" s="8">
        <v>0.18838861227500001</v>
      </c>
      <c r="Z720" s="8">
        <v>2.3569692753600002E-2</v>
      </c>
      <c r="AA720" s="8">
        <v>7.0044220849699995E-2</v>
      </c>
      <c r="AB720" s="8">
        <v>0.27220268474699999</v>
      </c>
      <c r="AC720" s="8">
        <v>3.0316423131000001E-2</v>
      </c>
      <c r="AD720" s="8">
        <v>5.6465770815600003E-2</v>
      </c>
      <c r="AE720" s="8">
        <v>0.21446483530800001</v>
      </c>
      <c r="AF720" s="8">
        <v>2.5922721780600001E-2</v>
      </c>
      <c r="AG720" s="8">
        <v>5.0765815862500001E-2</v>
      </c>
      <c r="AH720" s="8">
        <v>0.60426219967100003</v>
      </c>
      <c r="AI720" s="8">
        <v>7.4311293902800002E-2</v>
      </c>
      <c r="AJ720" s="8">
        <v>0.29266559431900002</v>
      </c>
      <c r="AK720" s="8">
        <v>0.161824713264</v>
      </c>
      <c r="AL720" s="8">
        <v>6.64449020553E-6</v>
      </c>
      <c r="AM720" s="8">
        <v>0.29475546927599999</v>
      </c>
      <c r="AN720" s="8">
        <v>1.2820025258800001</v>
      </c>
      <c r="AO720" s="8">
        <v>1.3589848786900001</v>
      </c>
      <c r="AP720" s="8">
        <v>1.29115337295</v>
      </c>
      <c r="AS720" s="7">
        <v>531130</v>
      </c>
      <c r="AT720" s="7" t="s">
        <v>813</v>
      </c>
      <c r="AU720" s="8">
        <v>0.27577524303035478</v>
      </c>
      <c r="AV720" s="8">
        <v>5.7588240977658071E-2</v>
      </c>
      <c r="AW720" s="8">
        <v>0.17334653807518394</v>
      </c>
      <c r="AX720" s="8">
        <v>0.39430239896506453</v>
      </c>
      <c r="AY720" s="8">
        <v>7.3463186673467726E-2</v>
      </c>
      <c r="AZ720" s="8">
        <v>0.17197040843799685</v>
      </c>
      <c r="BA720" s="8">
        <v>0.32801929543424185</v>
      </c>
      <c r="BB720" s="8">
        <v>6.835264518293066E-2</v>
      </c>
      <c r="BC720" s="8">
        <v>0.18023254955881129</v>
      </c>
      <c r="BD720" s="8">
        <v>1.1778875292348068</v>
      </c>
      <c r="BE720" s="8">
        <v>0.24951525231781937</v>
      </c>
      <c r="BF720" s="8">
        <v>0.86791730916749998</v>
      </c>
      <c r="BG720" s="8">
        <v>0.12079138664600014</v>
      </c>
      <c r="BH720" s="8">
        <v>6.1956609010753217E-6</v>
      </c>
      <c r="BI720" s="8">
        <v>0.29692105864399959</v>
      </c>
      <c r="BJ720" s="8">
        <v>1.5067100220829035</v>
      </c>
      <c r="BK720" s="8">
        <v>1.6397359940767742</v>
      </c>
      <c r="BL720" s="8">
        <v>1.5766044901761291</v>
      </c>
    </row>
    <row r="721" spans="1:64" x14ac:dyDescent="0.3">
      <c r="A721" s="7">
        <v>531190</v>
      </c>
      <c r="B721" s="7" t="str">
        <f t="shared" si="209"/>
        <v>Lessors of Other Real Estate Property</v>
      </c>
      <c r="C721" s="8">
        <f t="shared" si="210"/>
        <v>0.188895787225</v>
      </c>
      <c r="D721" s="8">
        <f t="shared" si="211"/>
        <v>2.3562228712400001E-2</v>
      </c>
      <c r="E721" s="8">
        <f t="shared" si="212"/>
        <v>7.0555368765699997E-2</v>
      </c>
      <c r="F721" s="8">
        <f t="shared" si="213"/>
        <v>0.27535050007299999</v>
      </c>
      <c r="G721" s="8">
        <f t="shared" si="214"/>
        <v>3.0721468254E-2</v>
      </c>
      <c r="H721" s="8">
        <f t="shared" si="215"/>
        <v>5.7670303529699998E-2</v>
      </c>
      <c r="I721" s="8">
        <f t="shared" si="216"/>
        <v>0.21394194414199999</v>
      </c>
      <c r="J721" s="8">
        <f t="shared" si="217"/>
        <v>2.5902659729100001E-2</v>
      </c>
      <c r="K721" s="8">
        <f t="shared" si="218"/>
        <v>5.1049406672800002E-2</v>
      </c>
      <c r="L721" s="8">
        <f t="shared" si="219"/>
        <v>0.60549827292400005</v>
      </c>
      <c r="M721" s="8">
        <f t="shared" si="220"/>
        <v>7.4061244565000003E-2</v>
      </c>
      <c r="N721" s="8">
        <f t="shared" si="221"/>
        <v>0.293993165201</v>
      </c>
      <c r="O721" s="8">
        <f t="shared" si="222"/>
        <v>0.16233182371300001</v>
      </c>
      <c r="P721" s="8">
        <f t="shared" si="223"/>
        <v>6.55458481626E-6</v>
      </c>
      <c r="Q721" s="8">
        <f t="shared" si="224"/>
        <v>0.29489592582399998</v>
      </c>
      <c r="R721" s="8">
        <f t="shared" si="225"/>
        <v>1.2830133847</v>
      </c>
      <c r="S721" s="8">
        <f t="shared" si="226"/>
        <v>1.3637422718600001</v>
      </c>
      <c r="T721" s="8">
        <f t="shared" si="227"/>
        <v>1.29089401054</v>
      </c>
      <c r="W721" s="7">
        <v>531190</v>
      </c>
      <c r="X721" s="7" t="s">
        <v>814</v>
      </c>
      <c r="Y721" s="8">
        <v>0.188895787225</v>
      </c>
      <c r="Z721" s="8">
        <v>2.3562228712400001E-2</v>
      </c>
      <c r="AA721" s="8">
        <v>7.0555368765699997E-2</v>
      </c>
      <c r="AB721" s="8">
        <v>0.27535050007299999</v>
      </c>
      <c r="AC721" s="8">
        <v>3.0721468254E-2</v>
      </c>
      <c r="AD721" s="8">
        <v>5.7670303529699998E-2</v>
      </c>
      <c r="AE721" s="8">
        <v>0.21394194414199999</v>
      </c>
      <c r="AF721" s="8">
        <v>2.5902659729100001E-2</v>
      </c>
      <c r="AG721" s="8">
        <v>5.1049406672800002E-2</v>
      </c>
      <c r="AH721" s="8">
        <v>0.60549827292400005</v>
      </c>
      <c r="AI721" s="8">
        <v>7.4061244565000003E-2</v>
      </c>
      <c r="AJ721" s="8">
        <v>0.293993165201</v>
      </c>
      <c r="AK721" s="8">
        <v>0.16233182371300001</v>
      </c>
      <c r="AL721" s="8">
        <v>6.55458481626E-6</v>
      </c>
      <c r="AM721" s="8">
        <v>0.29489592582399998</v>
      </c>
      <c r="AN721" s="8">
        <v>1.2830133847</v>
      </c>
      <c r="AO721" s="8">
        <v>1.3637422718600001</v>
      </c>
      <c r="AP721" s="8">
        <v>1.29089401054</v>
      </c>
      <c r="AS721" s="7">
        <v>531190</v>
      </c>
      <c r="AT721" s="7" t="s">
        <v>814</v>
      </c>
      <c r="AU721" s="8">
        <v>0.27613729257690317</v>
      </c>
      <c r="AV721" s="8">
        <v>5.756072289786774E-2</v>
      </c>
      <c r="AW721" s="8">
        <v>0.17387737767003866</v>
      </c>
      <c r="AX721" s="8">
        <v>0.5965626164839517</v>
      </c>
      <c r="AY721" s="8">
        <v>0.11107654917126285</v>
      </c>
      <c r="AZ721" s="8">
        <v>0.25741434081138392</v>
      </c>
      <c r="BA721" s="8">
        <v>0.32723253441849998</v>
      </c>
      <c r="BB721" s="8">
        <v>6.8286402634187102E-2</v>
      </c>
      <c r="BC721" s="8">
        <v>0.1804321372248564</v>
      </c>
      <c r="BD721" s="8">
        <v>1.0369708127927413</v>
      </c>
      <c r="BE721" s="8">
        <v>0.2189119734299855</v>
      </c>
      <c r="BF721" s="8">
        <v>0.76471018846614536</v>
      </c>
      <c r="BG721" s="8">
        <v>0.13761034520400001</v>
      </c>
      <c r="BH721" s="8">
        <v>4.0586528576059676E-6</v>
      </c>
      <c r="BI721" s="8">
        <v>0.29706054611600025</v>
      </c>
      <c r="BJ721" s="8">
        <v>1.5075753931449998</v>
      </c>
      <c r="BK721" s="8">
        <v>1.9650535064669359</v>
      </c>
      <c r="BL721" s="8">
        <v>1.575951074277258</v>
      </c>
    </row>
    <row r="722" spans="1:64" x14ac:dyDescent="0.3">
      <c r="A722" s="7">
        <v>531210</v>
      </c>
      <c r="B722" s="7" t="str">
        <f t="shared" si="209"/>
        <v>Offices of Real Estate Agents and Brokers</v>
      </c>
      <c r="C722" s="8">
        <f t="shared" si="210"/>
        <v>0.1878396386</v>
      </c>
      <c r="D722" s="8">
        <f t="shared" si="211"/>
        <v>2.3568025266900001E-2</v>
      </c>
      <c r="E722" s="8">
        <f t="shared" si="212"/>
        <v>6.9982595677400006E-2</v>
      </c>
      <c r="F722" s="8">
        <f t="shared" si="213"/>
        <v>0.136356572743</v>
      </c>
      <c r="G722" s="8">
        <f t="shared" si="214"/>
        <v>1.5175232245600001E-2</v>
      </c>
      <c r="H722" s="8">
        <f t="shared" si="215"/>
        <v>2.8480155971199999E-2</v>
      </c>
      <c r="I722" s="8">
        <f t="shared" si="216"/>
        <v>0.213522119466</v>
      </c>
      <c r="J722" s="8">
        <f t="shared" si="217"/>
        <v>2.5788897762799998E-2</v>
      </c>
      <c r="K722" s="8">
        <f t="shared" si="218"/>
        <v>5.0695713317300002E-2</v>
      </c>
      <c r="L722" s="8">
        <f t="shared" si="219"/>
        <v>0.60011282118300002</v>
      </c>
      <c r="M722" s="8">
        <f t="shared" si="220"/>
        <v>7.4190982934599997E-2</v>
      </c>
      <c r="N722" s="8">
        <f t="shared" si="221"/>
        <v>0.29169813675900003</v>
      </c>
      <c r="O722" s="8">
        <f t="shared" si="222"/>
        <v>0.16206225588699999</v>
      </c>
      <c r="P722" s="8">
        <f t="shared" si="223"/>
        <v>1.32747872574E-5</v>
      </c>
      <c r="Q722" s="8">
        <f t="shared" si="224"/>
        <v>0.29625665075099999</v>
      </c>
      <c r="R722" s="8">
        <f t="shared" si="225"/>
        <v>1.28139025954</v>
      </c>
      <c r="S722" s="8">
        <f t="shared" si="226"/>
        <v>1.1800119609599999</v>
      </c>
      <c r="T722" s="8">
        <f t="shared" si="227"/>
        <v>1.29000673055</v>
      </c>
      <c r="W722" s="7">
        <v>531210</v>
      </c>
      <c r="X722" s="7" t="s">
        <v>815</v>
      </c>
      <c r="Y722" s="8">
        <v>0.1878396386</v>
      </c>
      <c r="Z722" s="8">
        <v>2.3568025266900001E-2</v>
      </c>
      <c r="AA722" s="8">
        <v>6.9982595677400006E-2</v>
      </c>
      <c r="AB722" s="8">
        <v>0.136356572743</v>
      </c>
      <c r="AC722" s="8">
        <v>1.5175232245600001E-2</v>
      </c>
      <c r="AD722" s="8">
        <v>2.8480155971199999E-2</v>
      </c>
      <c r="AE722" s="8">
        <v>0.213522119466</v>
      </c>
      <c r="AF722" s="8">
        <v>2.5788897762799998E-2</v>
      </c>
      <c r="AG722" s="8">
        <v>5.0695713317300002E-2</v>
      </c>
      <c r="AH722" s="8">
        <v>0.60011282118300002</v>
      </c>
      <c r="AI722" s="8">
        <v>7.4190982934599997E-2</v>
      </c>
      <c r="AJ722" s="8">
        <v>0.29169813675900003</v>
      </c>
      <c r="AK722" s="8">
        <v>0.16206225588699999</v>
      </c>
      <c r="AL722" s="8">
        <v>1.32747872574E-5</v>
      </c>
      <c r="AM722" s="8">
        <v>0.29625665075099999</v>
      </c>
      <c r="AN722" s="8">
        <v>1.28139025954</v>
      </c>
      <c r="AO722" s="8">
        <v>1.1800119609599999</v>
      </c>
      <c r="AP722" s="8">
        <v>1.29000673055</v>
      </c>
      <c r="AS722" s="7">
        <v>531210</v>
      </c>
      <c r="AT722" s="7" t="s">
        <v>815</v>
      </c>
      <c r="AU722" s="8">
        <v>0.275288580063758</v>
      </c>
      <c r="AV722" s="8">
        <v>5.760087765914032E-2</v>
      </c>
      <c r="AW722" s="8">
        <v>0.17300906773634198</v>
      </c>
      <c r="AX722" s="8">
        <v>0.20804920577694028</v>
      </c>
      <c r="AY722" s="8">
        <v>3.8618307566312897E-2</v>
      </c>
      <c r="AZ722" s="8">
        <v>8.9245983517146743E-2</v>
      </c>
      <c r="BA722" s="8">
        <v>0.32662641529164516</v>
      </c>
      <c r="BB722" s="8">
        <v>6.8035101994833896E-2</v>
      </c>
      <c r="BC722" s="8">
        <v>0.17924710590692902</v>
      </c>
      <c r="BD722" s="8">
        <v>1.2331286702989999</v>
      </c>
      <c r="BE722" s="8">
        <v>0.26218563407999673</v>
      </c>
      <c r="BF722" s="8">
        <v>0.90999469288570967</v>
      </c>
      <c r="BG722" s="8">
        <v>0.11497303640499991</v>
      </c>
      <c r="BH722" s="8">
        <v>1.1610898871049196E-5</v>
      </c>
      <c r="BI722" s="8">
        <v>0.29836651224400007</v>
      </c>
      <c r="BJ722" s="8">
        <v>1.5058985254595163</v>
      </c>
      <c r="BK722" s="8">
        <v>1.3359134968601614</v>
      </c>
      <c r="BL722" s="8">
        <v>1.5739086231924191</v>
      </c>
    </row>
    <row r="723" spans="1:64" x14ac:dyDescent="0.3">
      <c r="A723" s="7">
        <v>531311</v>
      </c>
      <c r="B723" s="7" t="str">
        <f t="shared" si="209"/>
        <v>Residential Property Managers</v>
      </c>
      <c r="C723" s="8">
        <f t="shared" si="210"/>
        <v>0.18814338073199999</v>
      </c>
      <c r="D723" s="8">
        <f t="shared" si="211"/>
        <v>2.3564491316799999E-2</v>
      </c>
      <c r="E723" s="8">
        <f t="shared" si="212"/>
        <v>7.0756660777999997E-2</v>
      </c>
      <c r="F723" s="8">
        <f t="shared" si="213"/>
        <v>0.185321244808</v>
      </c>
      <c r="G723" s="8">
        <f t="shared" si="214"/>
        <v>2.0644234171899999E-2</v>
      </c>
      <c r="H723" s="8">
        <f t="shared" si="215"/>
        <v>3.96715671948E-2</v>
      </c>
      <c r="I723" s="8">
        <f t="shared" si="216"/>
        <v>0.21257727567000001</v>
      </c>
      <c r="J723" s="8">
        <f t="shared" si="217"/>
        <v>2.5694031785000002E-2</v>
      </c>
      <c r="K723" s="8">
        <f t="shared" si="218"/>
        <v>5.1452867454699999E-2</v>
      </c>
      <c r="L723" s="8">
        <f t="shared" si="219"/>
        <v>0.59467492479600004</v>
      </c>
      <c r="M723" s="8">
        <f t="shared" si="220"/>
        <v>7.3288510782800007E-2</v>
      </c>
      <c r="N723" s="8">
        <f t="shared" si="221"/>
        <v>0.290883151517</v>
      </c>
      <c r="O723" s="8">
        <f t="shared" si="222"/>
        <v>0.164047441209</v>
      </c>
      <c r="P723" s="8">
        <f t="shared" si="223"/>
        <v>9.7568727743800004E-6</v>
      </c>
      <c r="Q723" s="8">
        <f t="shared" si="224"/>
        <v>0.29732205453600002</v>
      </c>
      <c r="R723" s="8">
        <f t="shared" si="225"/>
        <v>1.2824645328299999</v>
      </c>
      <c r="S723" s="8">
        <f t="shared" si="226"/>
        <v>1.2456370461699999</v>
      </c>
      <c r="T723" s="8">
        <f t="shared" si="227"/>
        <v>1.2897241749099999</v>
      </c>
      <c r="W723" s="7">
        <v>531311</v>
      </c>
      <c r="X723" s="7" t="s">
        <v>816</v>
      </c>
      <c r="Y723" s="8">
        <v>0.18814338073199999</v>
      </c>
      <c r="Z723" s="8">
        <v>2.3564491316799999E-2</v>
      </c>
      <c r="AA723" s="8">
        <v>7.0756660777999997E-2</v>
      </c>
      <c r="AB723" s="8">
        <v>0.185321244808</v>
      </c>
      <c r="AC723" s="8">
        <v>2.0644234171899999E-2</v>
      </c>
      <c r="AD723" s="8">
        <v>3.96715671948E-2</v>
      </c>
      <c r="AE723" s="8">
        <v>0.21257727567000001</v>
      </c>
      <c r="AF723" s="8">
        <v>2.5694031785000002E-2</v>
      </c>
      <c r="AG723" s="8">
        <v>5.1452867454699999E-2</v>
      </c>
      <c r="AH723" s="8">
        <v>0.59467492479600004</v>
      </c>
      <c r="AI723" s="8">
        <v>7.3288510782800007E-2</v>
      </c>
      <c r="AJ723" s="8">
        <v>0.290883151517</v>
      </c>
      <c r="AK723" s="8">
        <v>0.164047441209</v>
      </c>
      <c r="AL723" s="8">
        <v>9.7568727743800004E-6</v>
      </c>
      <c r="AM723" s="8">
        <v>0.29732205453600002</v>
      </c>
      <c r="AN723" s="8">
        <v>1.2824645328299999</v>
      </c>
      <c r="AO723" s="8">
        <v>1.2456370461699999</v>
      </c>
      <c r="AP723" s="8">
        <v>1.2897241749099999</v>
      </c>
      <c r="AS723" s="7">
        <v>531311</v>
      </c>
      <c r="AT723" s="7" t="s">
        <v>816</v>
      </c>
      <c r="AU723" s="8">
        <v>0.27555047910753233</v>
      </c>
      <c r="AV723" s="8">
        <v>5.759386680600484E-2</v>
      </c>
      <c r="AW723" s="8">
        <v>0.17466209566254517</v>
      </c>
      <c r="AX723" s="8">
        <v>0.24988863061625965</v>
      </c>
      <c r="AY723" s="8">
        <v>4.8836444405171438E-2</v>
      </c>
      <c r="AZ723" s="8">
        <v>0.11322146007395482</v>
      </c>
      <c r="BA723" s="8">
        <v>0.32540786623035478</v>
      </c>
      <c r="BB723" s="8">
        <v>6.7823268198659706E-2</v>
      </c>
      <c r="BC723" s="8">
        <v>0.18079848995633704</v>
      </c>
      <c r="BD723" s="8">
        <v>1.1368781506016452</v>
      </c>
      <c r="BE723" s="8">
        <v>0.24123552980093546</v>
      </c>
      <c r="BF723" s="8">
        <v>0.84524392662787073</v>
      </c>
      <c r="BG723" s="8">
        <v>0.12494446142900005</v>
      </c>
      <c r="BH723" s="8">
        <v>1.033663149233016E-5</v>
      </c>
      <c r="BI723" s="8">
        <v>0.29926738214900045</v>
      </c>
      <c r="BJ723" s="8">
        <v>1.5078064415767733</v>
      </c>
      <c r="BK723" s="8">
        <v>1.4119465350959672</v>
      </c>
      <c r="BL723" s="8">
        <v>1.574029624385</v>
      </c>
    </row>
    <row r="724" spans="1:64" x14ac:dyDescent="0.3">
      <c r="A724" s="7">
        <v>531312</v>
      </c>
      <c r="B724" s="7" t="str">
        <f t="shared" si="209"/>
        <v>Nonresidential Property Managers</v>
      </c>
      <c r="C724" s="8">
        <f t="shared" si="210"/>
        <v>0.18851121329699999</v>
      </c>
      <c r="D724" s="8">
        <f t="shared" si="211"/>
        <v>2.3567437600400001E-2</v>
      </c>
      <c r="E724" s="8">
        <f t="shared" si="212"/>
        <v>7.0659849376400005E-2</v>
      </c>
      <c r="F724" s="8">
        <f t="shared" si="213"/>
        <v>0.24185129887599999</v>
      </c>
      <c r="G724" s="8">
        <f t="shared" si="214"/>
        <v>2.69506798336E-2</v>
      </c>
      <c r="H724" s="8">
        <f t="shared" si="215"/>
        <v>5.1408053682E-2</v>
      </c>
      <c r="I724" s="8">
        <f t="shared" si="216"/>
        <v>0.21251259364799999</v>
      </c>
      <c r="J724" s="8">
        <f t="shared" si="217"/>
        <v>2.5700192581300001E-2</v>
      </c>
      <c r="K724" s="8">
        <f t="shared" si="218"/>
        <v>5.1159981453300002E-2</v>
      </c>
      <c r="L724" s="8">
        <f t="shared" si="219"/>
        <v>0.58303307921500003</v>
      </c>
      <c r="M724" s="8">
        <f t="shared" si="220"/>
        <v>7.1604049118800001E-2</v>
      </c>
      <c r="N724" s="8">
        <f t="shared" si="221"/>
        <v>0.28412934363699999</v>
      </c>
      <c r="O724" s="8">
        <f t="shared" si="222"/>
        <v>0.167929550994</v>
      </c>
      <c r="P724" s="8">
        <f t="shared" si="223"/>
        <v>7.4736445654799997E-6</v>
      </c>
      <c r="Q724" s="8">
        <f t="shared" si="224"/>
        <v>0.29728134972600001</v>
      </c>
      <c r="R724" s="8">
        <f t="shared" si="225"/>
        <v>1.28273850027</v>
      </c>
      <c r="S724" s="8">
        <f t="shared" si="226"/>
        <v>1.3202100323899999</v>
      </c>
      <c r="T724" s="8">
        <f t="shared" si="227"/>
        <v>1.28937276768</v>
      </c>
      <c r="W724" s="7">
        <v>531312</v>
      </c>
      <c r="X724" s="7" t="s">
        <v>817</v>
      </c>
      <c r="Y724" s="8">
        <v>0.18851121329699999</v>
      </c>
      <c r="Z724" s="8">
        <v>2.3567437600400001E-2</v>
      </c>
      <c r="AA724" s="8">
        <v>7.0659849376400005E-2</v>
      </c>
      <c r="AB724" s="8">
        <v>0.24185129887599999</v>
      </c>
      <c r="AC724" s="8">
        <v>2.69506798336E-2</v>
      </c>
      <c r="AD724" s="8">
        <v>5.1408053682E-2</v>
      </c>
      <c r="AE724" s="8">
        <v>0.21251259364799999</v>
      </c>
      <c r="AF724" s="8">
        <v>2.5700192581300001E-2</v>
      </c>
      <c r="AG724" s="8">
        <v>5.1159981453300002E-2</v>
      </c>
      <c r="AH724" s="8">
        <v>0.58303307921500003</v>
      </c>
      <c r="AI724" s="8">
        <v>7.1604049118800001E-2</v>
      </c>
      <c r="AJ724" s="8">
        <v>0.28412934363699999</v>
      </c>
      <c r="AK724" s="8">
        <v>0.167929550994</v>
      </c>
      <c r="AL724" s="8">
        <v>7.4736445654799997E-6</v>
      </c>
      <c r="AM724" s="8">
        <v>0.29728134972600001</v>
      </c>
      <c r="AN724" s="8">
        <v>1.28273850027</v>
      </c>
      <c r="AO724" s="8">
        <v>1.3202100323899999</v>
      </c>
      <c r="AP724" s="8">
        <v>1.28937276768</v>
      </c>
      <c r="AS724" s="7">
        <v>531312</v>
      </c>
      <c r="AT724" s="7" t="s">
        <v>817</v>
      </c>
      <c r="AU724" s="8">
        <v>0.27585368777574187</v>
      </c>
      <c r="AV724" s="8">
        <v>5.7581282181780651E-2</v>
      </c>
      <c r="AW724" s="8">
        <v>0.17461563524197102</v>
      </c>
      <c r="AX724" s="8">
        <v>0.36330023559438396</v>
      </c>
      <c r="AY724" s="8">
        <v>7.3863712233375803E-2</v>
      </c>
      <c r="AZ724" s="8">
        <v>0.17063330607908547</v>
      </c>
      <c r="BA724" s="8">
        <v>0.32541613667795166</v>
      </c>
      <c r="BB724" s="8">
        <v>6.7842680060935467E-2</v>
      </c>
      <c r="BC724" s="8">
        <v>0.18065326261510165</v>
      </c>
      <c r="BD724" s="8">
        <v>1.0619417448428388</v>
      </c>
      <c r="BE724" s="8">
        <v>0.22476931554659038</v>
      </c>
      <c r="BF724" s="8">
        <v>0.78780850567599991</v>
      </c>
      <c r="BG724" s="8">
        <v>0.13407146476799989</v>
      </c>
      <c r="BH724" s="8">
        <v>8.1860217684243561E-6</v>
      </c>
      <c r="BI724" s="8">
        <v>0.29911150171599993</v>
      </c>
      <c r="BJ724" s="8">
        <v>1.5080506051998388</v>
      </c>
      <c r="BK724" s="8">
        <v>1.6077972539066123</v>
      </c>
      <c r="BL724" s="8">
        <v>1.5739120793537094</v>
      </c>
    </row>
    <row r="725" spans="1:64" x14ac:dyDescent="0.3">
      <c r="A725" s="7">
        <v>531320</v>
      </c>
      <c r="B725" s="7" t="str">
        <f t="shared" si="209"/>
        <v>Offices of Real Estate Appraisers</v>
      </c>
      <c r="C725" s="8">
        <f t="shared" si="210"/>
        <v>0.190765493126</v>
      </c>
      <c r="D725" s="8">
        <f t="shared" si="211"/>
        <v>2.3594497135399999E-2</v>
      </c>
      <c r="E725" s="8">
        <f t="shared" si="212"/>
        <v>7.1406257143100005E-2</v>
      </c>
      <c r="F725" s="8">
        <f t="shared" si="213"/>
        <v>0.15697920381300001</v>
      </c>
      <c r="G725" s="8">
        <f t="shared" si="214"/>
        <v>1.74975828519E-2</v>
      </c>
      <c r="H725" s="8">
        <f t="shared" si="215"/>
        <v>3.3615964029899997E-2</v>
      </c>
      <c r="I725" s="8">
        <f t="shared" si="216"/>
        <v>0.21352943371700001</v>
      </c>
      <c r="J725" s="8">
        <f t="shared" si="217"/>
        <v>2.5885146965400001E-2</v>
      </c>
      <c r="K725" s="8">
        <f t="shared" si="218"/>
        <v>5.1915824079500003E-2</v>
      </c>
      <c r="L725" s="8">
        <f t="shared" si="219"/>
        <v>0.60860435364099996</v>
      </c>
      <c r="M725" s="8">
        <f t="shared" si="220"/>
        <v>7.3223092445900001E-2</v>
      </c>
      <c r="N725" s="8">
        <f t="shared" si="221"/>
        <v>0.29334333246799998</v>
      </c>
      <c r="O725" s="8">
        <f t="shared" si="222"/>
        <v>0.164418111191</v>
      </c>
      <c r="P725" s="8">
        <f t="shared" si="223"/>
        <v>1.15113599733E-5</v>
      </c>
      <c r="Q725" s="8">
        <f t="shared" si="224"/>
        <v>0.29542533568399998</v>
      </c>
      <c r="R725" s="8">
        <f t="shared" si="225"/>
        <v>1.2857662474</v>
      </c>
      <c r="S725" s="8">
        <f t="shared" si="226"/>
        <v>1.2080927506900001</v>
      </c>
      <c r="T725" s="8">
        <f t="shared" si="227"/>
        <v>1.2913304047600001</v>
      </c>
      <c r="W725" s="7">
        <v>531320</v>
      </c>
      <c r="X725" s="7" t="s">
        <v>818</v>
      </c>
      <c r="Y725" s="8">
        <v>0.190765493126</v>
      </c>
      <c r="Z725" s="8">
        <v>2.3594497135399999E-2</v>
      </c>
      <c r="AA725" s="8">
        <v>7.1406257143100005E-2</v>
      </c>
      <c r="AB725" s="8">
        <v>0.15697920381300001</v>
      </c>
      <c r="AC725" s="8">
        <v>1.74975828519E-2</v>
      </c>
      <c r="AD725" s="8">
        <v>3.3615964029899997E-2</v>
      </c>
      <c r="AE725" s="8">
        <v>0.21352943371700001</v>
      </c>
      <c r="AF725" s="8">
        <v>2.5885146965400001E-2</v>
      </c>
      <c r="AG725" s="8">
        <v>5.1915824079500003E-2</v>
      </c>
      <c r="AH725" s="8">
        <v>0.60860435364099996</v>
      </c>
      <c r="AI725" s="8">
        <v>7.3223092445900001E-2</v>
      </c>
      <c r="AJ725" s="8">
        <v>0.29334333246799998</v>
      </c>
      <c r="AK725" s="8">
        <v>0.164418111191</v>
      </c>
      <c r="AL725" s="8">
        <v>1.15113599733E-5</v>
      </c>
      <c r="AM725" s="8">
        <v>0.29542533568399998</v>
      </c>
      <c r="AN725" s="8">
        <v>1.2857662474</v>
      </c>
      <c r="AO725" s="8">
        <v>1.2080927506900001</v>
      </c>
      <c r="AP725" s="8">
        <v>1.2913304047600001</v>
      </c>
      <c r="AS725" s="7">
        <v>531320</v>
      </c>
      <c r="AT725" s="7" t="s">
        <v>818</v>
      </c>
      <c r="AU725" s="8">
        <v>0.24393136592908071</v>
      </c>
      <c r="AV725" s="8">
        <v>5.2863021493137111E-2</v>
      </c>
      <c r="AW725" s="8">
        <v>0.15808700264790651</v>
      </c>
      <c r="AX725" s="8">
        <v>0.24732987190341299</v>
      </c>
      <c r="AY725" s="8">
        <v>4.8439973738308398E-2</v>
      </c>
      <c r="AZ725" s="8">
        <v>0.11562524236383068</v>
      </c>
      <c r="BA725" s="8">
        <v>0.28710882611279026</v>
      </c>
      <c r="BB725" s="8">
        <v>6.2763608432193543E-2</v>
      </c>
      <c r="BC725" s="8">
        <v>0.16540877930378384</v>
      </c>
      <c r="BD725" s="8">
        <v>0.99060596540672607</v>
      </c>
      <c r="BE725" s="8">
        <v>0.21606848024274997</v>
      </c>
      <c r="BF725" s="8">
        <v>0.74330755643685475</v>
      </c>
      <c r="BG725" s="8">
        <v>0.1078329324430967</v>
      </c>
      <c r="BH725" s="8">
        <v>7.9228368578733849E-6</v>
      </c>
      <c r="BI725" s="8">
        <v>0.24953241153141961</v>
      </c>
      <c r="BJ725" s="8">
        <v>1.4548813900706452</v>
      </c>
      <c r="BK725" s="8">
        <v>1.2501047654246775</v>
      </c>
      <c r="BL725" s="8">
        <v>1.3539908912677421</v>
      </c>
    </row>
    <row r="726" spans="1:64" x14ac:dyDescent="0.3">
      <c r="A726" s="7">
        <v>531390</v>
      </c>
      <c r="B726" s="7" t="str">
        <f t="shared" si="209"/>
        <v>Other Activities Related to Real Estate</v>
      </c>
      <c r="C726" s="8">
        <f t="shared" si="210"/>
        <v>0.18792205152399999</v>
      </c>
      <c r="D726" s="8">
        <f t="shared" si="211"/>
        <v>2.3569229216599999E-2</v>
      </c>
      <c r="E726" s="8">
        <f t="shared" si="212"/>
        <v>7.0666452574199998E-2</v>
      </c>
      <c r="F726" s="8">
        <f t="shared" si="213"/>
        <v>0.16352583601099999</v>
      </c>
      <c r="G726" s="8">
        <f t="shared" si="214"/>
        <v>1.8199580100300001E-2</v>
      </c>
      <c r="H726" s="8">
        <f t="shared" si="215"/>
        <v>3.4852762709500003E-2</v>
      </c>
      <c r="I726" s="8">
        <f t="shared" si="216"/>
        <v>0.213327166491</v>
      </c>
      <c r="J726" s="8">
        <f t="shared" si="217"/>
        <v>2.5766135031E-2</v>
      </c>
      <c r="K726" s="8">
        <f t="shared" si="218"/>
        <v>5.1521287232299998E-2</v>
      </c>
      <c r="L726" s="8">
        <f t="shared" si="219"/>
        <v>0.59527255733700002</v>
      </c>
      <c r="M726" s="8">
        <f t="shared" si="220"/>
        <v>7.3539678725900004E-2</v>
      </c>
      <c r="N726" s="8">
        <f t="shared" si="221"/>
        <v>0.29145263925999998</v>
      </c>
      <c r="O726" s="8">
        <f t="shared" si="222"/>
        <v>0.163510097449</v>
      </c>
      <c r="P726" s="8">
        <f t="shared" si="223"/>
        <v>1.10692720371E-5</v>
      </c>
      <c r="Q726" s="8">
        <f t="shared" si="224"/>
        <v>0.29653952248299997</v>
      </c>
      <c r="R726" s="8">
        <f t="shared" si="225"/>
        <v>1.28215773331</v>
      </c>
      <c r="S726" s="8">
        <f t="shared" si="226"/>
        <v>1.2165781788200001</v>
      </c>
      <c r="T726" s="8">
        <f t="shared" si="227"/>
        <v>1.29061458875</v>
      </c>
      <c r="W726" s="7">
        <v>531390</v>
      </c>
      <c r="X726" s="7" t="s">
        <v>819</v>
      </c>
      <c r="Y726" s="8">
        <v>0.18792205152399999</v>
      </c>
      <c r="Z726" s="8">
        <v>2.3569229216599999E-2</v>
      </c>
      <c r="AA726" s="8">
        <v>7.0666452574199998E-2</v>
      </c>
      <c r="AB726" s="8">
        <v>0.16352583601099999</v>
      </c>
      <c r="AC726" s="8">
        <v>1.8199580100300001E-2</v>
      </c>
      <c r="AD726" s="8">
        <v>3.4852762709500003E-2</v>
      </c>
      <c r="AE726" s="8">
        <v>0.213327166491</v>
      </c>
      <c r="AF726" s="8">
        <v>2.5766135031E-2</v>
      </c>
      <c r="AG726" s="8">
        <v>5.1521287232299998E-2</v>
      </c>
      <c r="AH726" s="8">
        <v>0.59527255733700002</v>
      </c>
      <c r="AI726" s="8">
        <v>7.3539678725900004E-2</v>
      </c>
      <c r="AJ726" s="8">
        <v>0.29145263925999998</v>
      </c>
      <c r="AK726" s="8">
        <v>0.163510097449</v>
      </c>
      <c r="AL726" s="8">
        <v>1.10692720371E-5</v>
      </c>
      <c r="AM726" s="8">
        <v>0.29653952248299997</v>
      </c>
      <c r="AN726" s="8">
        <v>1.28215773331</v>
      </c>
      <c r="AO726" s="8">
        <v>1.2165781788200001</v>
      </c>
      <c r="AP726" s="8">
        <v>1.29061458875</v>
      </c>
      <c r="AS726" s="7">
        <v>531390</v>
      </c>
      <c r="AT726" s="7" t="s">
        <v>819</v>
      </c>
      <c r="AU726" s="8">
        <v>0.27537341668262905</v>
      </c>
      <c r="AV726" s="8">
        <v>5.7603521167598384E-2</v>
      </c>
      <c r="AW726" s="8">
        <v>0.17394013318330162</v>
      </c>
      <c r="AX726" s="8">
        <v>0.26432432774293546</v>
      </c>
      <c r="AY726" s="8">
        <v>4.9411930966008065E-2</v>
      </c>
      <c r="AZ726" s="8">
        <v>0.11599755024844838</v>
      </c>
      <c r="BA726" s="8">
        <v>0.32639972381758064</v>
      </c>
      <c r="BB726" s="8">
        <v>6.798792575553872E-2</v>
      </c>
      <c r="BC726" s="8">
        <v>0.18030563069629837</v>
      </c>
      <c r="BD726" s="8">
        <v>1.197398254086935</v>
      </c>
      <c r="BE726" s="8">
        <v>0.25446126619897907</v>
      </c>
      <c r="BF726" s="8">
        <v>0.88761726603643532</v>
      </c>
      <c r="BG726" s="8">
        <v>0.11847034393599999</v>
      </c>
      <c r="BH726" s="8">
        <v>9.404654156056775E-6</v>
      </c>
      <c r="BI726" s="8">
        <v>0.29859205050700027</v>
      </c>
      <c r="BJ726" s="8">
        <v>1.506917071033226</v>
      </c>
      <c r="BK726" s="8">
        <v>1.429733808958064</v>
      </c>
      <c r="BL726" s="8">
        <v>1.5746932802688718</v>
      </c>
    </row>
    <row r="727" spans="1:64" x14ac:dyDescent="0.3">
      <c r="A727" s="7">
        <v>532111</v>
      </c>
      <c r="B727" s="7" t="str">
        <f t="shared" si="209"/>
        <v>Passenger Car Rental</v>
      </c>
      <c r="C727" s="8">
        <f t="shared" si="210"/>
        <v>0.100939633896</v>
      </c>
      <c r="D727" s="8">
        <f t="shared" si="211"/>
        <v>1.19821338762E-2</v>
      </c>
      <c r="E727" s="8">
        <f t="shared" si="212"/>
        <v>0.18906969776099999</v>
      </c>
      <c r="F727" s="8">
        <f t="shared" si="213"/>
        <v>0.11557831035799999</v>
      </c>
      <c r="G727" s="8">
        <f t="shared" si="214"/>
        <v>1.34611660041E-2</v>
      </c>
      <c r="H727" s="8">
        <f t="shared" si="215"/>
        <v>6.7058540728999999E-2</v>
      </c>
      <c r="I727" s="8">
        <f t="shared" si="216"/>
        <v>0.231630811218</v>
      </c>
      <c r="J727" s="8">
        <f t="shared" si="217"/>
        <v>2.5913309803600001E-2</v>
      </c>
      <c r="K727" s="8">
        <f t="shared" si="218"/>
        <v>0.15185648633599999</v>
      </c>
      <c r="L727" s="8">
        <f t="shared" si="219"/>
        <v>8.7699439573299995E-2</v>
      </c>
      <c r="M727" s="8">
        <f t="shared" si="220"/>
        <v>9.4267741332000003E-3</v>
      </c>
      <c r="N727" s="8">
        <f t="shared" si="221"/>
        <v>0.22163999808599999</v>
      </c>
      <c r="O727" s="8">
        <f t="shared" si="222"/>
        <v>0.64030224551899995</v>
      </c>
      <c r="P727" s="8">
        <f t="shared" si="223"/>
        <v>7.4772741672499996E-6</v>
      </c>
      <c r="Q727" s="8">
        <f t="shared" si="224"/>
        <v>0.14962642743499999</v>
      </c>
      <c r="R727" s="8">
        <f t="shared" si="225"/>
        <v>1.30199146553</v>
      </c>
      <c r="S727" s="8">
        <f t="shared" si="226"/>
        <v>1.19609801709</v>
      </c>
      <c r="T727" s="8">
        <f t="shared" si="227"/>
        <v>1.4094006073600001</v>
      </c>
      <c r="W727" s="7">
        <v>532111</v>
      </c>
      <c r="X727" s="7" t="s">
        <v>820</v>
      </c>
      <c r="Y727" s="8">
        <v>0.100939633896</v>
      </c>
      <c r="Z727" s="8">
        <v>1.19821338762E-2</v>
      </c>
      <c r="AA727" s="8">
        <v>0.18906969776099999</v>
      </c>
      <c r="AB727" s="8">
        <v>0.11557831035799999</v>
      </c>
      <c r="AC727" s="8">
        <v>1.34611660041E-2</v>
      </c>
      <c r="AD727" s="8">
        <v>6.7058540728999999E-2</v>
      </c>
      <c r="AE727" s="8">
        <v>0.231630811218</v>
      </c>
      <c r="AF727" s="8">
        <v>2.5913309803600001E-2</v>
      </c>
      <c r="AG727" s="8">
        <v>0.15185648633599999</v>
      </c>
      <c r="AH727" s="8">
        <v>8.7699439573299995E-2</v>
      </c>
      <c r="AI727" s="8">
        <v>9.4267741332000003E-3</v>
      </c>
      <c r="AJ727" s="8">
        <v>0.22163999808599999</v>
      </c>
      <c r="AK727" s="8">
        <v>0.64030224551899995</v>
      </c>
      <c r="AL727" s="8">
        <v>7.4772741672499996E-6</v>
      </c>
      <c r="AM727" s="8">
        <v>0.14962642743499999</v>
      </c>
      <c r="AN727" s="8">
        <v>1.30199146553</v>
      </c>
      <c r="AO727" s="8">
        <v>1.19609801709</v>
      </c>
      <c r="AP727" s="8">
        <v>1.4094006073600001</v>
      </c>
      <c r="AS727" s="7">
        <v>532111</v>
      </c>
      <c r="AT727" s="7" t="s">
        <v>820</v>
      </c>
      <c r="AU727" s="8">
        <v>0.10931295621520322</v>
      </c>
      <c r="AV727" s="8">
        <v>2.331905649364065E-2</v>
      </c>
      <c r="AW727" s="8">
        <v>0.28139007534470967</v>
      </c>
      <c r="AX727" s="8">
        <v>0.22841937329018386</v>
      </c>
      <c r="AY727" s="8">
        <v>4.5412993186093542E-2</v>
      </c>
      <c r="AZ727" s="8">
        <v>0.29686478242011938</v>
      </c>
      <c r="BA727" s="8">
        <v>0.2623442705240322</v>
      </c>
      <c r="BB727" s="8">
        <v>5.4833372674706435E-2</v>
      </c>
      <c r="BC727" s="8">
        <v>0.43743105340420974</v>
      </c>
      <c r="BD727" s="8">
        <v>9.2863563345567723E-2</v>
      </c>
      <c r="BE727" s="8">
        <v>1.8718548792390162E-2</v>
      </c>
      <c r="BF727" s="8">
        <v>0.2858807520648225</v>
      </c>
      <c r="BG727" s="8">
        <v>0.55336877582391908</v>
      </c>
      <c r="BH727" s="8">
        <v>3.6948377556854026E-6</v>
      </c>
      <c r="BI727" s="8">
        <v>0.12910862269358067</v>
      </c>
      <c r="BJ727" s="8">
        <v>1.4140220880533871</v>
      </c>
      <c r="BK727" s="8">
        <v>1.4255358585738707</v>
      </c>
      <c r="BL727" s="8">
        <v>1.6094474062804838</v>
      </c>
    </row>
    <row r="728" spans="1:64" x14ac:dyDescent="0.3">
      <c r="A728" s="7">
        <v>532112</v>
      </c>
      <c r="B728" s="7" t="str">
        <f t="shared" si="209"/>
        <v>Passenger Car Leasing</v>
      </c>
      <c r="C728" s="8">
        <f t="shared" si="210"/>
        <v>0.10105595392</v>
      </c>
      <c r="D728" s="8">
        <f t="shared" si="211"/>
        <v>1.19990603916E-2</v>
      </c>
      <c r="E728" s="8">
        <f t="shared" si="212"/>
        <v>0.19046272829999999</v>
      </c>
      <c r="F728" s="8">
        <f t="shared" si="213"/>
        <v>8.1166407665499998E-2</v>
      </c>
      <c r="G728" s="8">
        <f t="shared" si="214"/>
        <v>9.5580343467500002E-3</v>
      </c>
      <c r="H728" s="8">
        <f t="shared" si="215"/>
        <v>4.75346007682E-2</v>
      </c>
      <c r="I728" s="8">
        <f t="shared" si="216"/>
        <v>0.23224159181099999</v>
      </c>
      <c r="J728" s="8">
        <f t="shared" si="217"/>
        <v>2.6068949847099999E-2</v>
      </c>
      <c r="K728" s="8">
        <f t="shared" si="218"/>
        <v>0.151738785007</v>
      </c>
      <c r="L728" s="8">
        <f t="shared" si="219"/>
        <v>8.7801552282799997E-2</v>
      </c>
      <c r="M728" s="8">
        <f t="shared" si="220"/>
        <v>9.4403917246299995E-3</v>
      </c>
      <c r="N728" s="8">
        <f t="shared" si="221"/>
        <v>0.22376360122700001</v>
      </c>
      <c r="O728" s="8">
        <f t="shared" si="222"/>
        <v>0.64020149418399996</v>
      </c>
      <c r="P728" s="8">
        <f t="shared" si="223"/>
        <v>1.05337582526E-5</v>
      </c>
      <c r="Q728" s="8">
        <f t="shared" si="224"/>
        <v>0.14887741526699999</v>
      </c>
      <c r="R728" s="8">
        <f t="shared" si="225"/>
        <v>1.30351774261</v>
      </c>
      <c r="S728" s="8">
        <f t="shared" si="226"/>
        <v>1.1382590427799999</v>
      </c>
      <c r="T728" s="8">
        <f t="shared" si="227"/>
        <v>1.41004932666</v>
      </c>
      <c r="W728" s="7">
        <v>532112</v>
      </c>
      <c r="X728" s="7" t="s">
        <v>821</v>
      </c>
      <c r="Y728" s="8">
        <v>0.10105595392</v>
      </c>
      <c r="Z728" s="8">
        <v>1.19990603916E-2</v>
      </c>
      <c r="AA728" s="8">
        <v>0.19046272829999999</v>
      </c>
      <c r="AB728" s="8">
        <v>8.1166407665499998E-2</v>
      </c>
      <c r="AC728" s="8">
        <v>9.5580343467500002E-3</v>
      </c>
      <c r="AD728" s="8">
        <v>4.75346007682E-2</v>
      </c>
      <c r="AE728" s="8">
        <v>0.23224159181099999</v>
      </c>
      <c r="AF728" s="8">
        <v>2.6068949847099999E-2</v>
      </c>
      <c r="AG728" s="8">
        <v>0.151738785007</v>
      </c>
      <c r="AH728" s="8">
        <v>8.7801552282799997E-2</v>
      </c>
      <c r="AI728" s="8">
        <v>9.4403917246299995E-3</v>
      </c>
      <c r="AJ728" s="8">
        <v>0.22376360122700001</v>
      </c>
      <c r="AK728" s="8">
        <v>0.64020149418399996</v>
      </c>
      <c r="AL728" s="8">
        <v>1.05337582526E-5</v>
      </c>
      <c r="AM728" s="8">
        <v>0.14887741526699999</v>
      </c>
      <c r="AN728" s="8">
        <v>1.30351774261</v>
      </c>
      <c r="AO728" s="8">
        <v>1.1382590427799999</v>
      </c>
      <c r="AP728" s="8">
        <v>1.41004932666</v>
      </c>
      <c r="AS728" s="7">
        <v>532112</v>
      </c>
      <c r="AT728" s="7" t="s">
        <v>821</v>
      </c>
      <c r="AU728" s="8">
        <v>6.9154562010327394E-2</v>
      </c>
      <c r="AV728" s="8">
        <v>1.6710211368288711E-2</v>
      </c>
      <c r="AW728" s="8">
        <v>0.17492542623687093</v>
      </c>
      <c r="AX728" s="8">
        <v>0.12202844112997098</v>
      </c>
      <c r="AY728" s="8">
        <v>2.7792805324744031E-2</v>
      </c>
      <c r="AZ728" s="8">
        <v>0.1594344326014</v>
      </c>
      <c r="BA728" s="8">
        <v>0.16972193437756453</v>
      </c>
      <c r="BB728" s="8">
        <v>4.0361219420688717E-2</v>
      </c>
      <c r="BC728" s="8">
        <v>0.27769787939656448</v>
      </c>
      <c r="BD728" s="8">
        <v>5.8795858487109671E-2</v>
      </c>
      <c r="BE728" s="8">
        <v>1.3505752794111939E-2</v>
      </c>
      <c r="BF728" s="8">
        <v>0.17812638085980645</v>
      </c>
      <c r="BG728" s="8">
        <v>0.32361444311250004</v>
      </c>
      <c r="BH728" s="8">
        <v>4.6568879600283881E-6</v>
      </c>
      <c r="BI728" s="8">
        <v>7.4270988398000004E-2</v>
      </c>
      <c r="BJ728" s="8">
        <v>1.260790199615484</v>
      </c>
      <c r="BK728" s="8">
        <v>0.80925567905629037</v>
      </c>
      <c r="BL728" s="8">
        <v>0.98778103319532273</v>
      </c>
    </row>
    <row r="729" spans="1:64" x14ac:dyDescent="0.3">
      <c r="A729" s="7">
        <v>532120</v>
      </c>
      <c r="B729" s="7" t="str">
        <f t="shared" si="209"/>
        <v>Truck, Utility Trailer, and RV (Recreational Vehicle) Rental and Leasing</v>
      </c>
      <c r="C729" s="8">
        <f t="shared" si="210"/>
        <v>0.101093550443</v>
      </c>
      <c r="D729" s="8">
        <f t="shared" si="211"/>
        <v>1.19911790142E-2</v>
      </c>
      <c r="E729" s="8">
        <f t="shared" si="212"/>
        <v>0.18849190168900001</v>
      </c>
      <c r="F729" s="8">
        <f t="shared" si="213"/>
        <v>0.11908927903200001</v>
      </c>
      <c r="G729" s="8">
        <f t="shared" si="214"/>
        <v>1.38567706506E-2</v>
      </c>
      <c r="H729" s="8">
        <f t="shared" si="215"/>
        <v>6.9128096038400005E-2</v>
      </c>
      <c r="I729" s="8">
        <f t="shared" si="216"/>
        <v>0.23170151926800001</v>
      </c>
      <c r="J729" s="8">
        <f t="shared" si="217"/>
        <v>2.59045786412E-2</v>
      </c>
      <c r="K729" s="8">
        <f t="shared" si="218"/>
        <v>0.15215797698700001</v>
      </c>
      <c r="L729" s="8">
        <f t="shared" si="219"/>
        <v>8.7914810307999997E-2</v>
      </c>
      <c r="M729" s="8">
        <f t="shared" si="220"/>
        <v>9.4444798544700004E-3</v>
      </c>
      <c r="N729" s="8">
        <f t="shared" si="221"/>
        <v>0.22100097722100001</v>
      </c>
      <c r="O729" s="8">
        <f t="shared" si="222"/>
        <v>0.63960872599100005</v>
      </c>
      <c r="P729" s="8">
        <f t="shared" si="223"/>
        <v>7.2685427841899998E-6</v>
      </c>
      <c r="Q729" s="8">
        <f t="shared" si="224"/>
        <v>0.14977980487500001</v>
      </c>
      <c r="R729" s="8">
        <f t="shared" si="225"/>
        <v>1.3015766311500001</v>
      </c>
      <c r="S729" s="8">
        <f t="shared" si="226"/>
        <v>1.2020741457199999</v>
      </c>
      <c r="T729" s="8">
        <f t="shared" si="227"/>
        <v>1.4097640749</v>
      </c>
      <c r="W729" s="7">
        <v>532120</v>
      </c>
      <c r="X729" s="7" t="s">
        <v>822</v>
      </c>
      <c r="Y729" s="8">
        <v>0.101093550443</v>
      </c>
      <c r="Z729" s="8">
        <v>1.19911790142E-2</v>
      </c>
      <c r="AA729" s="8">
        <v>0.18849190168900001</v>
      </c>
      <c r="AB729" s="8">
        <v>0.11908927903200001</v>
      </c>
      <c r="AC729" s="8">
        <v>1.38567706506E-2</v>
      </c>
      <c r="AD729" s="8">
        <v>6.9128096038400005E-2</v>
      </c>
      <c r="AE729" s="8">
        <v>0.23170151926800001</v>
      </c>
      <c r="AF729" s="8">
        <v>2.59045786412E-2</v>
      </c>
      <c r="AG729" s="8">
        <v>0.15215797698700001</v>
      </c>
      <c r="AH729" s="8">
        <v>8.7914810307999997E-2</v>
      </c>
      <c r="AI729" s="8">
        <v>9.4444798544700004E-3</v>
      </c>
      <c r="AJ729" s="8">
        <v>0.22100097722100001</v>
      </c>
      <c r="AK729" s="8">
        <v>0.63960872599100005</v>
      </c>
      <c r="AL729" s="8">
        <v>7.2685427841899998E-6</v>
      </c>
      <c r="AM729" s="8">
        <v>0.14977980487500001</v>
      </c>
      <c r="AN729" s="8">
        <v>1.3015766311500001</v>
      </c>
      <c r="AO729" s="8">
        <v>1.2020741457199999</v>
      </c>
      <c r="AP729" s="8">
        <v>1.4097640749</v>
      </c>
      <c r="AS729" s="7">
        <v>532120</v>
      </c>
      <c r="AT729" s="7" t="s">
        <v>822</v>
      </c>
      <c r="AU729" s="8">
        <v>9.8556205222919371E-2</v>
      </c>
      <c r="AV729" s="8">
        <v>2.1583759536123709E-2</v>
      </c>
      <c r="AW729" s="8">
        <v>0.24903938985329038</v>
      </c>
      <c r="AX729" s="8">
        <v>0.27271041693342901</v>
      </c>
      <c r="AY729" s="8">
        <v>5.6616839200891958E-2</v>
      </c>
      <c r="AZ729" s="8">
        <v>0.3577514081036452</v>
      </c>
      <c r="BA729" s="8">
        <v>0.23811921929014515</v>
      </c>
      <c r="BB729" s="8">
        <v>5.102778942089032E-2</v>
      </c>
      <c r="BC729" s="8">
        <v>0.39086433159788725</v>
      </c>
      <c r="BD729" s="8">
        <v>8.3862487556540299E-2</v>
      </c>
      <c r="BE729" s="8">
        <v>1.7367883331734359E-2</v>
      </c>
      <c r="BF729" s="8">
        <v>0.25310997137833868</v>
      </c>
      <c r="BG729" s="8">
        <v>0.49017786398727398</v>
      </c>
      <c r="BH729" s="8">
        <v>2.6079011820911292E-6</v>
      </c>
      <c r="BI729" s="8">
        <v>0.11405248499596787</v>
      </c>
      <c r="BJ729" s="8">
        <v>1.3691793546125808</v>
      </c>
      <c r="BK729" s="8">
        <v>1.4451431803664518</v>
      </c>
      <c r="BL729" s="8">
        <v>1.4380758564383871</v>
      </c>
    </row>
    <row r="730" spans="1:64" x14ac:dyDescent="0.3">
      <c r="A730" s="7">
        <v>532210</v>
      </c>
      <c r="B730" s="7" t="str">
        <f t="shared" si="209"/>
        <v>Consumer Electronics and Appliances Rental</v>
      </c>
      <c r="C730" s="8">
        <f t="shared" si="210"/>
        <v>9.2762619953800002E-2</v>
      </c>
      <c r="D730" s="8">
        <f t="shared" si="211"/>
        <v>2.45992335146E-2</v>
      </c>
      <c r="E730" s="8">
        <f t="shared" si="212"/>
        <v>0.147916841533</v>
      </c>
      <c r="F730" s="8">
        <f t="shared" si="213"/>
        <v>1.8215362421100001E-2</v>
      </c>
      <c r="G730" s="8">
        <f t="shared" si="214"/>
        <v>4.5581426167399996E-3</v>
      </c>
      <c r="H730" s="8">
        <f t="shared" si="215"/>
        <v>1.4906142976599999E-2</v>
      </c>
      <c r="I730" s="8">
        <f t="shared" si="216"/>
        <v>8.5957845591800003E-2</v>
      </c>
      <c r="J730" s="8">
        <f t="shared" si="217"/>
        <v>2.32216026787E-2</v>
      </c>
      <c r="K730" s="8">
        <f t="shared" si="218"/>
        <v>7.6608156716400005E-2</v>
      </c>
      <c r="L730" s="8">
        <f t="shared" si="219"/>
        <v>6.9125957150199993E-2</v>
      </c>
      <c r="M730" s="8">
        <f t="shared" si="220"/>
        <v>1.7372067127099999E-2</v>
      </c>
      <c r="N730" s="8">
        <f t="shared" si="221"/>
        <v>0.15574202671099999</v>
      </c>
      <c r="O730" s="8">
        <f t="shared" si="222"/>
        <v>0.67901100901800004</v>
      </c>
      <c r="P730" s="8">
        <f t="shared" si="223"/>
        <v>3.6549133202700001E-5</v>
      </c>
      <c r="Q730" s="8">
        <f t="shared" si="224"/>
        <v>0.31225290790799998</v>
      </c>
      <c r="R730" s="8">
        <f t="shared" si="225"/>
        <v>1.2652786949999999</v>
      </c>
      <c r="S730" s="8">
        <f t="shared" si="226"/>
        <v>1.0376796480099999</v>
      </c>
      <c r="T730" s="8">
        <f t="shared" si="227"/>
        <v>1.18578760499</v>
      </c>
      <c r="W730" s="7">
        <v>532210</v>
      </c>
      <c r="X730" s="7" t="s">
        <v>823</v>
      </c>
      <c r="Y730" s="8">
        <v>9.2762619953800002E-2</v>
      </c>
      <c r="Z730" s="8">
        <v>2.45992335146E-2</v>
      </c>
      <c r="AA730" s="8">
        <v>0.147916841533</v>
      </c>
      <c r="AB730" s="8">
        <v>1.8215362421100001E-2</v>
      </c>
      <c r="AC730" s="8">
        <v>4.5581426167399996E-3</v>
      </c>
      <c r="AD730" s="8">
        <v>1.4906142976599999E-2</v>
      </c>
      <c r="AE730" s="8">
        <v>8.5957845591800003E-2</v>
      </c>
      <c r="AF730" s="8">
        <v>2.32216026787E-2</v>
      </c>
      <c r="AG730" s="8">
        <v>7.6608156716400005E-2</v>
      </c>
      <c r="AH730" s="8">
        <v>6.9125957150199993E-2</v>
      </c>
      <c r="AI730" s="8">
        <v>1.7372067127099999E-2</v>
      </c>
      <c r="AJ730" s="8">
        <v>0.15574202671099999</v>
      </c>
      <c r="AK730" s="8">
        <v>0.67901100901800004</v>
      </c>
      <c r="AL730" s="8">
        <v>3.6549133202700001E-5</v>
      </c>
      <c r="AM730" s="8">
        <v>0.31225290790799998</v>
      </c>
      <c r="AN730" s="8">
        <v>1.2652786949999999</v>
      </c>
      <c r="AO730" s="8">
        <v>1.0376796480099999</v>
      </c>
      <c r="AP730" s="8">
        <v>1.18578760499</v>
      </c>
      <c r="AS730" s="7">
        <v>532210</v>
      </c>
      <c r="AT730" s="7" t="s">
        <v>823</v>
      </c>
      <c r="AU730" s="8">
        <v>8.8359165218595159E-2</v>
      </c>
      <c r="AV730" s="8">
        <v>2.6145373336270965E-2</v>
      </c>
      <c r="AW730" s="8">
        <v>0.1989554860856774</v>
      </c>
      <c r="AX730" s="8">
        <v>9.6562594892022582E-2</v>
      </c>
      <c r="AY730" s="8">
        <v>2.5771242784690479E-2</v>
      </c>
      <c r="AZ730" s="8">
        <v>0.15372886214883547</v>
      </c>
      <c r="BA730" s="8">
        <v>0.10907505737771293</v>
      </c>
      <c r="BB730" s="8">
        <v>2.7465744806164514E-2</v>
      </c>
      <c r="BC730" s="8">
        <v>0.1798352099273742</v>
      </c>
      <c r="BD730" s="8">
        <v>7.2553943992712921E-2</v>
      </c>
      <c r="BE730" s="8">
        <v>1.9302347115358061E-2</v>
      </c>
      <c r="BF730" s="8">
        <v>0.18072890228483873</v>
      </c>
      <c r="BG730" s="8">
        <v>0.42842032724022611</v>
      </c>
      <c r="BH730" s="8">
        <v>5.4099700725814506E-6</v>
      </c>
      <c r="BI730" s="8">
        <v>0.19659680186753239</v>
      </c>
      <c r="BJ730" s="8">
        <v>1.3134600246406456</v>
      </c>
      <c r="BK730" s="8">
        <v>0.90509495789032246</v>
      </c>
      <c r="BL730" s="8">
        <v>0.9454082701756451</v>
      </c>
    </row>
    <row r="731" spans="1:64" x14ac:dyDescent="0.3">
      <c r="A731" s="7">
        <v>532281</v>
      </c>
      <c r="B731" s="7" t="str">
        <f t="shared" si="209"/>
        <v>Formal Wear and Costume Rental</v>
      </c>
      <c r="C731" s="8">
        <f t="shared" si="210"/>
        <v>9.2291574670100004E-2</v>
      </c>
      <c r="D731" s="8">
        <f t="shared" si="211"/>
        <v>2.4045501918800002E-2</v>
      </c>
      <c r="E731" s="8">
        <f t="shared" si="212"/>
        <v>0.14584053739300001</v>
      </c>
      <c r="F731" s="8">
        <f t="shared" si="213"/>
        <v>1.97130575708E-2</v>
      </c>
      <c r="G731" s="8">
        <f t="shared" si="214"/>
        <v>4.8628892509599998E-3</v>
      </c>
      <c r="H731" s="8">
        <f t="shared" si="215"/>
        <v>1.6170363502999999E-2</v>
      </c>
      <c r="I731" s="8">
        <f t="shared" si="216"/>
        <v>8.2267760572399998E-2</v>
      </c>
      <c r="J731" s="8">
        <f t="shared" si="217"/>
        <v>2.17838790388E-2</v>
      </c>
      <c r="K731" s="8">
        <f t="shared" si="218"/>
        <v>7.2029534111099996E-2</v>
      </c>
      <c r="L731" s="8">
        <f t="shared" si="219"/>
        <v>6.9500219041600003E-2</v>
      </c>
      <c r="M731" s="8">
        <f t="shared" si="220"/>
        <v>1.7079651044499999E-2</v>
      </c>
      <c r="N731" s="8">
        <f t="shared" si="221"/>
        <v>0.154479707583</v>
      </c>
      <c r="O731" s="8">
        <f t="shared" si="222"/>
        <v>0.67622635234399997</v>
      </c>
      <c r="P731" s="8">
        <f t="shared" si="223"/>
        <v>3.3652888784900002E-5</v>
      </c>
      <c r="Q731" s="8">
        <f t="shared" si="224"/>
        <v>0.326098788769</v>
      </c>
      <c r="R731" s="8">
        <f t="shared" si="225"/>
        <v>1.2621776139800001</v>
      </c>
      <c r="S731" s="8">
        <f t="shared" si="226"/>
        <v>1.0407463103200001</v>
      </c>
      <c r="T731" s="8">
        <f t="shared" si="227"/>
        <v>1.1760811737200001</v>
      </c>
      <c r="W731" s="7">
        <v>532281</v>
      </c>
      <c r="X731" s="7" t="s">
        <v>824</v>
      </c>
      <c r="Y731" s="8">
        <v>9.2291574670100004E-2</v>
      </c>
      <c r="Z731" s="8">
        <v>2.4045501918800002E-2</v>
      </c>
      <c r="AA731" s="8">
        <v>0.14584053739300001</v>
      </c>
      <c r="AB731" s="8">
        <v>1.97130575708E-2</v>
      </c>
      <c r="AC731" s="8">
        <v>4.8628892509599998E-3</v>
      </c>
      <c r="AD731" s="8">
        <v>1.6170363502999999E-2</v>
      </c>
      <c r="AE731" s="8">
        <v>8.2267760572399998E-2</v>
      </c>
      <c r="AF731" s="8">
        <v>2.17838790388E-2</v>
      </c>
      <c r="AG731" s="8">
        <v>7.2029534111099996E-2</v>
      </c>
      <c r="AH731" s="8">
        <v>6.9500219041600003E-2</v>
      </c>
      <c r="AI731" s="8">
        <v>1.7079651044499999E-2</v>
      </c>
      <c r="AJ731" s="8">
        <v>0.154479707583</v>
      </c>
      <c r="AK731" s="8">
        <v>0.67622635234399997</v>
      </c>
      <c r="AL731" s="8">
        <v>3.3652888784900002E-5</v>
      </c>
      <c r="AM731" s="8">
        <v>0.326098788769</v>
      </c>
      <c r="AN731" s="8">
        <v>1.2621776139800001</v>
      </c>
      <c r="AO731" s="8">
        <v>1.0407463103200001</v>
      </c>
      <c r="AP731" s="8">
        <v>1.1760811737200001</v>
      </c>
      <c r="AS731" s="7">
        <v>532281</v>
      </c>
      <c r="AT731" s="7" t="s">
        <v>824</v>
      </c>
      <c r="AU731" s="8">
        <v>7.0294167362225782E-2</v>
      </c>
      <c r="AV731" s="8">
        <v>2.1784340807877417E-2</v>
      </c>
      <c r="AW731" s="8">
        <v>0.14761847103182255</v>
      </c>
      <c r="AX731" s="8">
        <v>5.2802267417402911E-2</v>
      </c>
      <c r="AY731" s="8">
        <v>1.4944181977026936E-2</v>
      </c>
      <c r="AZ731" s="8">
        <v>7.5071002648780805E-2</v>
      </c>
      <c r="BA731" s="8">
        <v>8.6119922663322607E-2</v>
      </c>
      <c r="BB731" s="8">
        <v>2.2182207746303226E-2</v>
      </c>
      <c r="BC731" s="8">
        <v>0.12786190491234192</v>
      </c>
      <c r="BD731" s="8">
        <v>5.8894698339008074E-2</v>
      </c>
      <c r="BE731" s="8">
        <v>1.624082989104516E-2</v>
      </c>
      <c r="BF731" s="8">
        <v>0.13502664206949999</v>
      </c>
      <c r="BG731" s="8">
        <v>0.30626850553735474</v>
      </c>
      <c r="BH731" s="8">
        <v>8.3926511478758076E-6</v>
      </c>
      <c r="BI731" s="8">
        <v>0.14719081509322585</v>
      </c>
      <c r="BJ731" s="8">
        <v>1.2396969792022581</v>
      </c>
      <c r="BK731" s="8">
        <v>0.59443035526870969</v>
      </c>
      <c r="BL731" s="8">
        <v>0.68777693854774202</v>
      </c>
    </row>
    <row r="732" spans="1:64" x14ac:dyDescent="0.3">
      <c r="A732" s="7">
        <v>532282</v>
      </c>
      <c r="B732" s="7" t="str">
        <f t="shared" si="209"/>
        <v>Video Tape and Disc Rental</v>
      </c>
      <c r="C732" s="8">
        <f t="shared" si="210"/>
        <v>9.2628748340299993E-2</v>
      </c>
      <c r="D732" s="8">
        <f t="shared" si="211"/>
        <v>2.5473453618900001E-2</v>
      </c>
      <c r="E732" s="8">
        <f t="shared" si="212"/>
        <v>0.14876733454300001</v>
      </c>
      <c r="F732" s="8">
        <f t="shared" si="213"/>
        <v>1.05622589578E-2</v>
      </c>
      <c r="G732" s="8">
        <f t="shared" si="214"/>
        <v>2.68990950026E-3</v>
      </c>
      <c r="H732" s="8">
        <f t="shared" si="215"/>
        <v>8.57678793467E-3</v>
      </c>
      <c r="I732" s="8">
        <f t="shared" si="216"/>
        <v>8.73397739885E-2</v>
      </c>
      <c r="J732" s="8">
        <f t="shared" si="217"/>
        <v>2.39912264314E-2</v>
      </c>
      <c r="K732" s="8">
        <f t="shared" si="218"/>
        <v>7.6578705641699996E-2</v>
      </c>
      <c r="L732" s="8">
        <f t="shared" si="219"/>
        <v>6.94006152544E-2</v>
      </c>
      <c r="M732" s="8">
        <f t="shared" si="220"/>
        <v>1.78439829153E-2</v>
      </c>
      <c r="N732" s="8">
        <f t="shared" si="221"/>
        <v>0.15626543333199999</v>
      </c>
      <c r="O732" s="8">
        <f t="shared" si="222"/>
        <v>0.68153557121399999</v>
      </c>
      <c r="P732" s="8">
        <f t="shared" si="223"/>
        <v>6.3424634950100007E-5</v>
      </c>
      <c r="Q732" s="8">
        <f t="shared" si="224"/>
        <v>0.31196842689299997</v>
      </c>
      <c r="R732" s="8">
        <f t="shared" si="225"/>
        <v>1.2668695365</v>
      </c>
      <c r="S732" s="8">
        <f t="shared" si="226"/>
        <v>1.02182895639</v>
      </c>
      <c r="T732" s="8">
        <f t="shared" si="227"/>
        <v>1.1879097060599999</v>
      </c>
      <c r="W732" s="7">
        <v>532282</v>
      </c>
      <c r="X732" s="7" t="s">
        <v>825</v>
      </c>
      <c r="Y732" s="8">
        <v>9.2628748340299993E-2</v>
      </c>
      <c r="Z732" s="8">
        <v>2.5473453618900001E-2</v>
      </c>
      <c r="AA732" s="8">
        <v>0.14876733454300001</v>
      </c>
      <c r="AB732" s="8">
        <v>1.05622589578E-2</v>
      </c>
      <c r="AC732" s="8">
        <v>2.68990950026E-3</v>
      </c>
      <c r="AD732" s="8">
        <v>8.57678793467E-3</v>
      </c>
      <c r="AE732" s="8">
        <v>8.73397739885E-2</v>
      </c>
      <c r="AF732" s="8">
        <v>2.39912264314E-2</v>
      </c>
      <c r="AG732" s="8">
        <v>7.6578705641699996E-2</v>
      </c>
      <c r="AH732" s="8">
        <v>6.94006152544E-2</v>
      </c>
      <c r="AI732" s="8">
        <v>1.78439829153E-2</v>
      </c>
      <c r="AJ732" s="8">
        <v>0.15626543333199999</v>
      </c>
      <c r="AK732" s="8">
        <v>0.68153557121399999</v>
      </c>
      <c r="AL732" s="8">
        <v>6.3424634950100007E-5</v>
      </c>
      <c r="AM732" s="8">
        <v>0.31196842689299997</v>
      </c>
      <c r="AN732" s="8">
        <v>1.2668695365</v>
      </c>
      <c r="AO732" s="8">
        <v>1.02182895639</v>
      </c>
      <c r="AP732" s="8">
        <v>1.1879097060599999</v>
      </c>
      <c r="AS732" s="7">
        <v>532282</v>
      </c>
      <c r="AT732" s="7" t="s">
        <v>825</v>
      </c>
      <c r="AU732" s="8">
        <v>7.6860020030312906E-2</v>
      </c>
      <c r="AV732" s="8">
        <v>2.3508529083830641E-2</v>
      </c>
      <c r="AW732" s="8">
        <v>0.16955127130291936</v>
      </c>
      <c r="AX732" s="8">
        <v>4.912661887011243E-2</v>
      </c>
      <c r="AY732" s="8">
        <v>1.3669381709283602E-2</v>
      </c>
      <c r="AZ732" s="8">
        <v>7.2392668037734198E-2</v>
      </c>
      <c r="BA732" s="8">
        <v>9.5179767573466162E-2</v>
      </c>
      <c r="BB732" s="8">
        <v>2.441803954815323E-2</v>
      </c>
      <c r="BC732" s="8">
        <v>0.15008901692908877</v>
      </c>
      <c r="BD732" s="8">
        <v>6.334491187112419E-2</v>
      </c>
      <c r="BE732" s="8">
        <v>1.7151756713317742E-2</v>
      </c>
      <c r="BF732" s="8">
        <v>0.15396028142349999</v>
      </c>
      <c r="BG732" s="8">
        <v>0.3749071272962905</v>
      </c>
      <c r="BH732" s="8">
        <v>1.5807913178284681E-5</v>
      </c>
      <c r="BI732" s="8">
        <v>0.17165531443667728</v>
      </c>
      <c r="BJ732" s="8">
        <v>1.2699198204167743</v>
      </c>
      <c r="BK732" s="8">
        <v>0.68357576539112896</v>
      </c>
      <c r="BL732" s="8">
        <v>0.81807392082500008</v>
      </c>
    </row>
    <row r="733" spans="1:64" x14ac:dyDescent="0.3">
      <c r="A733" s="7">
        <v>532283</v>
      </c>
      <c r="B733" s="7" t="str">
        <f t="shared" si="209"/>
        <v>Home Health Equipment Rental</v>
      </c>
      <c r="C733" s="8">
        <f t="shared" si="210"/>
        <v>9.1508343567899997E-2</v>
      </c>
      <c r="D733" s="8">
        <f t="shared" si="211"/>
        <v>2.39103577156E-2</v>
      </c>
      <c r="E733" s="8">
        <f t="shared" si="212"/>
        <v>0.14609961324599999</v>
      </c>
      <c r="F733" s="8">
        <f t="shared" si="213"/>
        <v>9.4712847180799999E-3</v>
      </c>
      <c r="G733" s="8">
        <f t="shared" si="214"/>
        <v>2.3221346319899998E-3</v>
      </c>
      <c r="H733" s="8">
        <f t="shared" si="215"/>
        <v>7.5258931173099999E-3</v>
      </c>
      <c r="I733" s="8">
        <f t="shared" si="216"/>
        <v>8.52035592989E-2</v>
      </c>
      <c r="J733" s="8">
        <f t="shared" si="217"/>
        <v>2.2749542970400001E-2</v>
      </c>
      <c r="K733" s="8">
        <f t="shared" si="218"/>
        <v>7.5178484155699998E-2</v>
      </c>
      <c r="L733" s="8">
        <f t="shared" si="219"/>
        <v>6.8318115513500005E-2</v>
      </c>
      <c r="M733" s="8">
        <f t="shared" si="220"/>
        <v>1.6966172303600001E-2</v>
      </c>
      <c r="N733" s="8">
        <f t="shared" si="221"/>
        <v>0.15462701389700001</v>
      </c>
      <c r="O733" s="8">
        <f t="shared" si="222"/>
        <v>0.67686261568100003</v>
      </c>
      <c r="P733" s="8">
        <f t="shared" si="223"/>
        <v>7.0135977793100006E-5</v>
      </c>
      <c r="Q733" s="8">
        <f t="shared" si="224"/>
        <v>0.31043063484799999</v>
      </c>
      <c r="R733" s="8">
        <f t="shared" si="225"/>
        <v>1.26151831453</v>
      </c>
      <c r="S733" s="8">
        <f t="shared" si="226"/>
        <v>1.01931931247</v>
      </c>
      <c r="T733" s="8">
        <f t="shared" si="227"/>
        <v>1.18313158642</v>
      </c>
      <c r="W733" s="7">
        <v>532283</v>
      </c>
      <c r="X733" s="7" t="s">
        <v>826</v>
      </c>
      <c r="Y733" s="8">
        <v>9.1508343567899997E-2</v>
      </c>
      <c r="Z733" s="8">
        <v>2.39103577156E-2</v>
      </c>
      <c r="AA733" s="8">
        <v>0.14609961324599999</v>
      </c>
      <c r="AB733" s="8">
        <v>9.4712847180799999E-3</v>
      </c>
      <c r="AC733" s="8">
        <v>2.3221346319899998E-3</v>
      </c>
      <c r="AD733" s="8">
        <v>7.5258931173099999E-3</v>
      </c>
      <c r="AE733" s="8">
        <v>8.52035592989E-2</v>
      </c>
      <c r="AF733" s="8">
        <v>2.2749542970400001E-2</v>
      </c>
      <c r="AG733" s="8">
        <v>7.5178484155699998E-2</v>
      </c>
      <c r="AH733" s="8">
        <v>6.8318115513500005E-2</v>
      </c>
      <c r="AI733" s="8">
        <v>1.6966172303600001E-2</v>
      </c>
      <c r="AJ733" s="8">
        <v>0.15462701389700001</v>
      </c>
      <c r="AK733" s="8">
        <v>0.67686261568100003</v>
      </c>
      <c r="AL733" s="8">
        <v>7.0135977793100006E-5</v>
      </c>
      <c r="AM733" s="8">
        <v>0.31043063484799999</v>
      </c>
      <c r="AN733" s="8">
        <v>1.26151831453</v>
      </c>
      <c r="AO733" s="8">
        <v>1.01931931247</v>
      </c>
      <c r="AP733" s="8">
        <v>1.18313158642</v>
      </c>
      <c r="AS733" s="7">
        <v>532283</v>
      </c>
      <c r="AT733" s="7" t="s">
        <v>826</v>
      </c>
      <c r="AU733" s="8">
        <v>8.6187236585079027E-2</v>
      </c>
      <c r="AV733" s="8">
        <v>2.5848248995277413E-2</v>
      </c>
      <c r="AW733" s="8">
        <v>0.19317272918566133</v>
      </c>
      <c r="AX733" s="8">
        <v>0.12310590776670903</v>
      </c>
      <c r="AY733" s="8">
        <v>3.41606404020642E-2</v>
      </c>
      <c r="AZ733" s="8">
        <v>0.19010829222529932</v>
      </c>
      <c r="BA733" s="8">
        <v>0.10606445061338872</v>
      </c>
      <c r="BB733" s="8">
        <v>2.7347037084853226E-2</v>
      </c>
      <c r="BC733" s="8">
        <v>0.17563571755396773</v>
      </c>
      <c r="BD733" s="8">
        <v>7.0372246815670947E-2</v>
      </c>
      <c r="BE733" s="8">
        <v>1.9146769200577424E-2</v>
      </c>
      <c r="BF733" s="8">
        <v>0.17616289070695162</v>
      </c>
      <c r="BG733" s="8">
        <v>0.4160559656594518</v>
      </c>
      <c r="BH733" s="8">
        <v>4.385522646851451E-6</v>
      </c>
      <c r="BI733" s="8">
        <v>0.19035285427770962</v>
      </c>
      <c r="BJ733" s="8">
        <v>1.3052082147658066</v>
      </c>
      <c r="BK733" s="8">
        <v>0.9602780662</v>
      </c>
      <c r="BL733" s="8">
        <v>0.92195043105838725</v>
      </c>
    </row>
    <row r="734" spans="1:64" x14ac:dyDescent="0.3">
      <c r="A734" s="7">
        <v>532284</v>
      </c>
      <c r="B734" s="7" t="str">
        <f t="shared" si="209"/>
        <v>Recreational Goods Rental</v>
      </c>
      <c r="C734" s="8">
        <f t="shared" si="210"/>
        <v>8.9123706513490344E-2</v>
      </c>
      <c r="D734" s="8">
        <f t="shared" si="211"/>
        <v>2.6485584976627421E-2</v>
      </c>
      <c r="E734" s="8">
        <f t="shared" si="212"/>
        <v>0.19683489906666127</v>
      </c>
      <c r="F734" s="8">
        <f t="shared" si="213"/>
        <v>6.2896148764369192E-2</v>
      </c>
      <c r="G734" s="8">
        <f t="shared" si="214"/>
        <v>1.7143490075607899E-2</v>
      </c>
      <c r="H734" s="8">
        <f t="shared" si="215"/>
        <v>9.5185935352832068E-2</v>
      </c>
      <c r="I734" s="8">
        <f t="shared" si="216"/>
        <v>0.10840217960124353</v>
      </c>
      <c r="J734" s="8">
        <f t="shared" si="217"/>
        <v>2.7489842575822578E-2</v>
      </c>
      <c r="K734" s="8">
        <f t="shared" si="218"/>
        <v>0.17330516215135489</v>
      </c>
      <c r="L734" s="8">
        <f t="shared" si="219"/>
        <v>7.3204333057475826E-2</v>
      </c>
      <c r="M734" s="8">
        <f t="shared" si="220"/>
        <v>1.9624225327061293E-2</v>
      </c>
      <c r="N734" s="8">
        <f t="shared" si="221"/>
        <v>0.18004804750366132</v>
      </c>
      <c r="O734" s="8">
        <f t="shared" si="222"/>
        <v>0.42605265393788683</v>
      </c>
      <c r="P734" s="8">
        <f t="shared" si="223"/>
        <v>1.5724492770769194E-5</v>
      </c>
      <c r="Q734" s="8">
        <f t="shared" si="224"/>
        <v>0.2002615285213063</v>
      </c>
      <c r="R734" s="8">
        <f t="shared" si="225"/>
        <v>1</v>
      </c>
      <c r="S734" s="8">
        <f t="shared" si="226"/>
        <v>0.80425783225758063</v>
      </c>
      <c r="T734" s="8">
        <f t="shared" si="227"/>
        <v>0.93822944239322592</v>
      </c>
      <c r="W734" s="7">
        <v>532284</v>
      </c>
      <c r="X734" s="7" t="s">
        <v>827</v>
      </c>
      <c r="Y734" s="8">
        <v>0</v>
      </c>
      <c r="Z734" s="8">
        <v>0</v>
      </c>
      <c r="AA734" s="8">
        <v>0</v>
      </c>
      <c r="AB734" s="8">
        <v>0</v>
      </c>
      <c r="AC734" s="8">
        <v>0</v>
      </c>
      <c r="AD734" s="8">
        <v>0</v>
      </c>
      <c r="AE734" s="8">
        <v>0</v>
      </c>
      <c r="AF734" s="8">
        <v>0</v>
      </c>
      <c r="AG734" s="8">
        <v>0</v>
      </c>
      <c r="AH734" s="8">
        <v>0</v>
      </c>
      <c r="AI734" s="8">
        <v>0</v>
      </c>
      <c r="AJ734" s="8">
        <v>0</v>
      </c>
      <c r="AK734" s="8">
        <v>0</v>
      </c>
      <c r="AL734" s="8">
        <v>0</v>
      </c>
      <c r="AM734" s="8">
        <v>0</v>
      </c>
      <c r="AN734" s="8">
        <v>1</v>
      </c>
      <c r="AO734" s="8">
        <v>0</v>
      </c>
      <c r="AP734" s="8">
        <v>0</v>
      </c>
      <c r="AS734" s="7">
        <v>532284</v>
      </c>
      <c r="AT734" s="7" t="s">
        <v>827</v>
      </c>
      <c r="AU734" s="8">
        <v>8.9123706513490344E-2</v>
      </c>
      <c r="AV734" s="8">
        <v>2.6485584976627421E-2</v>
      </c>
      <c r="AW734" s="8">
        <v>0.19683489906666127</v>
      </c>
      <c r="AX734" s="8">
        <v>6.2896148764369192E-2</v>
      </c>
      <c r="AY734" s="8">
        <v>1.7143490075607899E-2</v>
      </c>
      <c r="AZ734" s="8">
        <v>9.5185935352832068E-2</v>
      </c>
      <c r="BA734" s="8">
        <v>0.10840217960124353</v>
      </c>
      <c r="BB734" s="8">
        <v>2.7489842575822578E-2</v>
      </c>
      <c r="BC734" s="8">
        <v>0.17330516215135489</v>
      </c>
      <c r="BD734" s="8">
        <v>7.3204333057475826E-2</v>
      </c>
      <c r="BE734" s="8">
        <v>1.9624225327061293E-2</v>
      </c>
      <c r="BF734" s="8">
        <v>0.18004804750366132</v>
      </c>
      <c r="BG734" s="8">
        <v>0.42605265393788683</v>
      </c>
      <c r="BH734" s="8">
        <v>1.5724492770769194E-5</v>
      </c>
      <c r="BI734" s="8">
        <v>0.2002615285213063</v>
      </c>
      <c r="BJ734" s="8">
        <v>1.312444190556775</v>
      </c>
      <c r="BK734" s="8">
        <v>0.80425783225758063</v>
      </c>
      <c r="BL734" s="8">
        <v>0.93822944239322592</v>
      </c>
    </row>
    <row r="735" spans="1:64" x14ac:dyDescent="0.3">
      <c r="A735" s="7">
        <v>532289</v>
      </c>
      <c r="B735" s="7" t="str">
        <f t="shared" si="209"/>
        <v>All Other Consumer Goods Rental</v>
      </c>
      <c r="C735" s="8">
        <f t="shared" si="210"/>
        <v>9.0704474740600005E-2</v>
      </c>
      <c r="D735" s="8">
        <f t="shared" si="211"/>
        <v>2.35296040419E-2</v>
      </c>
      <c r="E735" s="8">
        <f t="shared" si="212"/>
        <v>0.14791146437700001</v>
      </c>
      <c r="F735" s="8">
        <f t="shared" si="213"/>
        <v>8.9692582973800006E-2</v>
      </c>
      <c r="G735" s="8">
        <f t="shared" si="214"/>
        <v>2.1865205206899999E-2</v>
      </c>
      <c r="H735" s="8">
        <f t="shared" si="215"/>
        <v>7.5622408750600001E-2</v>
      </c>
      <c r="I735" s="8">
        <f t="shared" si="216"/>
        <v>8.36193765147E-2</v>
      </c>
      <c r="J735" s="8">
        <f t="shared" si="217"/>
        <v>2.2213664869300001E-2</v>
      </c>
      <c r="K735" s="8">
        <f t="shared" si="218"/>
        <v>7.7368797387499993E-2</v>
      </c>
      <c r="L735" s="8">
        <f t="shared" si="219"/>
        <v>6.7918637906500004E-2</v>
      </c>
      <c r="M735" s="8">
        <f t="shared" si="220"/>
        <v>1.67499252515E-2</v>
      </c>
      <c r="N735" s="8">
        <f t="shared" si="221"/>
        <v>0.15624113200199999</v>
      </c>
      <c r="O735" s="8">
        <f t="shared" si="222"/>
        <v>0.67543954754400004</v>
      </c>
      <c r="P735" s="8">
        <f t="shared" si="223"/>
        <v>7.35215384132E-6</v>
      </c>
      <c r="Q735" s="8">
        <f t="shared" si="224"/>
        <v>0.313163861712</v>
      </c>
      <c r="R735" s="8">
        <f t="shared" si="225"/>
        <v>1.2621455431599999</v>
      </c>
      <c r="S735" s="8">
        <f t="shared" si="226"/>
        <v>1.18718019693</v>
      </c>
      <c r="T735" s="8">
        <f t="shared" si="227"/>
        <v>1.1832018387700001</v>
      </c>
      <c r="W735" s="7">
        <v>532289</v>
      </c>
      <c r="X735" s="7" t="s">
        <v>828</v>
      </c>
      <c r="Y735" s="8">
        <v>9.0704474740600005E-2</v>
      </c>
      <c r="Z735" s="8">
        <v>2.35296040419E-2</v>
      </c>
      <c r="AA735" s="8">
        <v>0.14791146437700001</v>
      </c>
      <c r="AB735" s="8">
        <v>8.9692582973800006E-2</v>
      </c>
      <c r="AC735" s="8">
        <v>2.1865205206899999E-2</v>
      </c>
      <c r="AD735" s="8">
        <v>7.5622408750600001E-2</v>
      </c>
      <c r="AE735" s="8">
        <v>8.36193765147E-2</v>
      </c>
      <c r="AF735" s="8">
        <v>2.2213664869300001E-2</v>
      </c>
      <c r="AG735" s="8">
        <v>7.7368797387499993E-2</v>
      </c>
      <c r="AH735" s="8">
        <v>6.7918637906500004E-2</v>
      </c>
      <c r="AI735" s="8">
        <v>1.67499252515E-2</v>
      </c>
      <c r="AJ735" s="8">
        <v>0.15624113200199999</v>
      </c>
      <c r="AK735" s="8">
        <v>0.67543954754400004</v>
      </c>
      <c r="AL735" s="8">
        <v>7.35215384132E-6</v>
      </c>
      <c r="AM735" s="8">
        <v>0.313163861712</v>
      </c>
      <c r="AN735" s="8">
        <v>1.2621455431599999</v>
      </c>
      <c r="AO735" s="8">
        <v>1.18718019693</v>
      </c>
      <c r="AP735" s="8">
        <v>1.1832018387700001</v>
      </c>
      <c r="AS735" s="7">
        <v>532289</v>
      </c>
      <c r="AT735" s="7" t="s">
        <v>828</v>
      </c>
      <c r="AU735" s="8">
        <v>0.1293787055870145</v>
      </c>
      <c r="AV735" s="8">
        <v>3.6657256340900654E-2</v>
      </c>
      <c r="AW735" s="8">
        <v>0.28655048085606449</v>
      </c>
      <c r="AX735" s="8">
        <v>0.12605999003105162</v>
      </c>
      <c r="AY735" s="8">
        <v>3.264448984851645E-2</v>
      </c>
      <c r="AZ735" s="8">
        <v>0.18728523378197903</v>
      </c>
      <c r="BA735" s="8">
        <v>0.1572013985642145</v>
      </c>
      <c r="BB735" s="8">
        <v>3.8235359100346776E-2</v>
      </c>
      <c r="BC735" s="8">
        <v>0.25148687883849025</v>
      </c>
      <c r="BD735" s="8">
        <v>0.10543596456201129</v>
      </c>
      <c r="BE735" s="8">
        <v>2.6989996397991774E-2</v>
      </c>
      <c r="BF735" s="8">
        <v>0.26395557276700005</v>
      </c>
      <c r="BG735" s="8">
        <v>0.66645079404382268</v>
      </c>
      <c r="BH735" s="8">
        <v>8.0012269943774201E-6</v>
      </c>
      <c r="BI735" s="8">
        <v>0.30873105391472533</v>
      </c>
      <c r="BJ735" s="8">
        <v>1.4525864427838706</v>
      </c>
      <c r="BK735" s="8">
        <v>1.3298606814037099</v>
      </c>
      <c r="BL735" s="8">
        <v>1.4307946042449997</v>
      </c>
    </row>
    <row r="736" spans="1:64" x14ac:dyDescent="0.3">
      <c r="A736" s="7">
        <v>532310</v>
      </c>
      <c r="B736" s="7" t="str">
        <f t="shared" si="209"/>
        <v>General Rental Centers</v>
      </c>
      <c r="C736" s="8">
        <f t="shared" si="210"/>
        <v>9.0981519002099998E-2</v>
      </c>
      <c r="D736" s="8">
        <f t="shared" si="211"/>
        <v>2.3780401925399999E-2</v>
      </c>
      <c r="E736" s="8">
        <f t="shared" si="212"/>
        <v>0.14870230355</v>
      </c>
      <c r="F736" s="8">
        <f t="shared" si="213"/>
        <v>7.6194225504799998E-2</v>
      </c>
      <c r="G736" s="8">
        <f t="shared" si="214"/>
        <v>1.86584232796E-2</v>
      </c>
      <c r="H736" s="8">
        <f t="shared" si="215"/>
        <v>6.3905288681200004E-2</v>
      </c>
      <c r="I736" s="8">
        <f t="shared" si="216"/>
        <v>8.4683751396299994E-2</v>
      </c>
      <c r="J736" s="8">
        <f t="shared" si="217"/>
        <v>2.2630998651599999E-2</v>
      </c>
      <c r="K736" s="8">
        <f t="shared" si="218"/>
        <v>7.8142055632300006E-2</v>
      </c>
      <c r="L736" s="8">
        <f t="shared" si="219"/>
        <v>6.8002574461299994E-2</v>
      </c>
      <c r="M736" s="8">
        <f t="shared" si="220"/>
        <v>1.6888099362499999E-2</v>
      </c>
      <c r="N736" s="8">
        <f t="shared" si="221"/>
        <v>0.156948420359</v>
      </c>
      <c r="O736" s="8">
        <f t="shared" si="222"/>
        <v>0.67646351858599996</v>
      </c>
      <c r="P736" s="8">
        <f t="shared" si="223"/>
        <v>8.6849005006099994E-6</v>
      </c>
      <c r="Q736" s="8">
        <f t="shared" si="224"/>
        <v>0.31036520141399998</v>
      </c>
      <c r="R736" s="8">
        <f t="shared" si="225"/>
        <v>1.2634642244800001</v>
      </c>
      <c r="S736" s="8">
        <f t="shared" si="226"/>
        <v>1.1587579374700001</v>
      </c>
      <c r="T736" s="8">
        <f t="shared" si="227"/>
        <v>1.1854568056799999</v>
      </c>
      <c r="W736" s="7">
        <v>532310</v>
      </c>
      <c r="X736" s="7" t="s">
        <v>829</v>
      </c>
      <c r="Y736" s="8">
        <v>9.0981519002099998E-2</v>
      </c>
      <c r="Z736" s="8">
        <v>2.3780401925399999E-2</v>
      </c>
      <c r="AA736" s="8">
        <v>0.14870230355</v>
      </c>
      <c r="AB736" s="8">
        <v>7.6194225504799998E-2</v>
      </c>
      <c r="AC736" s="8">
        <v>1.86584232796E-2</v>
      </c>
      <c r="AD736" s="8">
        <v>6.3905288681200004E-2</v>
      </c>
      <c r="AE736" s="8">
        <v>8.4683751396299994E-2</v>
      </c>
      <c r="AF736" s="8">
        <v>2.2630998651599999E-2</v>
      </c>
      <c r="AG736" s="8">
        <v>7.8142055632300006E-2</v>
      </c>
      <c r="AH736" s="8">
        <v>6.8002574461299994E-2</v>
      </c>
      <c r="AI736" s="8">
        <v>1.6888099362499999E-2</v>
      </c>
      <c r="AJ736" s="8">
        <v>0.156948420359</v>
      </c>
      <c r="AK736" s="8">
        <v>0.67646351858599996</v>
      </c>
      <c r="AL736" s="8">
        <v>8.6849005006099994E-6</v>
      </c>
      <c r="AM736" s="8">
        <v>0.31036520141399998</v>
      </c>
      <c r="AN736" s="8">
        <v>1.2634642244800001</v>
      </c>
      <c r="AO736" s="8">
        <v>1.1587579374700001</v>
      </c>
      <c r="AP736" s="8">
        <v>1.1854568056799999</v>
      </c>
      <c r="AS736" s="7">
        <v>532310</v>
      </c>
      <c r="AT736" s="7" t="s">
        <v>829</v>
      </c>
      <c r="AU736" s="8">
        <v>0.10124075713850807</v>
      </c>
      <c r="AV736" s="8">
        <v>3.0055476251409679E-2</v>
      </c>
      <c r="AW736" s="8">
        <v>0.22686043250749999</v>
      </c>
      <c r="AX736" s="8">
        <v>0.10620103200557904</v>
      </c>
      <c r="AY736" s="8">
        <v>2.8394813861065817E-2</v>
      </c>
      <c r="AZ736" s="8">
        <v>0.16476950338600807</v>
      </c>
      <c r="BA736" s="8">
        <v>0.12408524111760001</v>
      </c>
      <c r="BB736" s="8">
        <v>3.1727866680993547E-2</v>
      </c>
      <c r="BC736" s="8">
        <v>0.20454202799157259</v>
      </c>
      <c r="BD736" s="8">
        <v>8.2391667763883861E-2</v>
      </c>
      <c r="BE736" s="8">
        <v>2.2180561667403224E-2</v>
      </c>
      <c r="BF736" s="8">
        <v>0.20713203012227421</v>
      </c>
      <c r="BG736" s="8">
        <v>0.50334745685396731</v>
      </c>
      <c r="BH736" s="8">
        <v>7.4971607876872581E-6</v>
      </c>
      <c r="BI736" s="8">
        <v>0.23078209592706439</v>
      </c>
      <c r="BJ736" s="8">
        <v>1.3581566658975806</v>
      </c>
      <c r="BK736" s="8">
        <v>1.0413008331240323</v>
      </c>
      <c r="BL736" s="8">
        <v>1.1022906196608064</v>
      </c>
    </row>
    <row r="737" spans="1:64" x14ac:dyDescent="0.3">
      <c r="A737" s="7">
        <v>532411</v>
      </c>
      <c r="B737" s="7" t="str">
        <f t="shared" si="209"/>
        <v>Commercial Air, Rail, and Water Transportation Equipment Rental and Leasing</v>
      </c>
      <c r="C737" s="8">
        <f t="shared" si="210"/>
        <v>7.9880530941020975E-2</v>
      </c>
      <c r="D737" s="8">
        <f t="shared" si="211"/>
        <v>1.6518507500507415E-2</v>
      </c>
      <c r="E737" s="8">
        <f t="shared" si="212"/>
        <v>0.20836284296711291</v>
      </c>
      <c r="F737" s="8">
        <f t="shared" si="213"/>
        <v>0.48443579896106448</v>
      </c>
      <c r="G737" s="8">
        <f t="shared" si="214"/>
        <v>9.2875726310851614E-2</v>
      </c>
      <c r="H737" s="8">
        <f t="shared" si="215"/>
        <v>0.61540552391620962</v>
      </c>
      <c r="I737" s="8">
        <f t="shared" si="216"/>
        <v>0.17662209994338707</v>
      </c>
      <c r="J737" s="8">
        <f t="shared" si="217"/>
        <v>3.1339147209038708E-2</v>
      </c>
      <c r="K737" s="8">
        <f t="shared" si="218"/>
        <v>0.24533688874533865</v>
      </c>
      <c r="L737" s="8">
        <f t="shared" si="219"/>
        <v>7.2076413579906434E-2</v>
      </c>
      <c r="M737" s="8">
        <f t="shared" si="220"/>
        <v>1.30915052032621E-2</v>
      </c>
      <c r="N737" s="8">
        <f t="shared" si="221"/>
        <v>0.20968354074927412</v>
      </c>
      <c r="O737" s="8">
        <f t="shared" si="222"/>
        <v>0.4087181582439357</v>
      </c>
      <c r="P737" s="8">
        <f t="shared" si="223"/>
        <v>1.2407563376544358E-6</v>
      </c>
      <c r="Q737" s="8">
        <f t="shared" si="224"/>
        <v>0.11759356040445168</v>
      </c>
      <c r="R737" s="8">
        <f t="shared" si="225"/>
        <v>1</v>
      </c>
      <c r="S737" s="8">
        <f t="shared" si="226"/>
        <v>1.8056202749941932</v>
      </c>
      <c r="T737" s="8">
        <f t="shared" si="227"/>
        <v>1.0662013617045158</v>
      </c>
      <c r="W737" s="7">
        <v>532411</v>
      </c>
      <c r="X737" s="7" t="s">
        <v>830</v>
      </c>
      <c r="Y737" s="8">
        <v>0</v>
      </c>
      <c r="Z737" s="8">
        <v>0</v>
      </c>
      <c r="AA737" s="8">
        <v>0</v>
      </c>
      <c r="AB737" s="8">
        <v>0</v>
      </c>
      <c r="AC737" s="8">
        <v>0</v>
      </c>
      <c r="AD737" s="8">
        <v>0</v>
      </c>
      <c r="AE737" s="8">
        <v>0</v>
      </c>
      <c r="AF737" s="8">
        <v>0</v>
      </c>
      <c r="AG737" s="8">
        <v>0</v>
      </c>
      <c r="AH737" s="8">
        <v>0</v>
      </c>
      <c r="AI737" s="8">
        <v>0</v>
      </c>
      <c r="AJ737" s="8">
        <v>0</v>
      </c>
      <c r="AK737" s="8">
        <v>0</v>
      </c>
      <c r="AL737" s="8">
        <v>0</v>
      </c>
      <c r="AM737" s="8">
        <v>0</v>
      </c>
      <c r="AN737" s="8">
        <v>1</v>
      </c>
      <c r="AO737" s="8">
        <v>0</v>
      </c>
      <c r="AP737" s="8">
        <v>0</v>
      </c>
      <c r="AS737" s="7">
        <v>532411</v>
      </c>
      <c r="AT737" s="7" t="s">
        <v>830</v>
      </c>
      <c r="AU737" s="8">
        <v>7.9880530941020975E-2</v>
      </c>
      <c r="AV737" s="8">
        <v>1.6518507500507415E-2</v>
      </c>
      <c r="AW737" s="8">
        <v>0.20836284296711291</v>
      </c>
      <c r="AX737" s="8">
        <v>0.48443579896106448</v>
      </c>
      <c r="AY737" s="8">
        <v>9.2875726310851614E-2</v>
      </c>
      <c r="AZ737" s="8">
        <v>0.61540552391620962</v>
      </c>
      <c r="BA737" s="8">
        <v>0.17662209994338707</v>
      </c>
      <c r="BB737" s="8">
        <v>3.1339147209038708E-2</v>
      </c>
      <c r="BC737" s="8">
        <v>0.24533688874533865</v>
      </c>
      <c r="BD737" s="8">
        <v>7.2076413579906434E-2</v>
      </c>
      <c r="BE737" s="8">
        <v>1.30915052032621E-2</v>
      </c>
      <c r="BF737" s="8">
        <v>0.20968354074927412</v>
      </c>
      <c r="BG737" s="8">
        <v>0.4087181582439357</v>
      </c>
      <c r="BH737" s="8">
        <v>1.2407563376544358E-6</v>
      </c>
      <c r="BI737" s="8">
        <v>0.11759356040445168</v>
      </c>
      <c r="BJ737" s="8">
        <v>1.3047618814090323</v>
      </c>
      <c r="BK737" s="8">
        <v>1.8056202749941932</v>
      </c>
      <c r="BL737" s="8">
        <v>1.0662013617045158</v>
      </c>
    </row>
    <row r="738" spans="1:64" x14ac:dyDescent="0.3">
      <c r="A738" s="7">
        <v>532412</v>
      </c>
      <c r="B738" s="7" t="str">
        <f t="shared" si="209"/>
        <v>Construction, Mining, and Forestry Machinery and Equipment Rental and Leasing</v>
      </c>
      <c r="C738" s="8">
        <f t="shared" si="210"/>
        <v>0.10891332755378387</v>
      </c>
      <c r="D738" s="8">
        <f t="shared" si="211"/>
        <v>2.0766920434043556E-2</v>
      </c>
      <c r="E738" s="8">
        <f t="shared" si="212"/>
        <v>0.28774832173469372</v>
      </c>
      <c r="F738" s="8">
        <f t="shared" si="213"/>
        <v>0.45992012872468868</v>
      </c>
      <c r="G738" s="8">
        <f t="shared" si="214"/>
        <v>7.7033695312992922E-2</v>
      </c>
      <c r="H738" s="8">
        <f t="shared" si="215"/>
        <v>0.5682187273322773</v>
      </c>
      <c r="I738" s="8">
        <f t="shared" si="216"/>
        <v>0.24663088274193545</v>
      </c>
      <c r="J738" s="8">
        <f t="shared" si="217"/>
        <v>4.0216407808253203E-2</v>
      </c>
      <c r="K738" s="8">
        <f t="shared" si="218"/>
        <v>0.34652391833159668</v>
      </c>
      <c r="L738" s="8">
        <f t="shared" si="219"/>
        <v>9.7982263698206493E-2</v>
      </c>
      <c r="M738" s="8">
        <f t="shared" si="220"/>
        <v>1.6360832702127261E-2</v>
      </c>
      <c r="N738" s="8">
        <f t="shared" si="221"/>
        <v>0.2897050081243065</v>
      </c>
      <c r="O738" s="8">
        <f t="shared" si="222"/>
        <v>0.6020575253451611</v>
      </c>
      <c r="P738" s="8">
        <f t="shared" si="223"/>
        <v>2.2366206518697088E-6</v>
      </c>
      <c r="Q738" s="8">
        <f t="shared" si="224"/>
        <v>0.16783058035122589</v>
      </c>
      <c r="R738" s="8">
        <f t="shared" si="225"/>
        <v>1</v>
      </c>
      <c r="S738" s="8">
        <f t="shared" si="226"/>
        <v>2.0083983578217741</v>
      </c>
      <c r="T738" s="8">
        <f t="shared" si="227"/>
        <v>1.5365970153338711</v>
      </c>
      <c r="W738" s="7">
        <v>532412</v>
      </c>
      <c r="X738" s="7" t="s">
        <v>831</v>
      </c>
      <c r="Y738" s="8">
        <v>0</v>
      </c>
      <c r="Z738" s="8">
        <v>0</v>
      </c>
      <c r="AA738" s="8">
        <v>0</v>
      </c>
      <c r="AB738" s="8">
        <v>0</v>
      </c>
      <c r="AC738" s="8">
        <v>0</v>
      </c>
      <c r="AD738" s="8">
        <v>0</v>
      </c>
      <c r="AE738" s="8">
        <v>0</v>
      </c>
      <c r="AF738" s="8">
        <v>0</v>
      </c>
      <c r="AG738" s="8">
        <v>0</v>
      </c>
      <c r="AH738" s="8">
        <v>0</v>
      </c>
      <c r="AI738" s="8">
        <v>0</v>
      </c>
      <c r="AJ738" s="8">
        <v>0</v>
      </c>
      <c r="AK738" s="8">
        <v>0</v>
      </c>
      <c r="AL738" s="8">
        <v>0</v>
      </c>
      <c r="AM738" s="8">
        <v>0</v>
      </c>
      <c r="AN738" s="8">
        <v>1</v>
      </c>
      <c r="AO738" s="8">
        <v>0</v>
      </c>
      <c r="AP738" s="8">
        <v>0</v>
      </c>
      <c r="AS738" s="7">
        <v>532412</v>
      </c>
      <c r="AT738" s="7" t="s">
        <v>831</v>
      </c>
      <c r="AU738" s="8">
        <v>0.10891332755378387</v>
      </c>
      <c r="AV738" s="8">
        <v>2.0766920434043556E-2</v>
      </c>
      <c r="AW738" s="8">
        <v>0.28774832173469372</v>
      </c>
      <c r="AX738" s="8">
        <v>0.45992012872468868</v>
      </c>
      <c r="AY738" s="8">
        <v>7.7033695312992922E-2</v>
      </c>
      <c r="AZ738" s="8">
        <v>0.5682187273322773</v>
      </c>
      <c r="BA738" s="8">
        <v>0.24663088274193545</v>
      </c>
      <c r="BB738" s="8">
        <v>4.0216407808253203E-2</v>
      </c>
      <c r="BC738" s="8">
        <v>0.34652391833159668</v>
      </c>
      <c r="BD738" s="8">
        <v>9.7982263698206493E-2</v>
      </c>
      <c r="BE738" s="8">
        <v>1.6360832702127261E-2</v>
      </c>
      <c r="BF738" s="8">
        <v>0.2897050081243065</v>
      </c>
      <c r="BG738" s="8">
        <v>0.6020575253451611</v>
      </c>
      <c r="BH738" s="8">
        <v>2.2366206518697088E-6</v>
      </c>
      <c r="BI738" s="8">
        <v>0.16783058035122589</v>
      </c>
      <c r="BJ738" s="8">
        <v>1.417428569722903</v>
      </c>
      <c r="BK738" s="8">
        <v>2.0083983578217741</v>
      </c>
      <c r="BL738" s="8">
        <v>1.5365970153338711</v>
      </c>
    </row>
    <row r="739" spans="1:64" x14ac:dyDescent="0.3">
      <c r="A739" s="7">
        <v>532420</v>
      </c>
      <c r="B739" s="7" t="str">
        <f t="shared" si="209"/>
        <v>Office Machinery and Equipment Rental and Leasing</v>
      </c>
      <c r="C739" s="8">
        <f t="shared" si="210"/>
        <v>8.7880942519624208E-2</v>
      </c>
      <c r="D739" s="8">
        <f t="shared" si="211"/>
        <v>1.7719711692270965E-2</v>
      </c>
      <c r="E739" s="8">
        <f t="shared" si="212"/>
        <v>0.22192478136309679</v>
      </c>
      <c r="F739" s="8">
        <f t="shared" si="213"/>
        <v>0.32980408901635483</v>
      </c>
      <c r="G739" s="8">
        <f t="shared" si="214"/>
        <v>6.2025994828159667E-2</v>
      </c>
      <c r="H739" s="8">
        <f t="shared" si="215"/>
        <v>0.41740261618475799</v>
      </c>
      <c r="I739" s="8">
        <f t="shared" si="216"/>
        <v>0.19210955338109678</v>
      </c>
      <c r="J739" s="8">
        <f t="shared" si="217"/>
        <v>3.3158186269098382E-2</v>
      </c>
      <c r="K739" s="8">
        <f t="shared" si="218"/>
        <v>0.26207261186609682</v>
      </c>
      <c r="L739" s="8">
        <f t="shared" si="219"/>
        <v>7.9546860932061286E-2</v>
      </c>
      <c r="M739" s="8">
        <f t="shared" si="220"/>
        <v>1.4061349743754356E-2</v>
      </c>
      <c r="N739" s="8">
        <f t="shared" si="221"/>
        <v>0.22271759827487095</v>
      </c>
      <c r="O739" s="8">
        <f t="shared" si="222"/>
        <v>0.45159940817758065</v>
      </c>
      <c r="P739" s="8">
        <f t="shared" si="223"/>
        <v>1.9729988060258058E-6</v>
      </c>
      <c r="Q739" s="8">
        <f t="shared" si="224"/>
        <v>0.13125112875541928</v>
      </c>
      <c r="R739" s="8">
        <f t="shared" si="225"/>
        <v>1</v>
      </c>
      <c r="S739" s="8">
        <f t="shared" si="226"/>
        <v>1.4866520548674191</v>
      </c>
      <c r="T739" s="8">
        <f t="shared" si="227"/>
        <v>1.1647597063545163</v>
      </c>
      <c r="W739" s="7">
        <v>532420</v>
      </c>
      <c r="X739" s="7" t="s">
        <v>832</v>
      </c>
      <c r="Y739" s="8">
        <v>0</v>
      </c>
      <c r="Z739" s="8">
        <v>0</v>
      </c>
      <c r="AA739" s="8">
        <v>0</v>
      </c>
      <c r="AB739" s="8">
        <v>0</v>
      </c>
      <c r="AC739" s="8">
        <v>0</v>
      </c>
      <c r="AD739" s="8">
        <v>0</v>
      </c>
      <c r="AE739" s="8">
        <v>0</v>
      </c>
      <c r="AF739" s="8">
        <v>0</v>
      </c>
      <c r="AG739" s="8">
        <v>0</v>
      </c>
      <c r="AH739" s="8">
        <v>0</v>
      </c>
      <c r="AI739" s="8">
        <v>0</v>
      </c>
      <c r="AJ739" s="8">
        <v>0</v>
      </c>
      <c r="AK739" s="8">
        <v>0</v>
      </c>
      <c r="AL739" s="8">
        <v>0</v>
      </c>
      <c r="AM739" s="8">
        <v>0</v>
      </c>
      <c r="AN739" s="8">
        <v>1</v>
      </c>
      <c r="AO739" s="8">
        <v>0</v>
      </c>
      <c r="AP739" s="8">
        <v>0</v>
      </c>
      <c r="AS739" s="7">
        <v>532420</v>
      </c>
      <c r="AT739" s="7" t="s">
        <v>832</v>
      </c>
      <c r="AU739" s="8">
        <v>8.7880942519624208E-2</v>
      </c>
      <c r="AV739" s="8">
        <v>1.7719711692270965E-2</v>
      </c>
      <c r="AW739" s="8">
        <v>0.22192478136309679</v>
      </c>
      <c r="AX739" s="8">
        <v>0.32980408901635483</v>
      </c>
      <c r="AY739" s="8">
        <v>6.2025994828159667E-2</v>
      </c>
      <c r="AZ739" s="8">
        <v>0.41740261618475799</v>
      </c>
      <c r="BA739" s="8">
        <v>0.19210955338109678</v>
      </c>
      <c r="BB739" s="8">
        <v>3.3158186269098382E-2</v>
      </c>
      <c r="BC739" s="8">
        <v>0.26207261186609682</v>
      </c>
      <c r="BD739" s="8">
        <v>7.9546860932061286E-2</v>
      </c>
      <c r="BE739" s="8">
        <v>1.4061349743754356E-2</v>
      </c>
      <c r="BF739" s="8">
        <v>0.22271759827487095</v>
      </c>
      <c r="BG739" s="8">
        <v>0.45159940817758065</v>
      </c>
      <c r="BH739" s="8">
        <v>1.9729988060258058E-6</v>
      </c>
      <c r="BI739" s="8">
        <v>0.13125112875541928</v>
      </c>
      <c r="BJ739" s="8">
        <v>1.3275254355753225</v>
      </c>
      <c r="BK739" s="8">
        <v>1.4866520548674191</v>
      </c>
      <c r="BL739" s="8">
        <v>1.1647597063545163</v>
      </c>
    </row>
    <row r="740" spans="1:64" x14ac:dyDescent="0.3">
      <c r="A740" s="7">
        <v>532490</v>
      </c>
      <c r="B740" s="7" t="str">
        <f t="shared" si="209"/>
        <v>Other Commercial and Industrial Machinery and Equipment Rental and Leasing</v>
      </c>
      <c r="C740" s="8">
        <f t="shared" si="210"/>
        <v>0.10828283360939031</v>
      </c>
      <c r="D740" s="8">
        <f t="shared" si="211"/>
        <v>2.067934115152532E-2</v>
      </c>
      <c r="E740" s="8">
        <f t="shared" si="212"/>
        <v>0.28427180044624195</v>
      </c>
      <c r="F740" s="8">
        <f t="shared" si="213"/>
        <v>0.41024300350467752</v>
      </c>
      <c r="G740" s="8">
        <f t="shared" si="214"/>
        <v>6.995420789013386E-2</v>
      </c>
      <c r="H740" s="8">
        <f t="shared" si="215"/>
        <v>0.50741453504043077</v>
      </c>
      <c r="I740" s="8">
        <f t="shared" si="216"/>
        <v>0.24001655290475815</v>
      </c>
      <c r="J740" s="8">
        <f t="shared" si="217"/>
        <v>3.9142816938991944E-2</v>
      </c>
      <c r="K740" s="8">
        <f t="shared" si="218"/>
        <v>0.33423541211774188</v>
      </c>
      <c r="L740" s="8">
        <f t="shared" si="219"/>
        <v>9.764755657034839E-2</v>
      </c>
      <c r="M740" s="8">
        <f t="shared" si="220"/>
        <v>1.6304780736891455E-2</v>
      </c>
      <c r="N740" s="8">
        <f t="shared" si="221"/>
        <v>0.28643409432332256</v>
      </c>
      <c r="O740" s="8">
        <f t="shared" si="222"/>
        <v>0.59114160041395158</v>
      </c>
      <c r="P740" s="8">
        <f t="shared" si="223"/>
        <v>2.8594437560364516E-6</v>
      </c>
      <c r="Q740" s="8">
        <f t="shared" si="224"/>
        <v>0.16892094260516122</v>
      </c>
      <c r="R740" s="8">
        <f t="shared" si="225"/>
        <v>1</v>
      </c>
      <c r="S740" s="8">
        <f t="shared" si="226"/>
        <v>1.8747085206291938</v>
      </c>
      <c r="T740" s="8">
        <f t="shared" si="227"/>
        <v>1.500491556154677</v>
      </c>
      <c r="W740" s="7">
        <v>532490</v>
      </c>
      <c r="X740" s="7" t="s">
        <v>833</v>
      </c>
      <c r="Y740" s="8">
        <v>0</v>
      </c>
      <c r="Z740" s="8">
        <v>0</v>
      </c>
      <c r="AA740" s="8">
        <v>0</v>
      </c>
      <c r="AB740" s="8">
        <v>0</v>
      </c>
      <c r="AC740" s="8">
        <v>0</v>
      </c>
      <c r="AD740" s="8">
        <v>0</v>
      </c>
      <c r="AE740" s="8">
        <v>0</v>
      </c>
      <c r="AF740" s="8">
        <v>0</v>
      </c>
      <c r="AG740" s="8">
        <v>0</v>
      </c>
      <c r="AH740" s="8">
        <v>0</v>
      </c>
      <c r="AI740" s="8">
        <v>0</v>
      </c>
      <c r="AJ740" s="8">
        <v>0</v>
      </c>
      <c r="AK740" s="8">
        <v>0</v>
      </c>
      <c r="AL740" s="8">
        <v>0</v>
      </c>
      <c r="AM740" s="8">
        <v>0</v>
      </c>
      <c r="AN740" s="8">
        <v>1</v>
      </c>
      <c r="AO740" s="8">
        <v>0</v>
      </c>
      <c r="AP740" s="8">
        <v>0</v>
      </c>
      <c r="AS740" s="7">
        <v>532490</v>
      </c>
      <c r="AT740" s="7" t="s">
        <v>833</v>
      </c>
      <c r="AU740" s="8">
        <v>0.10828283360939031</v>
      </c>
      <c r="AV740" s="8">
        <v>2.067934115152532E-2</v>
      </c>
      <c r="AW740" s="8">
        <v>0.28427180044624195</v>
      </c>
      <c r="AX740" s="8">
        <v>0.41024300350467752</v>
      </c>
      <c r="AY740" s="8">
        <v>6.995420789013386E-2</v>
      </c>
      <c r="AZ740" s="8">
        <v>0.50741453504043077</v>
      </c>
      <c r="BA740" s="8">
        <v>0.24001655290475815</v>
      </c>
      <c r="BB740" s="8">
        <v>3.9142816938991944E-2</v>
      </c>
      <c r="BC740" s="8">
        <v>0.33423541211774188</v>
      </c>
      <c r="BD740" s="8">
        <v>9.764755657034839E-2</v>
      </c>
      <c r="BE740" s="8">
        <v>1.6304780736891455E-2</v>
      </c>
      <c r="BF740" s="8">
        <v>0.28643409432332256</v>
      </c>
      <c r="BG740" s="8">
        <v>0.59114160041395158</v>
      </c>
      <c r="BH740" s="8">
        <v>2.8594437560364516E-6</v>
      </c>
      <c r="BI740" s="8">
        <v>0.16892094260516122</v>
      </c>
      <c r="BJ740" s="8">
        <v>1.4132339752069352</v>
      </c>
      <c r="BK740" s="8">
        <v>1.8747085206291938</v>
      </c>
      <c r="BL740" s="8">
        <v>1.500491556154677</v>
      </c>
    </row>
    <row r="741" spans="1:64" x14ac:dyDescent="0.3">
      <c r="A741" s="7">
        <v>533110</v>
      </c>
      <c r="B741" s="7" t="str">
        <f t="shared" si="209"/>
        <v>Lessors of Nonfinancial Intangible Assets (except Copyrighted Works)</v>
      </c>
      <c r="C741" s="8">
        <f t="shared" si="210"/>
        <v>0.100103201945</v>
      </c>
      <c r="D741" s="8">
        <f t="shared" si="211"/>
        <v>1.14793734206E-2</v>
      </c>
      <c r="E741" s="8">
        <f t="shared" si="212"/>
        <v>0.28374778527799999</v>
      </c>
      <c r="F741" s="8">
        <f t="shared" si="213"/>
        <v>5.4741661087700004</v>
      </c>
      <c r="G741" s="8">
        <f t="shared" si="214"/>
        <v>0.87416828929799995</v>
      </c>
      <c r="H741" s="8">
        <f t="shared" si="215"/>
        <v>4.0955234170999999</v>
      </c>
      <c r="I741" s="8">
        <f t="shared" si="216"/>
        <v>1.86884095239</v>
      </c>
      <c r="J741" s="8">
        <f t="shared" si="217"/>
        <v>0.25771854858299997</v>
      </c>
      <c r="K741" s="8">
        <f t="shared" si="218"/>
        <v>1.3204732557700001</v>
      </c>
      <c r="L741" s="8">
        <f t="shared" si="219"/>
        <v>8.8510033315299996E-2</v>
      </c>
      <c r="M741" s="8">
        <f t="shared" si="220"/>
        <v>8.7164934892800007E-3</v>
      </c>
      <c r="N741" s="8">
        <f t="shared" si="221"/>
        <v>0.32690079839000002</v>
      </c>
      <c r="O741" s="8">
        <f t="shared" si="222"/>
        <v>0.69214025225200004</v>
      </c>
      <c r="P741" s="8">
        <f t="shared" si="223"/>
        <v>1.13853567895E-7</v>
      </c>
      <c r="Q741" s="8">
        <f t="shared" si="224"/>
        <v>1.4877045269099999E-2</v>
      </c>
      <c r="R741" s="8">
        <f t="shared" si="225"/>
        <v>1.39533036064</v>
      </c>
      <c r="S741" s="8">
        <f t="shared" si="226"/>
        <v>11.443857815199999</v>
      </c>
      <c r="T741" s="8">
        <f t="shared" si="227"/>
        <v>4.4470327567399996</v>
      </c>
      <c r="W741" s="7">
        <v>533110</v>
      </c>
      <c r="X741" s="7" t="s">
        <v>834</v>
      </c>
      <c r="Y741" s="8">
        <v>0.100103201945</v>
      </c>
      <c r="Z741" s="8">
        <v>1.14793734206E-2</v>
      </c>
      <c r="AA741" s="8">
        <v>0.28374778527799999</v>
      </c>
      <c r="AB741" s="8">
        <v>5.4741661087700004</v>
      </c>
      <c r="AC741" s="8">
        <v>0.87416828929799995</v>
      </c>
      <c r="AD741" s="8">
        <v>4.0955234170999999</v>
      </c>
      <c r="AE741" s="8">
        <v>1.86884095239</v>
      </c>
      <c r="AF741" s="8">
        <v>0.25771854858299997</v>
      </c>
      <c r="AG741" s="8">
        <v>1.3204732557700001</v>
      </c>
      <c r="AH741" s="8">
        <v>8.8510033315299996E-2</v>
      </c>
      <c r="AI741" s="8">
        <v>8.7164934892800007E-3</v>
      </c>
      <c r="AJ741" s="8">
        <v>0.32690079839000002</v>
      </c>
      <c r="AK741" s="8">
        <v>0.69214025225200004</v>
      </c>
      <c r="AL741" s="8">
        <v>1.13853567895E-7</v>
      </c>
      <c r="AM741" s="8">
        <v>1.4877045269099999E-2</v>
      </c>
      <c r="AN741" s="8">
        <v>1.39533036064</v>
      </c>
      <c r="AO741" s="8">
        <v>11.443857815199999</v>
      </c>
      <c r="AP741" s="8">
        <v>4.4470327567399996</v>
      </c>
      <c r="AS741" s="7">
        <v>533110</v>
      </c>
      <c r="AT741" s="7" t="s">
        <v>834</v>
      </c>
      <c r="AU741" s="8">
        <v>0.1126644744228113</v>
      </c>
      <c r="AV741" s="8">
        <v>2.3442256356358396E-2</v>
      </c>
      <c r="AW741" s="8">
        <v>0.37207376677554843</v>
      </c>
      <c r="AX741" s="8">
        <v>6.6624857425888733</v>
      </c>
      <c r="AY741" s="8">
        <v>1.5668221764217576</v>
      </c>
      <c r="AZ741" s="8">
        <v>8.9070807186074195</v>
      </c>
      <c r="BA741" s="8">
        <v>2.4243259202370968</v>
      </c>
      <c r="BB741" s="8">
        <v>0.57776686776072594</v>
      </c>
      <c r="BC741" s="8">
        <v>3.7112279959606447</v>
      </c>
      <c r="BD741" s="8">
        <v>9.2434444013514541E-2</v>
      </c>
      <c r="BE741" s="8">
        <v>1.7824272705742092E-2</v>
      </c>
      <c r="BF741" s="8">
        <v>0.39165039426758053</v>
      </c>
      <c r="BG741" s="8">
        <v>0.70096465665000041</v>
      </c>
      <c r="BH741" s="8">
        <v>1.3085084306688055E-7</v>
      </c>
      <c r="BI741" s="8">
        <v>1.5006098442900013E-2</v>
      </c>
      <c r="BJ741" s="8">
        <v>1.5081804975548387</v>
      </c>
      <c r="BK741" s="8">
        <v>18.136388637619024</v>
      </c>
      <c r="BL741" s="8">
        <v>7.7133207839591913</v>
      </c>
    </row>
    <row r="742" spans="1:64" x14ac:dyDescent="0.3">
      <c r="A742" s="7">
        <v>541110</v>
      </c>
      <c r="B742" s="7" t="str">
        <f t="shared" si="209"/>
        <v>Offices of Lawyers</v>
      </c>
      <c r="C742" s="8">
        <f t="shared" si="210"/>
        <v>7.2607768803699999E-2</v>
      </c>
      <c r="D742" s="8">
        <f t="shared" si="211"/>
        <v>1.1902193681500001E-2</v>
      </c>
      <c r="E742" s="8">
        <f t="shared" si="212"/>
        <v>0.157821969364</v>
      </c>
      <c r="F742" s="8">
        <f t="shared" si="213"/>
        <v>7.6953643428500001E-2</v>
      </c>
      <c r="G742" s="8">
        <f t="shared" si="214"/>
        <v>1.34412866167E-2</v>
      </c>
      <c r="H742" s="8">
        <f t="shared" si="215"/>
        <v>7.3872265656600003E-2</v>
      </c>
      <c r="I742" s="8">
        <f t="shared" si="216"/>
        <v>5.6570304766000001E-2</v>
      </c>
      <c r="J742" s="8">
        <f t="shared" si="217"/>
        <v>9.3996151135900003E-3</v>
      </c>
      <c r="K742" s="8">
        <f t="shared" si="218"/>
        <v>5.5346222996799997E-2</v>
      </c>
      <c r="L742" s="8">
        <f t="shared" si="219"/>
        <v>4.2136478624499998E-2</v>
      </c>
      <c r="M742" s="8">
        <f t="shared" si="220"/>
        <v>8.1629389283599998E-3</v>
      </c>
      <c r="N742" s="8">
        <f t="shared" si="221"/>
        <v>0.15564494325600001</v>
      </c>
      <c r="O742" s="8">
        <f t="shared" si="222"/>
        <v>0.74523624011599998</v>
      </c>
      <c r="P742" s="8">
        <f t="shared" si="223"/>
        <v>7.7676729856199992E-6</v>
      </c>
      <c r="Q742" s="8">
        <f t="shared" si="224"/>
        <v>0.41165563868299998</v>
      </c>
      <c r="R742" s="8">
        <f t="shared" si="225"/>
        <v>1.2423319318499999</v>
      </c>
      <c r="S742" s="8">
        <f t="shared" si="226"/>
        <v>1.1642671956999999</v>
      </c>
      <c r="T742" s="8">
        <f t="shared" si="227"/>
        <v>1.12131614288</v>
      </c>
      <c r="W742" s="7">
        <v>541110</v>
      </c>
      <c r="X742" s="7" t="s">
        <v>835</v>
      </c>
      <c r="Y742" s="8">
        <v>7.2607768803699999E-2</v>
      </c>
      <c r="Z742" s="8">
        <v>1.1902193681500001E-2</v>
      </c>
      <c r="AA742" s="8">
        <v>0.157821969364</v>
      </c>
      <c r="AB742" s="8">
        <v>7.6953643428500001E-2</v>
      </c>
      <c r="AC742" s="8">
        <v>1.34412866167E-2</v>
      </c>
      <c r="AD742" s="8">
        <v>7.3872265656600003E-2</v>
      </c>
      <c r="AE742" s="8">
        <v>5.6570304766000001E-2</v>
      </c>
      <c r="AF742" s="8">
        <v>9.3996151135900003E-3</v>
      </c>
      <c r="AG742" s="8">
        <v>5.5346222996799997E-2</v>
      </c>
      <c r="AH742" s="8">
        <v>4.2136478624499998E-2</v>
      </c>
      <c r="AI742" s="8">
        <v>8.1629389283599998E-3</v>
      </c>
      <c r="AJ742" s="8">
        <v>0.15564494325600001</v>
      </c>
      <c r="AK742" s="8">
        <v>0.74523624011599998</v>
      </c>
      <c r="AL742" s="8">
        <v>7.7676729856199992E-6</v>
      </c>
      <c r="AM742" s="8">
        <v>0.41165563868299998</v>
      </c>
      <c r="AN742" s="8">
        <v>1.2423319318499999</v>
      </c>
      <c r="AO742" s="8">
        <v>1.1642671956999999</v>
      </c>
      <c r="AP742" s="8">
        <v>1.12131614288</v>
      </c>
      <c r="AS742" s="7">
        <v>541110</v>
      </c>
      <c r="AT742" s="7" t="s">
        <v>835</v>
      </c>
      <c r="AU742" s="8">
        <v>0.10659289255818059</v>
      </c>
      <c r="AV742" s="8">
        <v>2.7600759672485646E-2</v>
      </c>
      <c r="AW742" s="8">
        <v>0.28035717330872578</v>
      </c>
      <c r="AX742" s="8">
        <v>0.14668060508707903</v>
      </c>
      <c r="AY742" s="8">
        <v>3.8192304322375789E-2</v>
      </c>
      <c r="AZ742" s="8">
        <v>0.23204426013694998</v>
      </c>
      <c r="BA742" s="8">
        <v>8.988270825945481E-2</v>
      </c>
      <c r="BB742" s="8">
        <v>2.3756424080736447E-2</v>
      </c>
      <c r="BC742" s="8">
        <v>0.17040075936611132</v>
      </c>
      <c r="BD742" s="8">
        <v>6.2930651196203224E-2</v>
      </c>
      <c r="BE742" s="8">
        <v>1.9248371874954026E-2</v>
      </c>
      <c r="BF742" s="8">
        <v>0.24488132862056453</v>
      </c>
      <c r="BG742" s="8">
        <v>0.74887969948100108</v>
      </c>
      <c r="BH742" s="8">
        <v>5.9336060896537085E-6</v>
      </c>
      <c r="BI742" s="8">
        <v>0.4132488039239996</v>
      </c>
      <c r="BJ742" s="8">
        <v>1.4145508255391939</v>
      </c>
      <c r="BK742" s="8">
        <v>1.4169171695459677</v>
      </c>
      <c r="BL742" s="8">
        <v>1.2840398917064513</v>
      </c>
    </row>
    <row r="743" spans="1:64" x14ac:dyDescent="0.3">
      <c r="A743" s="7">
        <v>541191</v>
      </c>
      <c r="B743" s="7" t="str">
        <f t="shared" si="209"/>
        <v>Title Abstract and Settlement Offices</v>
      </c>
      <c r="C743" s="8">
        <f t="shared" si="210"/>
        <v>7.2626508335899995E-2</v>
      </c>
      <c r="D743" s="8">
        <f t="shared" si="211"/>
        <v>1.1901327876299999E-2</v>
      </c>
      <c r="E743" s="8">
        <f t="shared" si="212"/>
        <v>0.15804652691500001</v>
      </c>
      <c r="F743" s="8">
        <f t="shared" si="213"/>
        <v>0.12792560265299999</v>
      </c>
      <c r="G743" s="8">
        <f t="shared" si="214"/>
        <v>2.2491436804500001E-2</v>
      </c>
      <c r="H743" s="8">
        <f t="shared" si="215"/>
        <v>0.121064802128</v>
      </c>
      <c r="I743" s="8">
        <f t="shared" si="216"/>
        <v>5.7402342105800003E-2</v>
      </c>
      <c r="J743" s="8">
        <f t="shared" si="217"/>
        <v>9.5392469613400001E-3</v>
      </c>
      <c r="K743" s="8">
        <f t="shared" si="218"/>
        <v>5.5426632359700002E-2</v>
      </c>
      <c r="L743" s="8">
        <f t="shared" si="219"/>
        <v>4.2146261677499998E-2</v>
      </c>
      <c r="M743" s="8">
        <f t="shared" si="220"/>
        <v>8.1644624684199998E-3</v>
      </c>
      <c r="N743" s="8">
        <f t="shared" si="221"/>
        <v>0.15621293370700001</v>
      </c>
      <c r="O743" s="8">
        <f t="shared" si="222"/>
        <v>0.74511505349499996</v>
      </c>
      <c r="P743" s="8">
        <f t="shared" si="223"/>
        <v>4.6419944257000001E-6</v>
      </c>
      <c r="Q743" s="8">
        <f t="shared" si="224"/>
        <v>0.40560344251199998</v>
      </c>
      <c r="R743" s="8">
        <f t="shared" si="225"/>
        <v>1.2425743631299999</v>
      </c>
      <c r="S743" s="8">
        <f t="shared" si="226"/>
        <v>1.27148184159</v>
      </c>
      <c r="T743" s="8">
        <f t="shared" si="227"/>
        <v>1.1223682214299999</v>
      </c>
      <c r="W743" s="7">
        <v>541191</v>
      </c>
      <c r="X743" s="7" t="s">
        <v>836</v>
      </c>
      <c r="Y743" s="8">
        <v>7.2626508335899995E-2</v>
      </c>
      <c r="Z743" s="8">
        <v>1.1901327876299999E-2</v>
      </c>
      <c r="AA743" s="8">
        <v>0.15804652691500001</v>
      </c>
      <c r="AB743" s="8">
        <v>0.12792560265299999</v>
      </c>
      <c r="AC743" s="8">
        <v>2.2491436804500001E-2</v>
      </c>
      <c r="AD743" s="8">
        <v>0.121064802128</v>
      </c>
      <c r="AE743" s="8">
        <v>5.7402342105800003E-2</v>
      </c>
      <c r="AF743" s="8">
        <v>9.5392469613400001E-3</v>
      </c>
      <c r="AG743" s="8">
        <v>5.5426632359700002E-2</v>
      </c>
      <c r="AH743" s="8">
        <v>4.2146261677499998E-2</v>
      </c>
      <c r="AI743" s="8">
        <v>8.1644624684199998E-3</v>
      </c>
      <c r="AJ743" s="8">
        <v>0.15621293370700001</v>
      </c>
      <c r="AK743" s="8">
        <v>0.74511505349499996</v>
      </c>
      <c r="AL743" s="8">
        <v>4.6419944257000001E-6</v>
      </c>
      <c r="AM743" s="8">
        <v>0.40560344251199998</v>
      </c>
      <c r="AN743" s="8">
        <v>1.2425743631299999</v>
      </c>
      <c r="AO743" s="8">
        <v>1.27148184159</v>
      </c>
      <c r="AP743" s="8">
        <v>1.1223682214299999</v>
      </c>
      <c r="AS743" s="7">
        <v>541191</v>
      </c>
      <c r="AT743" s="7" t="s">
        <v>836</v>
      </c>
      <c r="AU743" s="8">
        <v>0.10550609571382581</v>
      </c>
      <c r="AV743" s="8">
        <v>2.7407901575681456E-2</v>
      </c>
      <c r="AW743" s="8">
        <v>0.27845643312317742</v>
      </c>
      <c r="AX743" s="8">
        <v>0.14602171811705006</v>
      </c>
      <c r="AY743" s="8">
        <v>3.8018782979140964E-2</v>
      </c>
      <c r="AZ743" s="8">
        <v>0.23157923670023062</v>
      </c>
      <c r="BA743" s="8">
        <v>9.0406003774229027E-2</v>
      </c>
      <c r="BB743" s="8">
        <v>2.3958163995571619E-2</v>
      </c>
      <c r="BC743" s="8">
        <v>0.17181442223896937</v>
      </c>
      <c r="BD743" s="8">
        <v>6.2503876641245168E-2</v>
      </c>
      <c r="BE743" s="8">
        <v>1.9136750805457906E-2</v>
      </c>
      <c r="BF743" s="8">
        <v>0.24331015167238712</v>
      </c>
      <c r="BG743" s="8">
        <v>0.73667692088875814</v>
      </c>
      <c r="BH743" s="8">
        <v>6.0290152227406479E-6</v>
      </c>
      <c r="BI743" s="8">
        <v>0.40044673216175802</v>
      </c>
      <c r="BJ743" s="8">
        <v>1.4113704304129027</v>
      </c>
      <c r="BK743" s="8">
        <v>1.399490705538226</v>
      </c>
      <c r="BL743" s="8">
        <v>1.2700495577498385</v>
      </c>
    </row>
    <row r="744" spans="1:64" x14ac:dyDescent="0.3">
      <c r="A744" s="7">
        <v>541199</v>
      </c>
      <c r="B744" s="7" t="str">
        <f t="shared" si="209"/>
        <v>All Other Legal Services</v>
      </c>
      <c r="C744" s="8">
        <f t="shared" si="210"/>
        <v>8.148769216930965E-2</v>
      </c>
      <c r="D744" s="8">
        <f t="shared" si="211"/>
        <v>2.2757543726501614E-2</v>
      </c>
      <c r="E744" s="8">
        <f t="shared" si="212"/>
        <v>0.21361978321379038</v>
      </c>
      <c r="F744" s="8">
        <f t="shared" si="213"/>
        <v>0.10502760131961614</v>
      </c>
      <c r="G744" s="8">
        <f t="shared" si="214"/>
        <v>2.9379552407380334E-2</v>
      </c>
      <c r="H744" s="8">
        <f t="shared" si="215"/>
        <v>0.17021153013005316</v>
      </c>
      <c r="I744" s="8">
        <f t="shared" si="216"/>
        <v>6.9477291563590324E-2</v>
      </c>
      <c r="J744" s="8">
        <f t="shared" si="217"/>
        <v>1.9720165350842419E-2</v>
      </c>
      <c r="K744" s="8">
        <f t="shared" si="218"/>
        <v>0.13491754926602095</v>
      </c>
      <c r="L744" s="8">
        <f t="shared" si="219"/>
        <v>4.9142080632588701E-2</v>
      </c>
      <c r="M744" s="8">
        <f t="shared" si="220"/>
        <v>1.5988145582831289E-2</v>
      </c>
      <c r="N744" s="8">
        <f t="shared" si="221"/>
        <v>0.18463217250638711</v>
      </c>
      <c r="O744" s="8">
        <f t="shared" si="222"/>
        <v>0.51920572944804799</v>
      </c>
      <c r="P744" s="8">
        <f t="shared" si="223"/>
        <v>4.8363894938280644E-6</v>
      </c>
      <c r="Q744" s="8">
        <f t="shared" si="224"/>
        <v>0.28726222939720947</v>
      </c>
      <c r="R744" s="8">
        <f t="shared" si="225"/>
        <v>1</v>
      </c>
      <c r="S744" s="8">
        <f t="shared" si="226"/>
        <v>0.99816707095419355</v>
      </c>
      <c r="T744" s="8">
        <f t="shared" si="227"/>
        <v>0.9176633932772581</v>
      </c>
      <c r="W744" s="7">
        <v>541199</v>
      </c>
      <c r="X744" s="7" t="s">
        <v>837</v>
      </c>
      <c r="Y744" s="8">
        <v>0</v>
      </c>
      <c r="Z744" s="8">
        <v>0</v>
      </c>
      <c r="AA744" s="8">
        <v>0</v>
      </c>
      <c r="AB744" s="8">
        <v>0</v>
      </c>
      <c r="AC744" s="8">
        <v>0</v>
      </c>
      <c r="AD744" s="8">
        <v>0</v>
      </c>
      <c r="AE744" s="8">
        <v>0</v>
      </c>
      <c r="AF744" s="8">
        <v>0</v>
      </c>
      <c r="AG744" s="8">
        <v>0</v>
      </c>
      <c r="AH744" s="8">
        <v>0</v>
      </c>
      <c r="AI744" s="8">
        <v>0</v>
      </c>
      <c r="AJ744" s="8">
        <v>0</v>
      </c>
      <c r="AK744" s="8">
        <v>0</v>
      </c>
      <c r="AL744" s="8">
        <v>0</v>
      </c>
      <c r="AM744" s="8">
        <v>0</v>
      </c>
      <c r="AN744" s="8">
        <v>1</v>
      </c>
      <c r="AO744" s="8">
        <v>0</v>
      </c>
      <c r="AP744" s="8">
        <v>0</v>
      </c>
      <c r="AS744" s="7">
        <v>541199</v>
      </c>
      <c r="AT744" s="7" t="s">
        <v>837</v>
      </c>
      <c r="AU744" s="8">
        <v>8.148769216930965E-2</v>
      </c>
      <c r="AV744" s="8">
        <v>2.2757543726501614E-2</v>
      </c>
      <c r="AW744" s="8">
        <v>0.21361978321379038</v>
      </c>
      <c r="AX744" s="8">
        <v>0.10502760131961614</v>
      </c>
      <c r="AY744" s="8">
        <v>2.9379552407380334E-2</v>
      </c>
      <c r="AZ744" s="8">
        <v>0.17021153013005316</v>
      </c>
      <c r="BA744" s="8">
        <v>6.9477291563590324E-2</v>
      </c>
      <c r="BB744" s="8">
        <v>1.9720165350842419E-2</v>
      </c>
      <c r="BC744" s="8">
        <v>0.13491754926602095</v>
      </c>
      <c r="BD744" s="8">
        <v>4.9142080632588701E-2</v>
      </c>
      <c r="BE744" s="8">
        <v>1.5988145582831289E-2</v>
      </c>
      <c r="BF744" s="8">
        <v>0.18463217250638711</v>
      </c>
      <c r="BG744" s="8">
        <v>0.51920572944804799</v>
      </c>
      <c r="BH744" s="8">
        <v>4.8363894938280644E-6</v>
      </c>
      <c r="BI744" s="8">
        <v>0.28726222939720947</v>
      </c>
      <c r="BJ744" s="8">
        <v>1.3178650191096775</v>
      </c>
      <c r="BK744" s="8">
        <v>0.99816707095419355</v>
      </c>
      <c r="BL744" s="8">
        <v>0.9176633932772581</v>
      </c>
    </row>
    <row r="745" spans="1:64" x14ac:dyDescent="0.3">
      <c r="A745" s="7">
        <v>541211</v>
      </c>
      <c r="B745" s="7" t="str">
        <f t="shared" si="209"/>
        <v>Offices of Certified Public Accountants</v>
      </c>
      <c r="C745" s="8">
        <f t="shared" si="210"/>
        <v>8.1210637368499997E-2</v>
      </c>
      <c r="D745" s="8">
        <f t="shared" si="211"/>
        <v>1.22732899612E-2</v>
      </c>
      <c r="E745" s="8">
        <f t="shared" si="212"/>
        <v>0.107151523562</v>
      </c>
      <c r="F745" s="8">
        <f t="shared" si="213"/>
        <v>5.9921317889900003E-2</v>
      </c>
      <c r="G745" s="8">
        <f t="shared" si="214"/>
        <v>7.9933818281799993E-3</v>
      </c>
      <c r="H745" s="8">
        <f t="shared" si="215"/>
        <v>4.4378284877800003E-2</v>
      </c>
      <c r="I745" s="8">
        <f t="shared" si="216"/>
        <v>4.7731715691299997E-2</v>
      </c>
      <c r="J745" s="8">
        <f t="shared" si="217"/>
        <v>6.9788378502899998E-3</v>
      </c>
      <c r="K745" s="8">
        <f t="shared" si="218"/>
        <v>3.62445173644E-2</v>
      </c>
      <c r="L745" s="8">
        <f t="shared" si="219"/>
        <v>6.0968134931700002E-2</v>
      </c>
      <c r="M745" s="8">
        <f t="shared" si="220"/>
        <v>8.8563333026499998E-3</v>
      </c>
      <c r="N745" s="8">
        <f t="shared" si="221"/>
        <v>0.106825735886</v>
      </c>
      <c r="O745" s="8">
        <f t="shared" si="222"/>
        <v>0.70462334623800005</v>
      </c>
      <c r="P745" s="8">
        <f t="shared" si="223"/>
        <v>1.2632378922000001E-5</v>
      </c>
      <c r="Q745" s="8">
        <f t="shared" si="224"/>
        <v>0.55825547657999997</v>
      </c>
      <c r="R745" s="8">
        <f t="shared" si="225"/>
        <v>1.2006354508899999</v>
      </c>
      <c r="S745" s="8">
        <f t="shared" si="226"/>
        <v>1.1122929846</v>
      </c>
      <c r="T745" s="8">
        <f t="shared" si="227"/>
        <v>1.09095507091</v>
      </c>
      <c r="W745" s="7">
        <v>541211</v>
      </c>
      <c r="X745" s="7" t="s">
        <v>838</v>
      </c>
      <c r="Y745" s="8">
        <v>8.1210637368499997E-2</v>
      </c>
      <c r="Z745" s="8">
        <v>1.22732899612E-2</v>
      </c>
      <c r="AA745" s="8">
        <v>0.107151523562</v>
      </c>
      <c r="AB745" s="8">
        <v>5.9921317889900003E-2</v>
      </c>
      <c r="AC745" s="8">
        <v>7.9933818281799993E-3</v>
      </c>
      <c r="AD745" s="8">
        <v>4.4378284877800003E-2</v>
      </c>
      <c r="AE745" s="8">
        <v>4.7731715691299997E-2</v>
      </c>
      <c r="AF745" s="8">
        <v>6.9788378502899998E-3</v>
      </c>
      <c r="AG745" s="8">
        <v>3.62445173644E-2</v>
      </c>
      <c r="AH745" s="8">
        <v>6.0968134931700002E-2</v>
      </c>
      <c r="AI745" s="8">
        <v>8.8563333026499998E-3</v>
      </c>
      <c r="AJ745" s="8">
        <v>0.106825735886</v>
      </c>
      <c r="AK745" s="8">
        <v>0.70462334623800005</v>
      </c>
      <c r="AL745" s="8">
        <v>1.2632378922000001E-5</v>
      </c>
      <c r="AM745" s="8">
        <v>0.55825547657999997</v>
      </c>
      <c r="AN745" s="8">
        <v>1.2006354508899999</v>
      </c>
      <c r="AO745" s="8">
        <v>1.1122929846</v>
      </c>
      <c r="AP745" s="8">
        <v>1.09095507091</v>
      </c>
      <c r="AS745" s="7">
        <v>541211</v>
      </c>
      <c r="AT745" s="7" t="s">
        <v>838</v>
      </c>
      <c r="AU745" s="8">
        <v>0.11783506354477422</v>
      </c>
      <c r="AV745" s="8">
        <v>2.6929087779164515E-2</v>
      </c>
      <c r="AW745" s="8">
        <v>0.21196273203820321</v>
      </c>
      <c r="AX745" s="8">
        <v>0.12345575519324195</v>
      </c>
      <c r="AY745" s="8">
        <v>2.4794313785657909E-2</v>
      </c>
      <c r="AZ745" s="8">
        <v>0.15212698541778064</v>
      </c>
      <c r="BA745" s="8">
        <v>7.9199670317082277E-2</v>
      </c>
      <c r="BB745" s="8">
        <v>1.7166523410818549E-2</v>
      </c>
      <c r="BC745" s="8">
        <v>0.10910076956229035</v>
      </c>
      <c r="BD745" s="8">
        <v>8.875258406351777E-2</v>
      </c>
      <c r="BE745" s="8">
        <v>1.9907932876464023E-2</v>
      </c>
      <c r="BF745" s="8">
        <v>0.18999633069371125</v>
      </c>
      <c r="BG745" s="8">
        <v>0.69632258007349945</v>
      </c>
      <c r="BH745" s="8">
        <v>9.0123610689337083E-6</v>
      </c>
      <c r="BI745" s="8">
        <v>0.55003396690290285</v>
      </c>
      <c r="BJ745" s="8">
        <v>1.3567268833629031</v>
      </c>
      <c r="BK745" s="8">
        <v>1.2842480221388706</v>
      </c>
      <c r="BL745" s="8">
        <v>1.1893379310320968</v>
      </c>
    </row>
    <row r="746" spans="1:64" x14ac:dyDescent="0.3">
      <c r="A746" s="7">
        <v>541213</v>
      </c>
      <c r="B746" s="7" t="str">
        <f t="shared" si="209"/>
        <v>Tax Preparation Services</v>
      </c>
      <c r="C746" s="8">
        <f t="shared" si="210"/>
        <v>8.1328701852500004E-2</v>
      </c>
      <c r="D746" s="8">
        <f t="shared" si="211"/>
        <v>1.23054945199E-2</v>
      </c>
      <c r="E746" s="8">
        <f t="shared" si="212"/>
        <v>0.110903031157</v>
      </c>
      <c r="F746" s="8">
        <f t="shared" si="213"/>
        <v>3.3216777051799998E-2</v>
      </c>
      <c r="G746" s="8">
        <f t="shared" si="214"/>
        <v>4.4403872228600001E-3</v>
      </c>
      <c r="H746" s="8">
        <f t="shared" si="215"/>
        <v>2.5939868852799999E-2</v>
      </c>
      <c r="I746" s="8">
        <f t="shared" si="216"/>
        <v>4.7932598355200001E-2</v>
      </c>
      <c r="J746" s="8">
        <f t="shared" si="217"/>
        <v>7.02395508627E-3</v>
      </c>
      <c r="K746" s="8">
        <f t="shared" si="218"/>
        <v>3.8414191431799999E-2</v>
      </c>
      <c r="L746" s="8">
        <f t="shared" si="219"/>
        <v>6.1093664418499997E-2</v>
      </c>
      <c r="M746" s="8">
        <f t="shared" si="220"/>
        <v>8.8823058332099993E-3</v>
      </c>
      <c r="N746" s="8">
        <f t="shared" si="221"/>
        <v>0.110179502402</v>
      </c>
      <c r="O746" s="8">
        <f t="shared" si="222"/>
        <v>0.70440743867699995</v>
      </c>
      <c r="P746" s="8">
        <f t="shared" si="223"/>
        <v>2.2800821969299999E-5</v>
      </c>
      <c r="Q746" s="8">
        <f t="shared" si="224"/>
        <v>0.556057783636</v>
      </c>
      <c r="R746" s="8">
        <f t="shared" si="225"/>
        <v>1.2045372275299999</v>
      </c>
      <c r="S746" s="8">
        <f t="shared" si="226"/>
        <v>1.06359703313</v>
      </c>
      <c r="T746" s="8">
        <f t="shared" si="227"/>
        <v>1.0933707448700001</v>
      </c>
      <c r="W746" s="7">
        <v>541213</v>
      </c>
      <c r="X746" s="7" t="s">
        <v>839</v>
      </c>
      <c r="Y746" s="8">
        <v>8.1328701852500004E-2</v>
      </c>
      <c r="Z746" s="8">
        <v>1.23054945199E-2</v>
      </c>
      <c r="AA746" s="8">
        <v>0.110903031157</v>
      </c>
      <c r="AB746" s="8">
        <v>3.3216777051799998E-2</v>
      </c>
      <c r="AC746" s="8">
        <v>4.4403872228600001E-3</v>
      </c>
      <c r="AD746" s="8">
        <v>2.5939868852799999E-2</v>
      </c>
      <c r="AE746" s="8">
        <v>4.7932598355200001E-2</v>
      </c>
      <c r="AF746" s="8">
        <v>7.02395508627E-3</v>
      </c>
      <c r="AG746" s="8">
        <v>3.8414191431799999E-2</v>
      </c>
      <c r="AH746" s="8">
        <v>6.1093664418499997E-2</v>
      </c>
      <c r="AI746" s="8">
        <v>8.8823058332099993E-3</v>
      </c>
      <c r="AJ746" s="8">
        <v>0.110179502402</v>
      </c>
      <c r="AK746" s="8">
        <v>0.70440743867699995</v>
      </c>
      <c r="AL746" s="8">
        <v>2.2800821969299999E-5</v>
      </c>
      <c r="AM746" s="8">
        <v>0.556057783636</v>
      </c>
      <c r="AN746" s="8">
        <v>1.2045372275299999</v>
      </c>
      <c r="AO746" s="8">
        <v>1.06359703313</v>
      </c>
      <c r="AP746" s="8">
        <v>1.0933707448700001</v>
      </c>
      <c r="AS746" s="7">
        <v>541213</v>
      </c>
      <c r="AT746" s="7" t="s">
        <v>839</v>
      </c>
      <c r="AU746" s="8">
        <v>0.11843054487924357</v>
      </c>
      <c r="AV746" s="8">
        <v>2.7093922000990325E-2</v>
      </c>
      <c r="AW746" s="8">
        <v>0.21367677935908222</v>
      </c>
      <c r="AX746" s="8">
        <v>6.2399066406101628E-2</v>
      </c>
      <c r="AY746" s="8">
        <v>1.2191040248237583E-2</v>
      </c>
      <c r="AZ746" s="8">
        <v>7.4541151855543525E-2</v>
      </c>
      <c r="BA746" s="8">
        <v>7.9821177952317759E-2</v>
      </c>
      <c r="BB746" s="8">
        <v>1.7319880637528717E-2</v>
      </c>
      <c r="BC746" s="8">
        <v>0.11045572135670002</v>
      </c>
      <c r="BD746" s="8">
        <v>8.9307595776985452E-2</v>
      </c>
      <c r="BE746" s="8">
        <v>2.00350287038321E-2</v>
      </c>
      <c r="BF746" s="8">
        <v>0.19161933928558555</v>
      </c>
      <c r="BG746" s="8">
        <v>0.69611538193135447</v>
      </c>
      <c r="BH746" s="8">
        <v>1.6922983449598228E-5</v>
      </c>
      <c r="BI746" s="8">
        <v>0.5484215798023222</v>
      </c>
      <c r="BJ746" s="8">
        <v>1.3592012462390324</v>
      </c>
      <c r="BK746" s="8">
        <v>1.1330022262522581</v>
      </c>
      <c r="BL746" s="8">
        <v>1.191467747688387</v>
      </c>
    </row>
    <row r="747" spans="1:64" x14ac:dyDescent="0.3">
      <c r="A747" s="7">
        <v>541214</v>
      </c>
      <c r="B747" s="7" t="str">
        <f t="shared" si="209"/>
        <v>Payroll Services</v>
      </c>
      <c r="C747" s="8">
        <f t="shared" si="210"/>
        <v>8.1210605099399993E-2</v>
      </c>
      <c r="D747" s="8">
        <f t="shared" si="211"/>
        <v>1.2267324666099999E-2</v>
      </c>
      <c r="E747" s="8">
        <f t="shared" si="212"/>
        <v>0.107606797403</v>
      </c>
      <c r="F747" s="8">
        <f t="shared" si="213"/>
        <v>7.7192109518399998E-2</v>
      </c>
      <c r="G747" s="8">
        <f t="shared" si="214"/>
        <v>1.0300229209999999E-2</v>
      </c>
      <c r="H747" s="8">
        <f t="shared" si="215"/>
        <v>5.7362799326400003E-2</v>
      </c>
      <c r="I747" s="8">
        <f t="shared" si="216"/>
        <v>4.78048835044E-2</v>
      </c>
      <c r="J747" s="8">
        <f t="shared" si="217"/>
        <v>6.98746240967E-3</v>
      </c>
      <c r="K747" s="8">
        <f t="shared" si="218"/>
        <v>3.64253452931E-2</v>
      </c>
      <c r="L747" s="8">
        <f t="shared" si="219"/>
        <v>6.0969787880499997E-2</v>
      </c>
      <c r="M747" s="8">
        <f t="shared" si="220"/>
        <v>8.85121894185E-3</v>
      </c>
      <c r="N747" s="8">
        <f t="shared" si="221"/>
        <v>0.107273281303</v>
      </c>
      <c r="O747" s="8">
        <f t="shared" si="222"/>
        <v>0.70478795396100002</v>
      </c>
      <c r="P747" s="8">
        <f t="shared" si="223"/>
        <v>9.8000664412699995E-6</v>
      </c>
      <c r="Q747" s="8">
        <f t="shared" si="224"/>
        <v>0.55730141814900003</v>
      </c>
      <c r="R747" s="8">
        <f t="shared" si="225"/>
        <v>1.20108472717</v>
      </c>
      <c r="S747" s="8">
        <f t="shared" si="226"/>
        <v>1.1448551380500001</v>
      </c>
      <c r="T747" s="8">
        <f t="shared" si="227"/>
        <v>1.09121769121</v>
      </c>
      <c r="W747" s="7">
        <v>541214</v>
      </c>
      <c r="X747" s="7" t="s">
        <v>840</v>
      </c>
      <c r="Y747" s="8">
        <v>8.1210605099399993E-2</v>
      </c>
      <c r="Z747" s="8">
        <v>1.2267324666099999E-2</v>
      </c>
      <c r="AA747" s="8">
        <v>0.107606797403</v>
      </c>
      <c r="AB747" s="8">
        <v>7.7192109518399998E-2</v>
      </c>
      <c r="AC747" s="8">
        <v>1.0300229209999999E-2</v>
      </c>
      <c r="AD747" s="8">
        <v>5.7362799326400003E-2</v>
      </c>
      <c r="AE747" s="8">
        <v>4.78048835044E-2</v>
      </c>
      <c r="AF747" s="8">
        <v>6.98746240967E-3</v>
      </c>
      <c r="AG747" s="8">
        <v>3.64253452931E-2</v>
      </c>
      <c r="AH747" s="8">
        <v>6.0969787880499997E-2</v>
      </c>
      <c r="AI747" s="8">
        <v>8.85121894185E-3</v>
      </c>
      <c r="AJ747" s="8">
        <v>0.107273281303</v>
      </c>
      <c r="AK747" s="8">
        <v>0.70478795396100002</v>
      </c>
      <c r="AL747" s="8">
        <v>9.8000664412699995E-6</v>
      </c>
      <c r="AM747" s="8">
        <v>0.55730141814900003</v>
      </c>
      <c r="AN747" s="8">
        <v>1.20108472717</v>
      </c>
      <c r="AO747" s="8">
        <v>1.1448551380500001</v>
      </c>
      <c r="AP747" s="8">
        <v>1.09121769121</v>
      </c>
      <c r="AS747" s="7">
        <v>541214</v>
      </c>
      <c r="AT747" s="7" t="s">
        <v>840</v>
      </c>
      <c r="AU747" s="8">
        <v>8.8998228411153221E-2</v>
      </c>
      <c r="AV747" s="8">
        <v>2.2009972596001608E-2</v>
      </c>
      <c r="AW747" s="8">
        <v>0.16176972883439353</v>
      </c>
      <c r="AX747" s="8">
        <v>9.0495617827080654E-2</v>
      </c>
      <c r="AY747" s="8">
        <v>2.0234830737479514E-2</v>
      </c>
      <c r="AZ747" s="8">
        <v>0.12033143701744192</v>
      </c>
      <c r="BA747" s="8">
        <v>6.0667895855585491E-2</v>
      </c>
      <c r="BB747" s="8">
        <v>1.4180044967324031E-2</v>
      </c>
      <c r="BC747" s="8">
        <v>8.5189508829159669E-2</v>
      </c>
      <c r="BD747" s="8">
        <v>6.7593472435043545E-2</v>
      </c>
      <c r="BE747" s="8">
        <v>1.6388471791392908E-2</v>
      </c>
      <c r="BF747" s="8">
        <v>0.14403020439018713</v>
      </c>
      <c r="BG747" s="8">
        <v>0.47954331811829021</v>
      </c>
      <c r="BH747" s="8">
        <v>6.6969582366614515E-6</v>
      </c>
      <c r="BI747" s="8">
        <v>0.37837991029616108</v>
      </c>
      <c r="BJ747" s="8">
        <v>1.2727779298416126</v>
      </c>
      <c r="BK747" s="8">
        <v>0.90848124042096789</v>
      </c>
      <c r="BL747" s="8">
        <v>0.83745680449048376</v>
      </c>
    </row>
    <row r="748" spans="1:64" x14ac:dyDescent="0.3">
      <c r="A748" s="7">
        <v>541219</v>
      </c>
      <c r="B748" s="7" t="str">
        <f t="shared" si="209"/>
        <v>Other Accounting Services</v>
      </c>
      <c r="C748" s="8">
        <f t="shared" si="210"/>
        <v>8.1280263764099997E-2</v>
      </c>
      <c r="D748" s="8">
        <f t="shared" si="211"/>
        <v>1.2289622814400001E-2</v>
      </c>
      <c r="E748" s="8">
        <f t="shared" si="212"/>
        <v>0.11141825352199999</v>
      </c>
      <c r="F748" s="8">
        <f t="shared" si="213"/>
        <v>3.6463644581299998E-2</v>
      </c>
      <c r="G748" s="8">
        <f t="shared" si="214"/>
        <v>4.8649891105999998E-3</v>
      </c>
      <c r="H748" s="8">
        <f t="shared" si="215"/>
        <v>2.87182495727E-2</v>
      </c>
      <c r="I748" s="8">
        <f t="shared" si="216"/>
        <v>4.7971271717699999E-2</v>
      </c>
      <c r="J748" s="8">
        <f t="shared" si="217"/>
        <v>7.0159588255199997E-3</v>
      </c>
      <c r="K748" s="8">
        <f t="shared" si="218"/>
        <v>3.8749099596699997E-2</v>
      </c>
      <c r="L748" s="8">
        <f t="shared" si="219"/>
        <v>6.10447363503E-2</v>
      </c>
      <c r="M748" s="8">
        <f t="shared" si="220"/>
        <v>8.8702079050100007E-3</v>
      </c>
      <c r="N748" s="8">
        <f t="shared" si="221"/>
        <v>0.11059633389</v>
      </c>
      <c r="O748" s="8">
        <f t="shared" si="222"/>
        <v>0.70442090734600005</v>
      </c>
      <c r="P748" s="8">
        <f t="shared" si="223"/>
        <v>2.0781794719800001E-5</v>
      </c>
      <c r="Q748" s="8">
        <f t="shared" si="224"/>
        <v>0.55601848225600004</v>
      </c>
      <c r="R748" s="8">
        <f t="shared" si="225"/>
        <v>1.2049881401</v>
      </c>
      <c r="S748" s="8">
        <f t="shared" si="226"/>
        <v>1.0700468832600001</v>
      </c>
      <c r="T748" s="8">
        <f t="shared" si="227"/>
        <v>1.09373633014</v>
      </c>
      <c r="W748" s="7">
        <v>541219</v>
      </c>
      <c r="X748" s="7" t="s">
        <v>841</v>
      </c>
      <c r="Y748" s="8">
        <v>8.1280263764099997E-2</v>
      </c>
      <c r="Z748" s="8">
        <v>1.2289622814400001E-2</v>
      </c>
      <c r="AA748" s="8">
        <v>0.11141825352199999</v>
      </c>
      <c r="AB748" s="8">
        <v>3.6463644581299998E-2</v>
      </c>
      <c r="AC748" s="8">
        <v>4.8649891105999998E-3</v>
      </c>
      <c r="AD748" s="8">
        <v>2.87182495727E-2</v>
      </c>
      <c r="AE748" s="8">
        <v>4.7971271717699999E-2</v>
      </c>
      <c r="AF748" s="8">
        <v>7.0159588255199997E-3</v>
      </c>
      <c r="AG748" s="8">
        <v>3.8749099596699997E-2</v>
      </c>
      <c r="AH748" s="8">
        <v>6.10447363503E-2</v>
      </c>
      <c r="AI748" s="8">
        <v>8.8702079050100007E-3</v>
      </c>
      <c r="AJ748" s="8">
        <v>0.11059633389</v>
      </c>
      <c r="AK748" s="8">
        <v>0.70442090734600005</v>
      </c>
      <c r="AL748" s="8">
        <v>2.0781794719800001E-5</v>
      </c>
      <c r="AM748" s="8">
        <v>0.55601848225600004</v>
      </c>
      <c r="AN748" s="8">
        <v>1.2049881401</v>
      </c>
      <c r="AO748" s="8">
        <v>1.0700468832600001</v>
      </c>
      <c r="AP748" s="8">
        <v>1.09373633014</v>
      </c>
      <c r="AS748" s="7">
        <v>541219</v>
      </c>
      <c r="AT748" s="7" t="s">
        <v>841</v>
      </c>
      <c r="AU748" s="8">
        <v>0.11951888450989837</v>
      </c>
      <c r="AV748" s="8">
        <v>2.7236221585857427E-2</v>
      </c>
      <c r="AW748" s="8">
        <v>0.21597687314570807</v>
      </c>
      <c r="AX748" s="8">
        <v>6.6844224573525804E-2</v>
      </c>
      <c r="AY748" s="8">
        <v>1.3251863577968067E-2</v>
      </c>
      <c r="AZ748" s="8">
        <v>7.9947158057272566E-2</v>
      </c>
      <c r="BA748" s="8">
        <v>8.0546830670751621E-2</v>
      </c>
      <c r="BB748" s="8">
        <v>1.7417259783913872E-2</v>
      </c>
      <c r="BC748" s="8">
        <v>0.11133716268654355</v>
      </c>
      <c r="BD748" s="8">
        <v>8.9970877893062892E-2</v>
      </c>
      <c r="BE748" s="8">
        <v>2.0122245095118063E-2</v>
      </c>
      <c r="BF748" s="8">
        <v>0.19380123659755644</v>
      </c>
      <c r="BG748" s="8">
        <v>0.70754148395300065</v>
      </c>
      <c r="BH748" s="8">
        <v>1.6926674971448552E-5</v>
      </c>
      <c r="BI748" s="8">
        <v>0.55711899743900062</v>
      </c>
      <c r="BJ748" s="8">
        <v>1.3627319792420964</v>
      </c>
      <c r="BK748" s="8">
        <v>1.1600432462090329</v>
      </c>
      <c r="BL748" s="8">
        <v>1.2093012531414515</v>
      </c>
    </row>
    <row r="749" spans="1:64" x14ac:dyDescent="0.3">
      <c r="A749" s="7">
        <v>541310</v>
      </c>
      <c r="B749" s="7" t="str">
        <f t="shared" si="209"/>
        <v>Architectural Services</v>
      </c>
      <c r="C749" s="8">
        <f t="shared" si="210"/>
        <v>7.8995665218100003E-2</v>
      </c>
      <c r="D749" s="8">
        <f t="shared" si="211"/>
        <v>9.4639751033399992E-3</v>
      </c>
      <c r="E749" s="8">
        <f t="shared" si="212"/>
        <v>9.0272140389500002E-2</v>
      </c>
      <c r="F749" s="8">
        <f t="shared" si="213"/>
        <v>0.120856503411</v>
      </c>
      <c r="G749" s="8">
        <f t="shared" si="214"/>
        <v>1.29868243067E-2</v>
      </c>
      <c r="H749" s="8">
        <f t="shared" si="215"/>
        <v>9.8179400240300002E-2</v>
      </c>
      <c r="I749" s="8">
        <f t="shared" si="216"/>
        <v>6.1136500518900003E-2</v>
      </c>
      <c r="J749" s="8">
        <f t="shared" si="217"/>
        <v>6.1070949615300001E-3</v>
      </c>
      <c r="K749" s="8">
        <f t="shared" si="218"/>
        <v>4.32440932131E-2</v>
      </c>
      <c r="L749" s="8">
        <f t="shared" si="219"/>
        <v>7.3601486087100002E-2</v>
      </c>
      <c r="M749" s="8">
        <f t="shared" si="220"/>
        <v>8.2064120832800007E-3</v>
      </c>
      <c r="N749" s="8">
        <f t="shared" si="221"/>
        <v>9.9984378249900002E-2</v>
      </c>
      <c r="O749" s="8">
        <f t="shared" si="222"/>
        <v>0.59404160779600002</v>
      </c>
      <c r="P749" s="8">
        <f t="shared" si="223"/>
        <v>6.3929272371800003E-6</v>
      </c>
      <c r="Q749" s="8">
        <f t="shared" si="224"/>
        <v>0.51329077748999996</v>
      </c>
      <c r="R749" s="8">
        <f t="shared" si="225"/>
        <v>1.17873178071</v>
      </c>
      <c r="S749" s="8">
        <f t="shared" si="226"/>
        <v>1.23202272796</v>
      </c>
      <c r="T749" s="8">
        <f t="shared" si="227"/>
        <v>1.1104876886899999</v>
      </c>
      <c r="W749" s="7">
        <v>541310</v>
      </c>
      <c r="X749" s="7" t="s">
        <v>842</v>
      </c>
      <c r="Y749" s="8">
        <v>7.8995665218100003E-2</v>
      </c>
      <c r="Z749" s="8">
        <v>9.4639751033399992E-3</v>
      </c>
      <c r="AA749" s="8">
        <v>9.0272140389500002E-2</v>
      </c>
      <c r="AB749" s="8">
        <v>0.120856503411</v>
      </c>
      <c r="AC749" s="8">
        <v>1.29868243067E-2</v>
      </c>
      <c r="AD749" s="8">
        <v>9.8179400240300002E-2</v>
      </c>
      <c r="AE749" s="8">
        <v>6.1136500518900003E-2</v>
      </c>
      <c r="AF749" s="8">
        <v>6.1070949615300001E-3</v>
      </c>
      <c r="AG749" s="8">
        <v>4.32440932131E-2</v>
      </c>
      <c r="AH749" s="8">
        <v>7.3601486087100002E-2</v>
      </c>
      <c r="AI749" s="8">
        <v>8.2064120832800007E-3</v>
      </c>
      <c r="AJ749" s="8">
        <v>9.9984378249900002E-2</v>
      </c>
      <c r="AK749" s="8">
        <v>0.59404160779600002</v>
      </c>
      <c r="AL749" s="8">
        <v>6.3929272371800003E-6</v>
      </c>
      <c r="AM749" s="8">
        <v>0.51329077748999996</v>
      </c>
      <c r="AN749" s="8">
        <v>1.17873178071</v>
      </c>
      <c r="AO749" s="8">
        <v>1.23202272796</v>
      </c>
      <c r="AP749" s="8">
        <v>1.1104876886899999</v>
      </c>
      <c r="AS749" s="7">
        <v>541310</v>
      </c>
      <c r="AT749" s="7" t="s">
        <v>842</v>
      </c>
      <c r="AU749" s="8">
        <v>0.12547370189555163</v>
      </c>
      <c r="AV749" s="8">
        <v>2.6851251748888548E-2</v>
      </c>
      <c r="AW749" s="8">
        <v>0.17409117103828226</v>
      </c>
      <c r="AX749" s="8">
        <v>0.14681147289859836</v>
      </c>
      <c r="AY749" s="8">
        <v>2.7628476857508546E-2</v>
      </c>
      <c r="AZ749" s="8">
        <v>0.15107191190465005</v>
      </c>
      <c r="BA749" s="8">
        <v>0.10400406444875002</v>
      </c>
      <c r="BB749" s="8">
        <v>1.9564368620172905E-2</v>
      </c>
      <c r="BC749" s="8">
        <v>0.1082997859251484</v>
      </c>
      <c r="BD749" s="8">
        <v>0.11898889907467422</v>
      </c>
      <c r="BE749" s="8">
        <v>2.4280501807442106E-2</v>
      </c>
      <c r="BF749" s="8">
        <v>0.17867846471867102</v>
      </c>
      <c r="BG749" s="8">
        <v>0.51895023059090362</v>
      </c>
      <c r="BH749" s="8">
        <v>7.3530784947170973E-6</v>
      </c>
      <c r="BI749" s="8">
        <v>0.44728324834587097</v>
      </c>
      <c r="BJ749" s="8">
        <v>1.3264161246822581</v>
      </c>
      <c r="BK749" s="8">
        <v>1.1964796035956458</v>
      </c>
      <c r="BL749" s="8">
        <v>1.1028359609298386</v>
      </c>
    </row>
    <row r="750" spans="1:64" x14ac:dyDescent="0.3">
      <c r="A750" s="7">
        <v>541320</v>
      </c>
      <c r="B750" s="7" t="str">
        <f t="shared" si="209"/>
        <v>Landscape Architectural Services</v>
      </c>
      <c r="C750" s="8">
        <f t="shared" si="210"/>
        <v>0.1279271061494919</v>
      </c>
      <c r="D750" s="8">
        <f t="shared" si="211"/>
        <v>2.7152701373618381E-2</v>
      </c>
      <c r="E750" s="8">
        <f t="shared" si="212"/>
        <v>0.17684839005940156</v>
      </c>
      <c r="F750" s="8">
        <f t="shared" si="213"/>
        <v>0.10061025179474353</v>
      </c>
      <c r="G750" s="8">
        <f t="shared" si="214"/>
        <v>1.8975981535025801E-2</v>
      </c>
      <c r="H750" s="8">
        <f t="shared" si="215"/>
        <v>0.10124929036170321</v>
      </c>
      <c r="I750" s="8">
        <f t="shared" si="216"/>
        <v>0.10594365067659352</v>
      </c>
      <c r="J750" s="8">
        <f t="shared" si="217"/>
        <v>1.9801142904432904E-2</v>
      </c>
      <c r="K750" s="8">
        <f t="shared" si="218"/>
        <v>0.10981588594566609</v>
      </c>
      <c r="L750" s="8">
        <f t="shared" si="219"/>
        <v>0.12098073273527905</v>
      </c>
      <c r="M750" s="8">
        <f t="shared" si="220"/>
        <v>2.4495549557585483E-2</v>
      </c>
      <c r="N750" s="8">
        <f t="shared" si="221"/>
        <v>0.18172029341267099</v>
      </c>
      <c r="O750" s="8">
        <f t="shared" si="222"/>
        <v>0.53812554290103187</v>
      </c>
      <c r="P750" s="8">
        <f t="shared" si="223"/>
        <v>1.1616805038676128E-5</v>
      </c>
      <c r="Q750" s="8">
        <f t="shared" si="224"/>
        <v>0.46274017736167777</v>
      </c>
      <c r="R750" s="8">
        <f t="shared" si="225"/>
        <v>1</v>
      </c>
      <c r="S750" s="8">
        <f t="shared" si="226"/>
        <v>1.1240613301425804</v>
      </c>
      <c r="T750" s="8">
        <f t="shared" si="227"/>
        <v>1.1387864859787096</v>
      </c>
      <c r="W750" s="7">
        <v>541320</v>
      </c>
      <c r="X750" s="7" t="s">
        <v>843</v>
      </c>
      <c r="Y750" s="8">
        <v>0</v>
      </c>
      <c r="Z750" s="8">
        <v>0</v>
      </c>
      <c r="AA750" s="8">
        <v>0</v>
      </c>
      <c r="AB750" s="8">
        <v>0</v>
      </c>
      <c r="AC750" s="8">
        <v>0</v>
      </c>
      <c r="AD750" s="8">
        <v>0</v>
      </c>
      <c r="AE750" s="8">
        <v>0</v>
      </c>
      <c r="AF750" s="8">
        <v>0</v>
      </c>
      <c r="AG750" s="8">
        <v>0</v>
      </c>
      <c r="AH750" s="8">
        <v>0</v>
      </c>
      <c r="AI750" s="8">
        <v>0</v>
      </c>
      <c r="AJ750" s="8">
        <v>0</v>
      </c>
      <c r="AK750" s="8">
        <v>0</v>
      </c>
      <c r="AL750" s="8">
        <v>0</v>
      </c>
      <c r="AM750" s="8">
        <v>0</v>
      </c>
      <c r="AN750" s="8">
        <v>1</v>
      </c>
      <c r="AO750" s="8">
        <v>0</v>
      </c>
      <c r="AP750" s="8">
        <v>0</v>
      </c>
      <c r="AS750" s="7">
        <v>541320</v>
      </c>
      <c r="AT750" s="7" t="s">
        <v>843</v>
      </c>
      <c r="AU750" s="8">
        <v>0.1279271061494919</v>
      </c>
      <c r="AV750" s="8">
        <v>2.7152701373618381E-2</v>
      </c>
      <c r="AW750" s="8">
        <v>0.17684839005940156</v>
      </c>
      <c r="AX750" s="8">
        <v>0.10061025179474353</v>
      </c>
      <c r="AY750" s="8">
        <v>1.8975981535025801E-2</v>
      </c>
      <c r="AZ750" s="8">
        <v>0.10124929036170321</v>
      </c>
      <c r="BA750" s="8">
        <v>0.10594365067659352</v>
      </c>
      <c r="BB750" s="8">
        <v>1.9801142904432904E-2</v>
      </c>
      <c r="BC750" s="8">
        <v>0.10981588594566609</v>
      </c>
      <c r="BD750" s="8">
        <v>0.12098073273527905</v>
      </c>
      <c r="BE750" s="8">
        <v>2.4495549557585483E-2</v>
      </c>
      <c r="BF750" s="8">
        <v>0.18172029341267099</v>
      </c>
      <c r="BG750" s="8">
        <v>0.53812554290103187</v>
      </c>
      <c r="BH750" s="8">
        <v>1.1616805038676128E-5</v>
      </c>
      <c r="BI750" s="8">
        <v>0.46274017736167777</v>
      </c>
      <c r="BJ750" s="8">
        <v>1.3319281975824189</v>
      </c>
      <c r="BK750" s="8">
        <v>1.1240613301425804</v>
      </c>
      <c r="BL750" s="8">
        <v>1.1387864859787096</v>
      </c>
    </row>
    <row r="751" spans="1:64" x14ac:dyDescent="0.3">
      <c r="A751" s="7">
        <v>541330</v>
      </c>
      <c r="B751" s="7" t="str">
        <f t="shared" si="209"/>
        <v>Engineering Services</v>
      </c>
      <c r="C751" s="8">
        <f t="shared" si="210"/>
        <v>7.8987016250699996E-2</v>
      </c>
      <c r="D751" s="8">
        <f t="shared" si="211"/>
        <v>9.4648806078999996E-3</v>
      </c>
      <c r="E751" s="8">
        <f t="shared" si="212"/>
        <v>8.9784416803400005E-2</v>
      </c>
      <c r="F751" s="8">
        <f t="shared" si="213"/>
        <v>0.101721889776</v>
      </c>
      <c r="G751" s="8">
        <f t="shared" si="214"/>
        <v>1.09321841311E-2</v>
      </c>
      <c r="H751" s="8">
        <f t="shared" si="215"/>
        <v>8.1191262377900003E-2</v>
      </c>
      <c r="I751" s="8">
        <f t="shared" si="216"/>
        <v>6.14413236879E-2</v>
      </c>
      <c r="J751" s="8">
        <f t="shared" si="217"/>
        <v>6.1385238736399996E-3</v>
      </c>
      <c r="K751" s="8">
        <f t="shared" si="218"/>
        <v>4.2731871173200001E-2</v>
      </c>
      <c r="L751" s="8">
        <f t="shared" si="219"/>
        <v>7.3592743056299995E-2</v>
      </c>
      <c r="M751" s="8">
        <f t="shared" si="220"/>
        <v>8.2076960847599998E-3</v>
      </c>
      <c r="N751" s="8">
        <f t="shared" si="221"/>
        <v>9.97660523759E-2</v>
      </c>
      <c r="O751" s="8">
        <f t="shared" si="222"/>
        <v>0.59395800763899997</v>
      </c>
      <c r="P751" s="8">
        <f t="shared" si="223"/>
        <v>7.5954347625100001E-6</v>
      </c>
      <c r="Q751" s="8">
        <f t="shared" si="224"/>
        <v>0.51071468645100004</v>
      </c>
      <c r="R751" s="8">
        <f t="shared" si="225"/>
        <v>1.17823631366</v>
      </c>
      <c r="S751" s="8">
        <f t="shared" si="226"/>
        <v>1.1938453362799999</v>
      </c>
      <c r="T751" s="8">
        <f t="shared" si="227"/>
        <v>1.11031171873</v>
      </c>
      <c r="W751" s="7">
        <v>541330</v>
      </c>
      <c r="X751" s="7" t="s">
        <v>844</v>
      </c>
      <c r="Y751" s="8">
        <v>7.8987016250699996E-2</v>
      </c>
      <c r="Z751" s="8">
        <v>9.4648806078999996E-3</v>
      </c>
      <c r="AA751" s="8">
        <v>8.9784416803400005E-2</v>
      </c>
      <c r="AB751" s="8">
        <v>0.101721889776</v>
      </c>
      <c r="AC751" s="8">
        <v>1.09321841311E-2</v>
      </c>
      <c r="AD751" s="8">
        <v>8.1191262377900003E-2</v>
      </c>
      <c r="AE751" s="8">
        <v>6.14413236879E-2</v>
      </c>
      <c r="AF751" s="8">
        <v>6.1385238736399996E-3</v>
      </c>
      <c r="AG751" s="8">
        <v>4.2731871173200001E-2</v>
      </c>
      <c r="AH751" s="8">
        <v>7.3592743056299995E-2</v>
      </c>
      <c r="AI751" s="8">
        <v>8.2076960847599998E-3</v>
      </c>
      <c r="AJ751" s="8">
        <v>9.97660523759E-2</v>
      </c>
      <c r="AK751" s="8">
        <v>0.59395800763899997</v>
      </c>
      <c r="AL751" s="8">
        <v>7.5954347625100001E-6</v>
      </c>
      <c r="AM751" s="8">
        <v>0.51071468645100004</v>
      </c>
      <c r="AN751" s="8">
        <v>1.17823631366</v>
      </c>
      <c r="AO751" s="8">
        <v>1.1938453362799999</v>
      </c>
      <c r="AP751" s="8">
        <v>1.11031171873</v>
      </c>
      <c r="AS751" s="7">
        <v>541330</v>
      </c>
      <c r="AT751" s="7" t="s">
        <v>844</v>
      </c>
      <c r="AU751" s="8">
        <v>0.13668451817320323</v>
      </c>
      <c r="AV751" s="8">
        <v>2.8309750676806779E-2</v>
      </c>
      <c r="AW751" s="8">
        <v>0.1878310875090323</v>
      </c>
      <c r="AX751" s="8">
        <v>0.20876315482856131</v>
      </c>
      <c r="AY751" s="8">
        <v>3.7375200160124515E-2</v>
      </c>
      <c r="AZ751" s="8">
        <v>0.20952253735109189</v>
      </c>
      <c r="BA751" s="8">
        <v>0.11328033730899517</v>
      </c>
      <c r="BB751" s="8">
        <v>2.0653434788638715E-2</v>
      </c>
      <c r="BC751" s="8">
        <v>0.11614747288240805</v>
      </c>
      <c r="BD751" s="8">
        <v>0.12895946033676772</v>
      </c>
      <c r="BE751" s="8">
        <v>2.549082269240709E-2</v>
      </c>
      <c r="BF751" s="8">
        <v>0.19342775207833554</v>
      </c>
      <c r="BG751" s="8">
        <v>0.59574979221600022</v>
      </c>
      <c r="BH751" s="8">
        <v>6.4934857781408053E-6</v>
      </c>
      <c r="BI751" s="8">
        <v>0.51093646063900078</v>
      </c>
      <c r="BJ751" s="8">
        <v>1.352825356359193</v>
      </c>
      <c r="BK751" s="8">
        <v>1.4556608923400005</v>
      </c>
      <c r="BL751" s="8">
        <v>1.2500812449804841</v>
      </c>
    </row>
    <row r="752" spans="1:64" x14ac:dyDescent="0.3">
      <c r="A752" s="7">
        <v>541340</v>
      </c>
      <c r="B752" s="7" t="str">
        <f t="shared" si="209"/>
        <v>Drafting Services</v>
      </c>
      <c r="C752" s="8">
        <f t="shared" si="210"/>
        <v>7.98913097425E-2</v>
      </c>
      <c r="D752" s="8">
        <f t="shared" si="211"/>
        <v>9.5986309111100003E-3</v>
      </c>
      <c r="E752" s="8">
        <f t="shared" si="212"/>
        <v>8.9975709360100006E-2</v>
      </c>
      <c r="F752" s="8">
        <f t="shared" si="213"/>
        <v>4.0775512391099999E-2</v>
      </c>
      <c r="G752" s="8">
        <f t="shared" si="214"/>
        <v>4.4303955828400004E-3</v>
      </c>
      <c r="H752" s="8">
        <f t="shared" si="215"/>
        <v>3.2592698813600003E-2</v>
      </c>
      <c r="I752" s="8">
        <f t="shared" si="216"/>
        <v>6.1703908460300001E-2</v>
      </c>
      <c r="J752" s="8">
        <f t="shared" si="217"/>
        <v>6.2105422021100001E-3</v>
      </c>
      <c r="K752" s="8">
        <f t="shared" si="218"/>
        <v>4.2817086887500001E-2</v>
      </c>
      <c r="L752" s="8">
        <f t="shared" si="219"/>
        <v>7.4665990871099999E-2</v>
      </c>
      <c r="M752" s="8">
        <f t="shared" si="220"/>
        <v>8.3235941974599999E-3</v>
      </c>
      <c r="N752" s="8">
        <f t="shared" si="221"/>
        <v>9.9948671116999996E-2</v>
      </c>
      <c r="O752" s="8">
        <f t="shared" si="222"/>
        <v>0.59399027197200005</v>
      </c>
      <c r="P752" s="8">
        <f t="shared" si="223"/>
        <v>1.89636021922E-5</v>
      </c>
      <c r="Q752" s="8">
        <f t="shared" si="224"/>
        <v>0.51154776380199996</v>
      </c>
      <c r="R752" s="8">
        <f t="shared" si="225"/>
        <v>1.17946565001</v>
      </c>
      <c r="S752" s="8">
        <f t="shared" si="226"/>
        <v>1.0777986067900001</v>
      </c>
      <c r="T752" s="8">
        <f t="shared" si="227"/>
        <v>1.11073153755</v>
      </c>
      <c r="W752" s="7">
        <v>541340</v>
      </c>
      <c r="X752" s="7" t="s">
        <v>845</v>
      </c>
      <c r="Y752" s="8">
        <v>7.98913097425E-2</v>
      </c>
      <c r="Z752" s="8">
        <v>9.5986309111100003E-3</v>
      </c>
      <c r="AA752" s="8">
        <v>8.9975709360100006E-2</v>
      </c>
      <c r="AB752" s="8">
        <v>4.0775512391099999E-2</v>
      </c>
      <c r="AC752" s="8">
        <v>4.4303955828400004E-3</v>
      </c>
      <c r="AD752" s="8">
        <v>3.2592698813600003E-2</v>
      </c>
      <c r="AE752" s="8">
        <v>6.1703908460300001E-2</v>
      </c>
      <c r="AF752" s="8">
        <v>6.2105422021100001E-3</v>
      </c>
      <c r="AG752" s="8">
        <v>4.2817086887500001E-2</v>
      </c>
      <c r="AH752" s="8">
        <v>7.4665990871099999E-2</v>
      </c>
      <c r="AI752" s="8">
        <v>8.3235941974599999E-3</v>
      </c>
      <c r="AJ752" s="8">
        <v>9.9948671116999996E-2</v>
      </c>
      <c r="AK752" s="8">
        <v>0.59399027197200005</v>
      </c>
      <c r="AL752" s="8">
        <v>1.89636021922E-5</v>
      </c>
      <c r="AM752" s="8">
        <v>0.51154776380199996</v>
      </c>
      <c r="AN752" s="8">
        <v>1.17946565001</v>
      </c>
      <c r="AO752" s="8">
        <v>1.0777986067900001</v>
      </c>
      <c r="AP752" s="8">
        <v>1.11073153755</v>
      </c>
      <c r="AS752" s="7">
        <v>541340</v>
      </c>
      <c r="AT752" s="7" t="s">
        <v>845</v>
      </c>
      <c r="AU752" s="8">
        <v>0.10875807184210644</v>
      </c>
      <c r="AV752" s="8">
        <v>2.4319248557906126E-2</v>
      </c>
      <c r="AW752" s="8">
        <v>0.14987421879610807</v>
      </c>
      <c r="AX752" s="8">
        <v>6.8962298355780632E-2</v>
      </c>
      <c r="AY752" s="8">
        <v>1.3789070310123388E-2</v>
      </c>
      <c r="AZ752" s="8">
        <v>7.2748355898391931E-2</v>
      </c>
      <c r="BA752" s="8">
        <v>9.1011201958601629E-2</v>
      </c>
      <c r="BB752" s="8">
        <v>1.790870925359403E-2</v>
      </c>
      <c r="BC752" s="8">
        <v>9.3840543867745166E-2</v>
      </c>
      <c r="BD752" s="8">
        <v>0.10358566721538709</v>
      </c>
      <c r="BE752" s="8">
        <v>2.2055599514191285E-2</v>
      </c>
      <c r="BF752" s="8">
        <v>0.15372641696795969</v>
      </c>
      <c r="BG752" s="8">
        <v>0.42281475374670935</v>
      </c>
      <c r="BH752" s="8">
        <v>1.0629331080126449E-5</v>
      </c>
      <c r="BI752" s="8">
        <v>0.36315135219</v>
      </c>
      <c r="BJ752" s="8">
        <v>1.2829515391962905</v>
      </c>
      <c r="BK752" s="8">
        <v>0.86517714391903222</v>
      </c>
      <c r="BL752" s="8">
        <v>0.91243787443532287</v>
      </c>
    </row>
    <row r="753" spans="1:64" x14ac:dyDescent="0.3">
      <c r="A753" s="7">
        <v>541350</v>
      </c>
      <c r="B753" s="7" t="str">
        <f t="shared" si="209"/>
        <v>Building Inspection Services</v>
      </c>
      <c r="C753" s="8">
        <f t="shared" si="210"/>
        <v>7.9252491389499996E-2</v>
      </c>
      <c r="D753" s="8">
        <f t="shared" si="211"/>
        <v>9.5201441020600006E-3</v>
      </c>
      <c r="E753" s="8">
        <f t="shared" si="212"/>
        <v>8.9820958907799994E-2</v>
      </c>
      <c r="F753" s="8">
        <f t="shared" si="213"/>
        <v>3.5576601683000003E-2</v>
      </c>
      <c r="G753" s="8">
        <f t="shared" si="214"/>
        <v>3.8273261366699998E-3</v>
      </c>
      <c r="H753" s="8">
        <f t="shared" si="215"/>
        <v>2.83693268349E-2</v>
      </c>
      <c r="I753" s="8">
        <f t="shared" si="216"/>
        <v>6.1358032371899997E-2</v>
      </c>
      <c r="J753" s="8">
        <f t="shared" si="217"/>
        <v>6.1565519552799998E-3</v>
      </c>
      <c r="K753" s="8">
        <f t="shared" si="218"/>
        <v>4.2787050250399999E-2</v>
      </c>
      <c r="L753" s="8">
        <f t="shared" si="219"/>
        <v>7.3802319719400003E-2</v>
      </c>
      <c r="M753" s="8">
        <f t="shared" si="220"/>
        <v>8.2502607514000001E-3</v>
      </c>
      <c r="N753" s="8">
        <f t="shared" si="221"/>
        <v>9.9738742846399997E-2</v>
      </c>
      <c r="O753" s="8">
        <f t="shared" si="222"/>
        <v>0.59400769435400003</v>
      </c>
      <c r="P753" s="8">
        <f t="shared" si="223"/>
        <v>2.1780233684499999E-5</v>
      </c>
      <c r="Q753" s="8">
        <f t="shared" si="224"/>
        <v>0.51167105102999999</v>
      </c>
      <c r="R753" s="8">
        <f t="shared" si="225"/>
        <v>1.1785935944000001</v>
      </c>
      <c r="S753" s="8">
        <f t="shared" si="226"/>
        <v>1.0677732546500001</v>
      </c>
      <c r="T753" s="8">
        <f t="shared" si="227"/>
        <v>1.1103016345800001</v>
      </c>
      <c r="W753" s="7">
        <v>541350</v>
      </c>
      <c r="X753" s="7" t="s">
        <v>846</v>
      </c>
      <c r="Y753" s="8">
        <v>7.9252491389499996E-2</v>
      </c>
      <c r="Z753" s="8">
        <v>9.5201441020600006E-3</v>
      </c>
      <c r="AA753" s="8">
        <v>8.9820958907799994E-2</v>
      </c>
      <c r="AB753" s="8">
        <v>3.5576601683000003E-2</v>
      </c>
      <c r="AC753" s="8">
        <v>3.8273261366699998E-3</v>
      </c>
      <c r="AD753" s="8">
        <v>2.83693268349E-2</v>
      </c>
      <c r="AE753" s="8">
        <v>6.1358032371899997E-2</v>
      </c>
      <c r="AF753" s="8">
        <v>6.1565519552799998E-3</v>
      </c>
      <c r="AG753" s="8">
        <v>4.2787050250399999E-2</v>
      </c>
      <c r="AH753" s="8">
        <v>7.3802319719400003E-2</v>
      </c>
      <c r="AI753" s="8">
        <v>8.2502607514000001E-3</v>
      </c>
      <c r="AJ753" s="8">
        <v>9.9738742846399997E-2</v>
      </c>
      <c r="AK753" s="8">
        <v>0.59400769435400003</v>
      </c>
      <c r="AL753" s="8">
        <v>2.1780233684499999E-5</v>
      </c>
      <c r="AM753" s="8">
        <v>0.51167105102999999</v>
      </c>
      <c r="AN753" s="8">
        <v>1.1785935944000001</v>
      </c>
      <c r="AO753" s="8">
        <v>1.0677732546500001</v>
      </c>
      <c r="AP753" s="8">
        <v>1.1103016345800001</v>
      </c>
      <c r="AS753" s="7">
        <v>541350</v>
      </c>
      <c r="AT753" s="7" t="s">
        <v>846</v>
      </c>
      <c r="AU753" s="8">
        <v>0.13003288810041616</v>
      </c>
      <c r="AV753" s="8">
        <v>2.7445128780236777E-2</v>
      </c>
      <c r="AW753" s="8">
        <v>0.17971808304761444</v>
      </c>
      <c r="AX753" s="8">
        <v>8.7593773792100024E-2</v>
      </c>
      <c r="AY753" s="8">
        <v>1.601118510002807E-2</v>
      </c>
      <c r="AZ753" s="8">
        <v>8.7448404280379033E-2</v>
      </c>
      <c r="BA753" s="8">
        <v>0.10783842443925809</v>
      </c>
      <c r="BB753" s="8">
        <v>2.0039073655802903E-2</v>
      </c>
      <c r="BC753" s="8">
        <v>0.11179520333473869</v>
      </c>
      <c r="BD753" s="8">
        <v>0.12296819563529356</v>
      </c>
      <c r="BE753" s="8">
        <v>2.4759772561510813E-2</v>
      </c>
      <c r="BF753" s="8">
        <v>0.18466823312902253</v>
      </c>
      <c r="BG753" s="8">
        <v>0.54774663000459611</v>
      </c>
      <c r="BH753" s="8">
        <v>1.3481173353844034E-5</v>
      </c>
      <c r="BI753" s="8">
        <v>0.4706061212710157</v>
      </c>
      <c r="BJ753" s="8">
        <v>1.3371960999287102</v>
      </c>
      <c r="BK753" s="8">
        <v>1.1104082018820967</v>
      </c>
      <c r="BL753" s="8">
        <v>1.159027540138871</v>
      </c>
    </row>
    <row r="754" spans="1:64" x14ac:dyDescent="0.3">
      <c r="A754" s="7">
        <v>541360</v>
      </c>
      <c r="B754" s="7" t="str">
        <f t="shared" si="209"/>
        <v>Geophysical Surveying and Mapping Services</v>
      </c>
      <c r="C754" s="8">
        <f t="shared" si="210"/>
        <v>5.8715533245543551E-2</v>
      </c>
      <c r="D754" s="8">
        <f t="shared" si="211"/>
        <v>1.5255480811204838E-2</v>
      </c>
      <c r="E754" s="8">
        <f t="shared" si="212"/>
        <v>8.1919913677387102E-2</v>
      </c>
      <c r="F754" s="8">
        <f t="shared" si="213"/>
        <v>7.6073499533935482E-2</v>
      </c>
      <c r="G754" s="8">
        <f t="shared" si="214"/>
        <v>1.7155866646894353E-2</v>
      </c>
      <c r="H754" s="8">
        <f t="shared" si="215"/>
        <v>8.0770008259659673E-2</v>
      </c>
      <c r="I754" s="8">
        <f t="shared" si="216"/>
        <v>5.0123229538849991E-2</v>
      </c>
      <c r="J754" s="8">
        <f t="shared" si="217"/>
        <v>1.148225607923016E-2</v>
      </c>
      <c r="K754" s="8">
        <f t="shared" si="218"/>
        <v>5.276653124822258E-2</v>
      </c>
      <c r="L754" s="8">
        <f t="shared" si="219"/>
        <v>5.642309423967258E-2</v>
      </c>
      <c r="M754" s="8">
        <f t="shared" si="220"/>
        <v>1.3983675942249996E-2</v>
      </c>
      <c r="N754" s="8">
        <f t="shared" si="221"/>
        <v>8.3120991591709686E-2</v>
      </c>
      <c r="O754" s="8">
        <f t="shared" si="222"/>
        <v>0.19213786330548388</v>
      </c>
      <c r="P754" s="8">
        <f t="shared" si="223"/>
        <v>2.2779187862090321E-6</v>
      </c>
      <c r="Q754" s="8">
        <f t="shared" si="224"/>
        <v>0.16321163421322574</v>
      </c>
      <c r="R754" s="8">
        <f t="shared" si="225"/>
        <v>1</v>
      </c>
      <c r="S754" s="8">
        <f t="shared" si="226"/>
        <v>0.49658001960177423</v>
      </c>
      <c r="T754" s="8">
        <f t="shared" si="227"/>
        <v>0.43695266202774191</v>
      </c>
      <c r="W754" s="7">
        <v>541360</v>
      </c>
      <c r="X754" s="7" t="s">
        <v>847</v>
      </c>
      <c r="Y754" s="8">
        <v>0</v>
      </c>
      <c r="Z754" s="8">
        <v>0</v>
      </c>
      <c r="AA754" s="8">
        <v>0</v>
      </c>
      <c r="AB754" s="8">
        <v>0</v>
      </c>
      <c r="AC754" s="8">
        <v>0</v>
      </c>
      <c r="AD754" s="8">
        <v>0</v>
      </c>
      <c r="AE754" s="8">
        <v>0</v>
      </c>
      <c r="AF754" s="8">
        <v>0</v>
      </c>
      <c r="AG754" s="8">
        <v>0</v>
      </c>
      <c r="AH754" s="8">
        <v>0</v>
      </c>
      <c r="AI754" s="8">
        <v>0</v>
      </c>
      <c r="AJ754" s="8">
        <v>0</v>
      </c>
      <c r="AK754" s="8">
        <v>0</v>
      </c>
      <c r="AL754" s="8">
        <v>0</v>
      </c>
      <c r="AM754" s="8">
        <v>0</v>
      </c>
      <c r="AN754" s="8">
        <v>1</v>
      </c>
      <c r="AO754" s="8">
        <v>0</v>
      </c>
      <c r="AP754" s="8">
        <v>0</v>
      </c>
      <c r="AS754" s="7">
        <v>541360</v>
      </c>
      <c r="AT754" s="7" t="s">
        <v>847</v>
      </c>
      <c r="AU754" s="8">
        <v>5.8715533245543551E-2</v>
      </c>
      <c r="AV754" s="8">
        <v>1.5255480811204838E-2</v>
      </c>
      <c r="AW754" s="8">
        <v>8.1919913677387102E-2</v>
      </c>
      <c r="AX754" s="8">
        <v>7.6073499533935482E-2</v>
      </c>
      <c r="AY754" s="8">
        <v>1.7155866646894353E-2</v>
      </c>
      <c r="AZ754" s="8">
        <v>8.0770008259659673E-2</v>
      </c>
      <c r="BA754" s="8">
        <v>5.0123229538849991E-2</v>
      </c>
      <c r="BB754" s="8">
        <v>1.148225607923016E-2</v>
      </c>
      <c r="BC754" s="8">
        <v>5.276653124822258E-2</v>
      </c>
      <c r="BD754" s="8">
        <v>5.642309423967258E-2</v>
      </c>
      <c r="BE754" s="8">
        <v>1.3983675942249996E-2</v>
      </c>
      <c r="BF754" s="8">
        <v>8.3120991591709686E-2</v>
      </c>
      <c r="BG754" s="8">
        <v>0.19213786330548388</v>
      </c>
      <c r="BH754" s="8">
        <v>2.2779187862090321E-6</v>
      </c>
      <c r="BI754" s="8">
        <v>0.16321163421322574</v>
      </c>
      <c r="BJ754" s="8">
        <v>1.1558909277345164</v>
      </c>
      <c r="BK754" s="8">
        <v>0.49658001960177423</v>
      </c>
      <c r="BL754" s="8">
        <v>0.43695266202774191</v>
      </c>
    </row>
    <row r="755" spans="1:64" x14ac:dyDescent="0.3">
      <c r="A755" s="7">
        <v>541370</v>
      </c>
      <c r="B755" s="7" t="str">
        <f t="shared" si="209"/>
        <v>Surveying and Mapping (except Geophysical) Services</v>
      </c>
      <c r="C755" s="8">
        <f t="shared" si="210"/>
        <v>7.90300913617E-2</v>
      </c>
      <c r="D755" s="8">
        <f t="shared" si="211"/>
        <v>9.50949475627E-3</v>
      </c>
      <c r="E755" s="8">
        <f t="shared" si="212"/>
        <v>9.26137491402E-2</v>
      </c>
      <c r="F755" s="8">
        <f t="shared" si="213"/>
        <v>4.8350125207000001E-2</v>
      </c>
      <c r="G755" s="8">
        <f t="shared" si="214"/>
        <v>5.2292710305599996E-3</v>
      </c>
      <c r="H755" s="8">
        <f t="shared" si="215"/>
        <v>4.0301983759299997E-2</v>
      </c>
      <c r="I755" s="8">
        <f t="shared" si="216"/>
        <v>6.1463912993199997E-2</v>
      </c>
      <c r="J755" s="8">
        <f t="shared" si="217"/>
        <v>6.1722096321299999E-3</v>
      </c>
      <c r="K755" s="8">
        <f t="shared" si="218"/>
        <v>4.45421738328E-2</v>
      </c>
      <c r="L755" s="8">
        <f t="shared" si="219"/>
        <v>7.3577435492800006E-2</v>
      </c>
      <c r="M755" s="8">
        <f t="shared" si="220"/>
        <v>8.2374501233899999E-3</v>
      </c>
      <c r="N755" s="8">
        <f t="shared" si="221"/>
        <v>0.102650650957</v>
      </c>
      <c r="O755" s="8">
        <f t="shared" si="222"/>
        <v>0.59405262783000001</v>
      </c>
      <c r="P755" s="8">
        <f t="shared" si="223"/>
        <v>1.5924818839000002E-5</v>
      </c>
      <c r="Q755" s="8">
        <f t="shared" si="224"/>
        <v>0.50983713730400004</v>
      </c>
      <c r="R755" s="8">
        <f t="shared" si="225"/>
        <v>1.1811533352600001</v>
      </c>
      <c r="S755" s="8">
        <f t="shared" si="226"/>
        <v>1.09388138</v>
      </c>
      <c r="T755" s="8">
        <f t="shared" si="227"/>
        <v>1.11217829646</v>
      </c>
      <c r="W755" s="7">
        <v>541370</v>
      </c>
      <c r="X755" s="7" t="s">
        <v>848</v>
      </c>
      <c r="Y755" s="8">
        <v>7.90300913617E-2</v>
      </c>
      <c r="Z755" s="8">
        <v>9.50949475627E-3</v>
      </c>
      <c r="AA755" s="8">
        <v>9.26137491402E-2</v>
      </c>
      <c r="AB755" s="8">
        <v>4.8350125207000001E-2</v>
      </c>
      <c r="AC755" s="8">
        <v>5.2292710305599996E-3</v>
      </c>
      <c r="AD755" s="8">
        <v>4.0301983759299997E-2</v>
      </c>
      <c r="AE755" s="8">
        <v>6.1463912993199997E-2</v>
      </c>
      <c r="AF755" s="8">
        <v>6.1722096321299999E-3</v>
      </c>
      <c r="AG755" s="8">
        <v>4.45421738328E-2</v>
      </c>
      <c r="AH755" s="8">
        <v>7.3577435492800006E-2</v>
      </c>
      <c r="AI755" s="8">
        <v>8.2374501233899999E-3</v>
      </c>
      <c r="AJ755" s="8">
        <v>0.102650650957</v>
      </c>
      <c r="AK755" s="8">
        <v>0.59405262783000001</v>
      </c>
      <c r="AL755" s="8">
        <v>1.5924818839000002E-5</v>
      </c>
      <c r="AM755" s="8">
        <v>0.50983713730400004</v>
      </c>
      <c r="AN755" s="8">
        <v>1.1811533352600001</v>
      </c>
      <c r="AO755" s="8">
        <v>1.09388138</v>
      </c>
      <c r="AP755" s="8">
        <v>1.11217829646</v>
      </c>
      <c r="AS755" s="7">
        <v>541370</v>
      </c>
      <c r="AT755" s="7" t="s">
        <v>848</v>
      </c>
      <c r="AU755" s="8">
        <v>0.1343191273701774</v>
      </c>
      <c r="AV755" s="8">
        <v>2.803768961179532E-2</v>
      </c>
      <c r="AW755" s="8">
        <v>0.18680240463058392</v>
      </c>
      <c r="AX755" s="8">
        <v>0.12571857919077745</v>
      </c>
      <c r="AY755" s="8">
        <v>2.2889802485652103E-2</v>
      </c>
      <c r="AZ755" s="8">
        <v>0.12663721744306453</v>
      </c>
      <c r="BA755" s="8">
        <v>0.11150388327620807</v>
      </c>
      <c r="BB755" s="8">
        <v>2.0501330327304522E-2</v>
      </c>
      <c r="BC755" s="8">
        <v>0.11597599032440159</v>
      </c>
      <c r="BD755" s="8">
        <v>0.12687287785941936</v>
      </c>
      <c r="BE755" s="8">
        <v>2.5268023633072911E-2</v>
      </c>
      <c r="BF755" s="8">
        <v>0.1922096750312855</v>
      </c>
      <c r="BG755" s="8">
        <v>0.57661986286838685</v>
      </c>
      <c r="BH755" s="8">
        <v>1.0026760182795164E-5</v>
      </c>
      <c r="BI755" s="8">
        <v>0.49353828291387108</v>
      </c>
      <c r="BJ755" s="8">
        <v>1.3491592216129034</v>
      </c>
      <c r="BK755" s="8">
        <v>1.2429875346029036</v>
      </c>
      <c r="BL755" s="8">
        <v>1.215723139411774</v>
      </c>
    </row>
    <row r="756" spans="1:64" x14ac:dyDescent="0.3">
      <c r="A756" s="7">
        <v>541380</v>
      </c>
      <c r="B756" s="7" t="str">
        <f t="shared" si="209"/>
        <v>Testing Laboratories</v>
      </c>
      <c r="C756" s="8">
        <f t="shared" si="210"/>
        <v>0.10822544595409841</v>
      </c>
      <c r="D756" s="8">
        <f t="shared" si="211"/>
        <v>2.4131951306442582E-2</v>
      </c>
      <c r="E756" s="8">
        <f t="shared" si="212"/>
        <v>0.15255153947603869</v>
      </c>
      <c r="F756" s="8">
        <f t="shared" si="213"/>
        <v>0.13681070508589352</v>
      </c>
      <c r="G756" s="8">
        <f t="shared" si="214"/>
        <v>2.6083159179438219E-2</v>
      </c>
      <c r="H756" s="8">
        <f t="shared" si="215"/>
        <v>0.14041743653491134</v>
      </c>
      <c r="I756" s="8">
        <f t="shared" si="216"/>
        <v>9.0772013494987105E-2</v>
      </c>
      <c r="J756" s="8">
        <f t="shared" si="217"/>
        <v>1.780352466634549E-2</v>
      </c>
      <c r="K756" s="8">
        <f t="shared" si="218"/>
        <v>9.6160893216091947E-2</v>
      </c>
      <c r="L756" s="8">
        <f t="shared" si="219"/>
        <v>0.10327805137471616</v>
      </c>
      <c r="M756" s="8">
        <f t="shared" si="220"/>
        <v>2.1960794443694514E-2</v>
      </c>
      <c r="N756" s="8">
        <f t="shared" si="221"/>
        <v>0.156465302864258</v>
      </c>
      <c r="O756" s="8">
        <f t="shared" si="222"/>
        <v>0.42277288014038689</v>
      </c>
      <c r="P756" s="8">
        <f t="shared" si="223"/>
        <v>5.3112167790972589E-6</v>
      </c>
      <c r="Q756" s="8">
        <f t="shared" si="224"/>
        <v>0.36216602419161259</v>
      </c>
      <c r="R756" s="8">
        <f t="shared" si="225"/>
        <v>1</v>
      </c>
      <c r="S756" s="8">
        <f t="shared" si="226"/>
        <v>1.0129887201546777</v>
      </c>
      <c r="T756" s="8">
        <f t="shared" si="227"/>
        <v>0.91441385073193537</v>
      </c>
      <c r="W756" s="7">
        <v>541380</v>
      </c>
      <c r="X756" s="7" t="s">
        <v>849</v>
      </c>
      <c r="Y756" s="8">
        <v>0</v>
      </c>
      <c r="Z756" s="8">
        <v>0</v>
      </c>
      <c r="AA756" s="8">
        <v>0</v>
      </c>
      <c r="AB756" s="8">
        <v>0</v>
      </c>
      <c r="AC756" s="8">
        <v>0</v>
      </c>
      <c r="AD756" s="8">
        <v>0</v>
      </c>
      <c r="AE756" s="8">
        <v>0</v>
      </c>
      <c r="AF756" s="8">
        <v>0</v>
      </c>
      <c r="AG756" s="8">
        <v>0</v>
      </c>
      <c r="AH756" s="8">
        <v>0</v>
      </c>
      <c r="AI756" s="8">
        <v>0</v>
      </c>
      <c r="AJ756" s="8">
        <v>0</v>
      </c>
      <c r="AK756" s="8">
        <v>0</v>
      </c>
      <c r="AL756" s="8">
        <v>0</v>
      </c>
      <c r="AM756" s="8">
        <v>0</v>
      </c>
      <c r="AN756" s="8">
        <v>1</v>
      </c>
      <c r="AO756" s="8">
        <v>0</v>
      </c>
      <c r="AP756" s="8">
        <v>0</v>
      </c>
      <c r="AS756" s="7">
        <v>541380</v>
      </c>
      <c r="AT756" s="7" t="s">
        <v>849</v>
      </c>
      <c r="AU756" s="8">
        <v>0.10822544595409841</v>
      </c>
      <c r="AV756" s="8">
        <v>2.4131951306442582E-2</v>
      </c>
      <c r="AW756" s="8">
        <v>0.15255153947603869</v>
      </c>
      <c r="AX756" s="8">
        <v>0.13681070508589352</v>
      </c>
      <c r="AY756" s="8">
        <v>2.6083159179438219E-2</v>
      </c>
      <c r="AZ756" s="8">
        <v>0.14041743653491134</v>
      </c>
      <c r="BA756" s="8">
        <v>9.0772013494987105E-2</v>
      </c>
      <c r="BB756" s="8">
        <v>1.780352466634549E-2</v>
      </c>
      <c r="BC756" s="8">
        <v>9.6160893216091947E-2</v>
      </c>
      <c r="BD756" s="8">
        <v>0.10327805137471616</v>
      </c>
      <c r="BE756" s="8">
        <v>2.1960794443694514E-2</v>
      </c>
      <c r="BF756" s="8">
        <v>0.156465302864258</v>
      </c>
      <c r="BG756" s="8">
        <v>0.42277288014038689</v>
      </c>
      <c r="BH756" s="8">
        <v>5.3112167790972589E-6</v>
      </c>
      <c r="BI756" s="8">
        <v>0.36216602419161259</v>
      </c>
      <c r="BJ756" s="8">
        <v>1.2849089367369353</v>
      </c>
      <c r="BK756" s="8">
        <v>1.0129887201546777</v>
      </c>
      <c r="BL756" s="8">
        <v>0.91441385073193537</v>
      </c>
    </row>
    <row r="757" spans="1:64" x14ac:dyDescent="0.3">
      <c r="A757" s="7">
        <v>541410</v>
      </c>
      <c r="B757" s="7" t="str">
        <f t="shared" si="209"/>
        <v>Interior Design Services</v>
      </c>
      <c r="C757" s="8">
        <f t="shared" si="210"/>
        <v>5.7493071734500002E-2</v>
      </c>
      <c r="D757" s="8">
        <f t="shared" si="211"/>
        <v>1.13656225669E-2</v>
      </c>
      <c r="E757" s="8">
        <f t="shared" si="212"/>
        <v>0.126956408415</v>
      </c>
      <c r="F757" s="8">
        <f t="shared" si="213"/>
        <v>4.48192134282E-2</v>
      </c>
      <c r="G757" s="8">
        <f t="shared" si="214"/>
        <v>7.6181120357900001E-3</v>
      </c>
      <c r="H757" s="8">
        <f t="shared" si="215"/>
        <v>8.1154904161000005E-2</v>
      </c>
      <c r="I757" s="8">
        <f t="shared" si="216"/>
        <v>3.1379813239399999E-2</v>
      </c>
      <c r="J757" s="8">
        <f t="shared" si="217"/>
        <v>5.5060522649500003E-3</v>
      </c>
      <c r="K757" s="8">
        <f t="shared" si="218"/>
        <v>5.22620639205E-2</v>
      </c>
      <c r="L757" s="8">
        <f t="shared" si="219"/>
        <v>3.5773589036400003E-2</v>
      </c>
      <c r="M757" s="8">
        <f t="shared" si="220"/>
        <v>7.1047592729499998E-3</v>
      </c>
      <c r="N757" s="8">
        <f t="shared" si="221"/>
        <v>0.10640340042800001</v>
      </c>
      <c r="O757" s="8">
        <f t="shared" si="222"/>
        <v>0.76946987558299995</v>
      </c>
      <c r="P757" s="8">
        <f t="shared" si="223"/>
        <v>1.1319194765500001E-5</v>
      </c>
      <c r="Q757" s="8">
        <f t="shared" si="224"/>
        <v>0.62957807503899998</v>
      </c>
      <c r="R757" s="8">
        <f t="shared" si="225"/>
        <v>1.1958151027199999</v>
      </c>
      <c r="S757" s="8">
        <f t="shared" si="226"/>
        <v>1.1335922296200001</v>
      </c>
      <c r="T757" s="8">
        <f t="shared" si="227"/>
        <v>1.0891479294199999</v>
      </c>
      <c r="W757" s="7">
        <v>541410</v>
      </c>
      <c r="X757" s="7" t="s">
        <v>850</v>
      </c>
      <c r="Y757" s="8">
        <v>5.7493071734500002E-2</v>
      </c>
      <c r="Z757" s="8">
        <v>1.13656225669E-2</v>
      </c>
      <c r="AA757" s="8">
        <v>0.126956408415</v>
      </c>
      <c r="AB757" s="8">
        <v>4.48192134282E-2</v>
      </c>
      <c r="AC757" s="8">
        <v>7.6181120357900001E-3</v>
      </c>
      <c r="AD757" s="8">
        <v>8.1154904161000005E-2</v>
      </c>
      <c r="AE757" s="8">
        <v>3.1379813239399999E-2</v>
      </c>
      <c r="AF757" s="8">
        <v>5.5060522649500003E-3</v>
      </c>
      <c r="AG757" s="8">
        <v>5.22620639205E-2</v>
      </c>
      <c r="AH757" s="8">
        <v>3.5773589036400003E-2</v>
      </c>
      <c r="AI757" s="8">
        <v>7.1047592729499998E-3</v>
      </c>
      <c r="AJ757" s="8">
        <v>0.10640340042800001</v>
      </c>
      <c r="AK757" s="8">
        <v>0.76946987558299995</v>
      </c>
      <c r="AL757" s="8">
        <v>1.1319194765500001E-5</v>
      </c>
      <c r="AM757" s="8">
        <v>0.62957807503899998</v>
      </c>
      <c r="AN757" s="8">
        <v>1.1958151027199999</v>
      </c>
      <c r="AO757" s="8">
        <v>1.1335922296200001</v>
      </c>
      <c r="AP757" s="8">
        <v>1.0891479294199999</v>
      </c>
      <c r="AS757" s="7">
        <v>541410</v>
      </c>
      <c r="AT757" s="7" t="s">
        <v>850</v>
      </c>
      <c r="AU757" s="8">
        <v>8.3021114434417759E-2</v>
      </c>
      <c r="AV757" s="8">
        <v>2.1297516744985E-2</v>
      </c>
      <c r="AW757" s="8">
        <v>0.24039159602625815</v>
      </c>
      <c r="AX757" s="8">
        <v>4.1195067241503215E-2</v>
      </c>
      <c r="AY757" s="8">
        <v>9.3791285856756456E-3</v>
      </c>
      <c r="AZ757" s="8">
        <v>9.4755764973953244E-2</v>
      </c>
      <c r="BA757" s="8">
        <v>4.9081347238241944E-2</v>
      </c>
      <c r="BB757" s="8">
        <v>1.1658713406126774E-2</v>
      </c>
      <c r="BC757" s="8">
        <v>0.12326006618743066</v>
      </c>
      <c r="BD757" s="8">
        <v>5.4201656322543534E-2</v>
      </c>
      <c r="BE757" s="8">
        <v>1.4128584236938871E-2</v>
      </c>
      <c r="BF757" s="8">
        <v>0.18789622149635968</v>
      </c>
      <c r="BG757" s="8">
        <v>0.77088251606299929</v>
      </c>
      <c r="BH757" s="8">
        <v>1.9676430824541775E-5</v>
      </c>
      <c r="BI757" s="8">
        <v>0.63132207954500053</v>
      </c>
      <c r="BJ757" s="8">
        <v>1.3447102272059677</v>
      </c>
      <c r="BK757" s="8">
        <v>1.1453299608011291</v>
      </c>
      <c r="BL757" s="8">
        <v>1.1840001268319353</v>
      </c>
    </row>
    <row r="758" spans="1:64" x14ac:dyDescent="0.3">
      <c r="A758" s="7">
        <v>541420</v>
      </c>
      <c r="B758" s="7" t="str">
        <f t="shared" si="209"/>
        <v>Industrial Design Services</v>
      </c>
      <c r="C758" s="8">
        <f t="shared" si="210"/>
        <v>7.6993204770759646E-2</v>
      </c>
      <c r="D758" s="8">
        <f t="shared" si="211"/>
        <v>2.0231176771897574E-2</v>
      </c>
      <c r="E758" s="8">
        <f t="shared" si="212"/>
        <v>0.2208330929205968</v>
      </c>
      <c r="F758" s="8">
        <f t="shared" si="213"/>
        <v>4.8167135211291921E-2</v>
      </c>
      <c r="G758" s="8">
        <f t="shared" si="214"/>
        <v>1.1226025066870482E-2</v>
      </c>
      <c r="H758" s="8">
        <f t="shared" si="215"/>
        <v>0.1107063271947645</v>
      </c>
      <c r="I758" s="8">
        <f t="shared" si="216"/>
        <v>4.5991244663625822E-2</v>
      </c>
      <c r="J758" s="8">
        <f t="shared" si="217"/>
        <v>1.1178832103982418E-2</v>
      </c>
      <c r="K758" s="8">
        <f t="shared" si="218"/>
        <v>0.1142277834308339</v>
      </c>
      <c r="L758" s="8">
        <f t="shared" si="219"/>
        <v>5.0591688572846766E-2</v>
      </c>
      <c r="M758" s="8">
        <f t="shared" si="220"/>
        <v>1.3465928542892741E-2</v>
      </c>
      <c r="N758" s="8">
        <f t="shared" si="221"/>
        <v>0.17254044541323546</v>
      </c>
      <c r="O758" s="8">
        <f t="shared" si="222"/>
        <v>0.68375554561032259</v>
      </c>
      <c r="P758" s="8">
        <f t="shared" si="223"/>
        <v>1.4464575061999837E-5</v>
      </c>
      <c r="Q758" s="8">
        <f t="shared" si="224"/>
        <v>0.55721986060346751</v>
      </c>
      <c r="R758" s="8">
        <f t="shared" si="225"/>
        <v>1</v>
      </c>
      <c r="S758" s="8">
        <f t="shared" si="226"/>
        <v>1.0571962616658064</v>
      </c>
      <c r="T758" s="8">
        <f t="shared" si="227"/>
        <v>1.058494634391774</v>
      </c>
      <c r="W758" s="7">
        <v>541420</v>
      </c>
      <c r="X758" s="7" t="s">
        <v>851</v>
      </c>
      <c r="Y758" s="8">
        <v>0</v>
      </c>
      <c r="Z758" s="8">
        <v>0</v>
      </c>
      <c r="AA758" s="8">
        <v>0</v>
      </c>
      <c r="AB758" s="8">
        <v>0</v>
      </c>
      <c r="AC758" s="8">
        <v>0</v>
      </c>
      <c r="AD758" s="8">
        <v>0</v>
      </c>
      <c r="AE758" s="8">
        <v>0</v>
      </c>
      <c r="AF758" s="8">
        <v>0</v>
      </c>
      <c r="AG758" s="8">
        <v>0</v>
      </c>
      <c r="AH758" s="8">
        <v>0</v>
      </c>
      <c r="AI758" s="8">
        <v>0</v>
      </c>
      <c r="AJ758" s="8">
        <v>0</v>
      </c>
      <c r="AK758" s="8">
        <v>0</v>
      </c>
      <c r="AL758" s="8">
        <v>0</v>
      </c>
      <c r="AM758" s="8">
        <v>0</v>
      </c>
      <c r="AN758" s="8">
        <v>1</v>
      </c>
      <c r="AO758" s="8">
        <v>0</v>
      </c>
      <c r="AP758" s="8">
        <v>0</v>
      </c>
      <c r="AS758" s="7">
        <v>541420</v>
      </c>
      <c r="AT758" s="7" t="s">
        <v>851</v>
      </c>
      <c r="AU758" s="8">
        <v>7.6993204770759646E-2</v>
      </c>
      <c r="AV758" s="8">
        <v>2.0231176771897574E-2</v>
      </c>
      <c r="AW758" s="8">
        <v>0.2208330929205968</v>
      </c>
      <c r="AX758" s="8">
        <v>4.8167135211291921E-2</v>
      </c>
      <c r="AY758" s="8">
        <v>1.1226025066870482E-2</v>
      </c>
      <c r="AZ758" s="8">
        <v>0.1107063271947645</v>
      </c>
      <c r="BA758" s="8">
        <v>4.5991244663625822E-2</v>
      </c>
      <c r="BB758" s="8">
        <v>1.1178832103982418E-2</v>
      </c>
      <c r="BC758" s="8">
        <v>0.1142277834308339</v>
      </c>
      <c r="BD758" s="8">
        <v>5.0591688572846766E-2</v>
      </c>
      <c r="BE758" s="8">
        <v>1.3465928542892741E-2</v>
      </c>
      <c r="BF758" s="8">
        <v>0.17254044541323546</v>
      </c>
      <c r="BG758" s="8">
        <v>0.68375554561032259</v>
      </c>
      <c r="BH758" s="8">
        <v>1.4464575061999837E-5</v>
      </c>
      <c r="BI758" s="8">
        <v>0.55721986060346751</v>
      </c>
      <c r="BJ758" s="8">
        <v>1.3180574744624201</v>
      </c>
      <c r="BK758" s="8">
        <v>1.0571962616658064</v>
      </c>
      <c r="BL758" s="8">
        <v>1.058494634391774</v>
      </c>
    </row>
    <row r="759" spans="1:64" x14ac:dyDescent="0.3">
      <c r="A759" s="7">
        <v>541430</v>
      </c>
      <c r="B759" s="7" t="str">
        <f t="shared" si="209"/>
        <v>Graphic Design Services</v>
      </c>
      <c r="C759" s="8">
        <f t="shared" si="210"/>
        <v>5.7495373163199998E-2</v>
      </c>
      <c r="D759" s="8">
        <f t="shared" si="211"/>
        <v>1.13781714366E-2</v>
      </c>
      <c r="E759" s="8">
        <f t="shared" si="212"/>
        <v>0.11754913414400001</v>
      </c>
      <c r="F759" s="8">
        <f t="shared" si="213"/>
        <v>4.42112399144E-2</v>
      </c>
      <c r="G759" s="8">
        <f t="shared" si="214"/>
        <v>7.52737373791E-3</v>
      </c>
      <c r="H759" s="8">
        <f t="shared" si="215"/>
        <v>7.1522800901200001E-2</v>
      </c>
      <c r="I759" s="8">
        <f t="shared" si="216"/>
        <v>3.1367030644200003E-2</v>
      </c>
      <c r="J759" s="8">
        <f t="shared" si="217"/>
        <v>5.5093139596699998E-3</v>
      </c>
      <c r="K759" s="8">
        <f t="shared" si="218"/>
        <v>4.7010916181100003E-2</v>
      </c>
      <c r="L759" s="8">
        <f t="shared" si="219"/>
        <v>3.5789687338499999E-2</v>
      </c>
      <c r="M759" s="8">
        <f t="shared" si="220"/>
        <v>7.11356717528E-3</v>
      </c>
      <c r="N759" s="8">
        <f t="shared" si="221"/>
        <v>9.9336100198500005E-2</v>
      </c>
      <c r="O759" s="8">
        <f t="shared" si="222"/>
        <v>0.76948207121300005</v>
      </c>
      <c r="P759" s="8">
        <f t="shared" si="223"/>
        <v>1.1464870555699999E-5</v>
      </c>
      <c r="Q759" s="8">
        <f t="shared" si="224"/>
        <v>0.62986632286999999</v>
      </c>
      <c r="R759" s="8">
        <f t="shared" si="225"/>
        <v>1.1864226787400001</v>
      </c>
      <c r="S759" s="8">
        <f t="shared" si="226"/>
        <v>1.1232614145499999</v>
      </c>
      <c r="T759" s="8">
        <f t="shared" si="227"/>
        <v>1.0838872607900001</v>
      </c>
      <c r="W759" s="7">
        <v>541430</v>
      </c>
      <c r="X759" s="7" t="s">
        <v>852</v>
      </c>
      <c r="Y759" s="8">
        <v>5.7495373163199998E-2</v>
      </c>
      <c r="Z759" s="8">
        <v>1.13781714366E-2</v>
      </c>
      <c r="AA759" s="8">
        <v>0.11754913414400001</v>
      </c>
      <c r="AB759" s="8">
        <v>4.42112399144E-2</v>
      </c>
      <c r="AC759" s="8">
        <v>7.52737373791E-3</v>
      </c>
      <c r="AD759" s="8">
        <v>7.1522800901200001E-2</v>
      </c>
      <c r="AE759" s="8">
        <v>3.1367030644200003E-2</v>
      </c>
      <c r="AF759" s="8">
        <v>5.5093139596699998E-3</v>
      </c>
      <c r="AG759" s="8">
        <v>4.7010916181100003E-2</v>
      </c>
      <c r="AH759" s="8">
        <v>3.5789687338499999E-2</v>
      </c>
      <c r="AI759" s="8">
        <v>7.11356717528E-3</v>
      </c>
      <c r="AJ759" s="8">
        <v>9.9336100198500005E-2</v>
      </c>
      <c r="AK759" s="8">
        <v>0.76948207121300005</v>
      </c>
      <c r="AL759" s="8">
        <v>1.1464870555699999E-5</v>
      </c>
      <c r="AM759" s="8">
        <v>0.62986632286999999</v>
      </c>
      <c r="AN759" s="8">
        <v>1.1864226787400001</v>
      </c>
      <c r="AO759" s="8">
        <v>1.1232614145499999</v>
      </c>
      <c r="AP759" s="8">
        <v>1.0838872607900001</v>
      </c>
      <c r="AS759" s="7">
        <v>541430</v>
      </c>
      <c r="AT759" s="7" t="s">
        <v>852</v>
      </c>
      <c r="AU759" s="8">
        <v>8.298828898159033E-2</v>
      </c>
      <c r="AV759" s="8">
        <v>2.1306244465906295E-2</v>
      </c>
      <c r="AW759" s="8">
        <v>0.23659708535521129</v>
      </c>
      <c r="AX759" s="8">
        <v>4.7901458036558056E-2</v>
      </c>
      <c r="AY759" s="8">
        <v>1.0740974535435323E-2</v>
      </c>
      <c r="AZ759" s="8">
        <v>0.10775328305924356</v>
      </c>
      <c r="BA759" s="8">
        <v>4.9042904979074188E-2</v>
      </c>
      <c r="BB759" s="8">
        <v>1.1652923544818386E-2</v>
      </c>
      <c r="BC759" s="8">
        <v>0.12093588373264676</v>
      </c>
      <c r="BD759" s="8">
        <v>5.4190626617691931E-2</v>
      </c>
      <c r="BE759" s="8">
        <v>1.413299913249177E-2</v>
      </c>
      <c r="BF759" s="8">
        <v>0.18505773351252422</v>
      </c>
      <c r="BG759" s="8">
        <v>0.77090493108300051</v>
      </c>
      <c r="BH759" s="8">
        <v>1.6445484204266451E-5</v>
      </c>
      <c r="BI759" s="8">
        <v>0.63179861702799944</v>
      </c>
      <c r="BJ759" s="8">
        <v>1.3408916188030642</v>
      </c>
      <c r="BK759" s="8">
        <v>1.1663957156311295</v>
      </c>
      <c r="BL759" s="8">
        <v>1.1816317122561288</v>
      </c>
    </row>
    <row r="760" spans="1:64" x14ac:dyDescent="0.3">
      <c r="A760" s="7">
        <v>541490</v>
      </c>
      <c r="B760" s="7" t="str">
        <f t="shared" si="209"/>
        <v>Other Specialized Design Services</v>
      </c>
      <c r="C760" s="8">
        <f t="shared" si="210"/>
        <v>5.7753711029699999E-2</v>
      </c>
      <c r="D760" s="8">
        <f t="shared" si="211"/>
        <v>1.1397213319299999E-2</v>
      </c>
      <c r="E760" s="8">
        <f t="shared" si="212"/>
        <v>0.12631354038600001</v>
      </c>
      <c r="F760" s="8">
        <f t="shared" si="213"/>
        <v>4.99647067931E-2</v>
      </c>
      <c r="G760" s="8">
        <f t="shared" si="214"/>
        <v>8.5037600288799999E-3</v>
      </c>
      <c r="H760" s="8">
        <f t="shared" si="215"/>
        <v>9.0711136473399998E-2</v>
      </c>
      <c r="I760" s="8">
        <f t="shared" si="216"/>
        <v>3.12355084752E-2</v>
      </c>
      <c r="J760" s="8">
        <f t="shared" si="217"/>
        <v>5.48212613283E-3</v>
      </c>
      <c r="K760" s="8">
        <f t="shared" si="218"/>
        <v>5.2022912748599999E-2</v>
      </c>
      <c r="L760" s="8">
        <f t="shared" si="219"/>
        <v>3.6107728289600002E-2</v>
      </c>
      <c r="M760" s="8">
        <f t="shared" si="220"/>
        <v>7.1263062870700004E-3</v>
      </c>
      <c r="N760" s="8">
        <f t="shared" si="221"/>
        <v>0.10565105719700001</v>
      </c>
      <c r="O760" s="8">
        <f t="shared" si="222"/>
        <v>0.76935815184599998</v>
      </c>
      <c r="P760" s="8">
        <f t="shared" si="223"/>
        <v>1.0171024547E-5</v>
      </c>
      <c r="Q760" s="8">
        <f t="shared" si="224"/>
        <v>0.63392239691999996</v>
      </c>
      <c r="R760" s="8">
        <f t="shared" si="225"/>
        <v>1.1954644647399999</v>
      </c>
      <c r="S760" s="8">
        <f t="shared" si="226"/>
        <v>1.1491796032999999</v>
      </c>
      <c r="T760" s="8">
        <f t="shared" si="227"/>
        <v>1.08874054736</v>
      </c>
      <c r="W760" s="7">
        <v>541490</v>
      </c>
      <c r="X760" s="7" t="s">
        <v>853</v>
      </c>
      <c r="Y760" s="8">
        <v>5.7753711029699999E-2</v>
      </c>
      <c r="Z760" s="8">
        <v>1.1397213319299999E-2</v>
      </c>
      <c r="AA760" s="8">
        <v>0.12631354038600001</v>
      </c>
      <c r="AB760" s="8">
        <v>4.99647067931E-2</v>
      </c>
      <c r="AC760" s="8">
        <v>8.5037600288799999E-3</v>
      </c>
      <c r="AD760" s="8">
        <v>9.0711136473399998E-2</v>
      </c>
      <c r="AE760" s="8">
        <v>3.12355084752E-2</v>
      </c>
      <c r="AF760" s="8">
        <v>5.48212613283E-3</v>
      </c>
      <c r="AG760" s="8">
        <v>5.2022912748599999E-2</v>
      </c>
      <c r="AH760" s="8">
        <v>3.6107728289600002E-2</v>
      </c>
      <c r="AI760" s="8">
        <v>7.1263062870700004E-3</v>
      </c>
      <c r="AJ760" s="8">
        <v>0.10565105719700001</v>
      </c>
      <c r="AK760" s="8">
        <v>0.76935815184599998</v>
      </c>
      <c r="AL760" s="8">
        <v>1.0171024547E-5</v>
      </c>
      <c r="AM760" s="8">
        <v>0.63392239691999996</v>
      </c>
      <c r="AN760" s="8">
        <v>1.1954644647399999</v>
      </c>
      <c r="AO760" s="8">
        <v>1.1491796032999999</v>
      </c>
      <c r="AP760" s="8">
        <v>1.08874054736</v>
      </c>
      <c r="AS760" s="7">
        <v>541490</v>
      </c>
      <c r="AT760" s="7" t="s">
        <v>853</v>
      </c>
      <c r="AU760" s="8">
        <v>8.3536824366961304E-2</v>
      </c>
      <c r="AV760" s="8">
        <v>2.1357607906123063E-2</v>
      </c>
      <c r="AW760" s="8">
        <v>0.23898695368804185</v>
      </c>
      <c r="AX760" s="8">
        <v>4.5652968384856454E-2</v>
      </c>
      <c r="AY760" s="8">
        <v>1.0313371287242098E-2</v>
      </c>
      <c r="AZ760" s="8">
        <v>0.10584437239340351</v>
      </c>
      <c r="BA760" s="8">
        <v>4.9067712794195154E-2</v>
      </c>
      <c r="BB760" s="8">
        <v>1.1615589376463387E-2</v>
      </c>
      <c r="BC760" s="8">
        <v>0.12213503914140324</v>
      </c>
      <c r="BD760" s="8">
        <v>5.4719225809698381E-2</v>
      </c>
      <c r="BE760" s="8">
        <v>1.4173775153610804E-2</v>
      </c>
      <c r="BF760" s="8">
        <v>0.18664474030469677</v>
      </c>
      <c r="BG760" s="8">
        <v>0.77077333113000124</v>
      </c>
      <c r="BH760" s="8">
        <v>1.8276419976718227E-5</v>
      </c>
      <c r="BI760" s="8">
        <v>0.635703869817</v>
      </c>
      <c r="BJ760" s="8">
        <v>1.3438813859614518</v>
      </c>
      <c r="BK760" s="8">
        <v>1.1618107120653229</v>
      </c>
      <c r="BL760" s="8">
        <v>1.1828183413119355</v>
      </c>
    </row>
    <row r="761" spans="1:64" x14ac:dyDescent="0.3">
      <c r="A761" s="7">
        <v>541511</v>
      </c>
      <c r="B761" s="7" t="str">
        <f t="shared" si="209"/>
        <v>Custom Computer Programming Services</v>
      </c>
      <c r="C761" s="8">
        <f t="shared" si="210"/>
        <v>3.5969203592499999E-2</v>
      </c>
      <c r="D761" s="8">
        <f t="shared" si="211"/>
        <v>4.4696860808199996E-3</v>
      </c>
      <c r="E761" s="8">
        <f t="shared" si="212"/>
        <v>9.8686367549899998E-2</v>
      </c>
      <c r="F761" s="8">
        <f t="shared" si="213"/>
        <v>2.3048912425800001E-2</v>
      </c>
      <c r="G761" s="8">
        <f t="shared" si="214"/>
        <v>2.7249736972300002E-3</v>
      </c>
      <c r="H761" s="8">
        <f t="shared" si="215"/>
        <v>5.08049990028E-2</v>
      </c>
      <c r="I761" s="8">
        <f t="shared" si="216"/>
        <v>1.9450498668800002E-2</v>
      </c>
      <c r="J761" s="8">
        <f t="shared" si="217"/>
        <v>2.0759286761000001E-3</v>
      </c>
      <c r="K761" s="8">
        <f t="shared" si="218"/>
        <v>3.5574411022799998E-2</v>
      </c>
      <c r="L761" s="8">
        <f t="shared" si="219"/>
        <v>2.56998462702E-2</v>
      </c>
      <c r="M761" s="8">
        <f t="shared" si="220"/>
        <v>2.91975359979E-3</v>
      </c>
      <c r="N761" s="8">
        <f t="shared" si="221"/>
        <v>8.0427593718200005E-2</v>
      </c>
      <c r="O761" s="8">
        <f t="shared" si="222"/>
        <v>0.79852028892399995</v>
      </c>
      <c r="P761" s="8">
        <f t="shared" si="223"/>
        <v>1.40649380281E-5</v>
      </c>
      <c r="Q761" s="8">
        <f t="shared" si="224"/>
        <v>0.70616114012599995</v>
      </c>
      <c r="R761" s="8">
        <f t="shared" si="225"/>
        <v>1.1391252572199999</v>
      </c>
      <c r="S761" s="8">
        <f t="shared" si="226"/>
        <v>1.07657888513</v>
      </c>
      <c r="T761" s="8">
        <f t="shared" si="227"/>
        <v>1.05710083837</v>
      </c>
      <c r="W761" s="7">
        <v>541511</v>
      </c>
      <c r="X761" s="7" t="s">
        <v>854</v>
      </c>
      <c r="Y761" s="8">
        <v>3.5969203592499999E-2</v>
      </c>
      <c r="Z761" s="8">
        <v>4.4696860808199996E-3</v>
      </c>
      <c r="AA761" s="8">
        <v>9.8686367549899998E-2</v>
      </c>
      <c r="AB761" s="8">
        <v>2.3048912425800001E-2</v>
      </c>
      <c r="AC761" s="8">
        <v>2.7249736972300002E-3</v>
      </c>
      <c r="AD761" s="8">
        <v>5.08049990028E-2</v>
      </c>
      <c r="AE761" s="8">
        <v>1.9450498668800002E-2</v>
      </c>
      <c r="AF761" s="8">
        <v>2.0759286761000001E-3</v>
      </c>
      <c r="AG761" s="8">
        <v>3.5574411022799998E-2</v>
      </c>
      <c r="AH761" s="8">
        <v>2.56998462702E-2</v>
      </c>
      <c r="AI761" s="8">
        <v>2.91975359979E-3</v>
      </c>
      <c r="AJ761" s="8">
        <v>8.0427593718200005E-2</v>
      </c>
      <c r="AK761" s="8">
        <v>0.79852028892399995</v>
      </c>
      <c r="AL761" s="8">
        <v>1.40649380281E-5</v>
      </c>
      <c r="AM761" s="8">
        <v>0.70616114012599995</v>
      </c>
      <c r="AN761" s="8">
        <v>1.1391252572199999</v>
      </c>
      <c r="AO761" s="8">
        <v>1.07657888513</v>
      </c>
      <c r="AP761" s="8">
        <v>1.05710083837</v>
      </c>
      <c r="AS761" s="7">
        <v>541511</v>
      </c>
      <c r="AT761" s="7" t="s">
        <v>854</v>
      </c>
      <c r="AU761" s="8">
        <v>7.1659627444909696E-2</v>
      </c>
      <c r="AV761" s="8">
        <v>1.5095105287267424E-2</v>
      </c>
      <c r="AW761" s="8">
        <v>0.21407406790530809</v>
      </c>
      <c r="AX761" s="8">
        <v>6.6257372997859693E-2</v>
      </c>
      <c r="AY761" s="8">
        <v>1.2957334637278554E-2</v>
      </c>
      <c r="AZ761" s="8">
        <v>0.15146341373854194</v>
      </c>
      <c r="BA761" s="8">
        <v>4.4047848258701609E-2</v>
      </c>
      <c r="BB761" s="8">
        <v>8.1410864425270971E-3</v>
      </c>
      <c r="BC761" s="8">
        <v>9.8937202508849964E-2</v>
      </c>
      <c r="BD761" s="8">
        <v>5.2895343734059658E-2</v>
      </c>
      <c r="BE761" s="8">
        <v>1.034932745798371E-2</v>
      </c>
      <c r="BF761" s="8">
        <v>0.16221762024031136</v>
      </c>
      <c r="BG761" s="8">
        <v>0.79970111929699972</v>
      </c>
      <c r="BH761" s="8">
        <v>1.1874006631909836E-5</v>
      </c>
      <c r="BI761" s="8">
        <v>0.70714488123999986</v>
      </c>
      <c r="BJ761" s="8">
        <v>1.3008288006375806</v>
      </c>
      <c r="BK761" s="8">
        <v>1.2306781213737095</v>
      </c>
      <c r="BL761" s="8">
        <v>1.1511261372108064</v>
      </c>
    </row>
    <row r="762" spans="1:64" x14ac:dyDescent="0.3">
      <c r="A762" s="7">
        <v>541512</v>
      </c>
      <c r="B762" s="7" t="str">
        <f t="shared" si="209"/>
        <v>Computer Systems Design Services</v>
      </c>
      <c r="C762" s="8">
        <f t="shared" si="210"/>
        <v>3.4245584193999999E-2</v>
      </c>
      <c r="D762" s="8">
        <f t="shared" si="211"/>
        <v>4.0192810480500002E-3</v>
      </c>
      <c r="E762" s="8">
        <f t="shared" si="212"/>
        <v>0.111940269484</v>
      </c>
      <c r="F762" s="8">
        <f t="shared" si="213"/>
        <v>2.4802274514500001E-2</v>
      </c>
      <c r="G762" s="8">
        <f t="shared" si="214"/>
        <v>2.7372223889499999E-3</v>
      </c>
      <c r="H762" s="8">
        <f t="shared" si="215"/>
        <v>5.7102092445600001E-2</v>
      </c>
      <c r="I762" s="8">
        <f t="shared" si="216"/>
        <v>1.82807625121E-2</v>
      </c>
      <c r="J762" s="8">
        <f t="shared" si="217"/>
        <v>1.90921611029E-3</v>
      </c>
      <c r="K762" s="8">
        <f t="shared" si="218"/>
        <v>3.69501702663E-2</v>
      </c>
      <c r="L762" s="8">
        <f t="shared" si="219"/>
        <v>2.4735123130400001E-2</v>
      </c>
      <c r="M762" s="8">
        <f t="shared" si="220"/>
        <v>2.4759637932499998E-3</v>
      </c>
      <c r="N762" s="8">
        <f t="shared" si="221"/>
        <v>9.1082532825599999E-2</v>
      </c>
      <c r="O762" s="8">
        <f t="shared" si="222"/>
        <v>0.82498596545000003</v>
      </c>
      <c r="P762" s="8">
        <f t="shared" si="223"/>
        <v>1.2567722555999999E-5</v>
      </c>
      <c r="Q762" s="8">
        <f t="shared" si="224"/>
        <v>0.69114882241200004</v>
      </c>
      <c r="R762" s="8">
        <f t="shared" si="225"/>
        <v>1.15020513473</v>
      </c>
      <c r="S762" s="8">
        <f t="shared" si="226"/>
        <v>1.0846415893500001</v>
      </c>
      <c r="T762" s="8">
        <f t="shared" si="227"/>
        <v>1.0571401488900001</v>
      </c>
      <c r="W762" s="7">
        <v>541512</v>
      </c>
      <c r="X762" s="7" t="s">
        <v>855</v>
      </c>
      <c r="Y762" s="8">
        <v>3.4245584193999999E-2</v>
      </c>
      <c r="Z762" s="8">
        <v>4.0192810480500002E-3</v>
      </c>
      <c r="AA762" s="8">
        <v>0.111940269484</v>
      </c>
      <c r="AB762" s="8">
        <v>2.4802274514500001E-2</v>
      </c>
      <c r="AC762" s="8">
        <v>2.7372223889499999E-3</v>
      </c>
      <c r="AD762" s="8">
        <v>5.7102092445600001E-2</v>
      </c>
      <c r="AE762" s="8">
        <v>1.82807625121E-2</v>
      </c>
      <c r="AF762" s="8">
        <v>1.90921611029E-3</v>
      </c>
      <c r="AG762" s="8">
        <v>3.69501702663E-2</v>
      </c>
      <c r="AH762" s="8">
        <v>2.4735123130400001E-2</v>
      </c>
      <c r="AI762" s="8">
        <v>2.4759637932499998E-3</v>
      </c>
      <c r="AJ762" s="8">
        <v>9.1082532825599999E-2</v>
      </c>
      <c r="AK762" s="8">
        <v>0.82498596545000003</v>
      </c>
      <c r="AL762" s="8">
        <v>1.2567722555999999E-5</v>
      </c>
      <c r="AM762" s="8">
        <v>0.69114882241200004</v>
      </c>
      <c r="AN762" s="8">
        <v>1.15020513473</v>
      </c>
      <c r="AO762" s="8">
        <v>1.0846415893500001</v>
      </c>
      <c r="AP762" s="8">
        <v>1.0571401488900001</v>
      </c>
      <c r="AS762" s="7">
        <v>541512</v>
      </c>
      <c r="AT762" s="7" t="s">
        <v>855</v>
      </c>
      <c r="AU762" s="8">
        <v>5.6914010755496784E-2</v>
      </c>
      <c r="AV762" s="8">
        <v>1.1319592985392422E-2</v>
      </c>
      <c r="AW762" s="8">
        <v>0.22865014594127736</v>
      </c>
      <c r="AX762" s="8">
        <v>5.1634507558812909E-2</v>
      </c>
      <c r="AY762" s="8">
        <v>9.584698655260163E-3</v>
      </c>
      <c r="AZ762" s="8">
        <v>0.15698837381230807</v>
      </c>
      <c r="BA762" s="8">
        <v>3.3811257119306444E-2</v>
      </c>
      <c r="BB762" s="8">
        <v>6.0686388812611295E-3</v>
      </c>
      <c r="BC762" s="8">
        <v>0.10280431576005</v>
      </c>
      <c r="BD762" s="8">
        <v>4.1297640223212896E-2</v>
      </c>
      <c r="BE762" s="8">
        <v>7.2967503035459673E-3</v>
      </c>
      <c r="BF762" s="8">
        <v>0.1704814802618661</v>
      </c>
      <c r="BG762" s="8">
        <v>0.8270947055350012</v>
      </c>
      <c r="BH762" s="8">
        <v>1.131359432925597E-5</v>
      </c>
      <c r="BI762" s="8">
        <v>0.69247622434399925</v>
      </c>
      <c r="BJ762" s="8">
        <v>1.2968837496822581</v>
      </c>
      <c r="BK762" s="8">
        <v>1.2182075800261289</v>
      </c>
      <c r="BL762" s="8">
        <v>1.1426842117606453</v>
      </c>
    </row>
    <row r="763" spans="1:64" x14ac:dyDescent="0.3">
      <c r="A763" s="7">
        <v>541513</v>
      </c>
      <c r="B763" s="7" t="str">
        <f t="shared" si="209"/>
        <v>Computer Facilities Management Services</v>
      </c>
      <c r="C763" s="8">
        <f t="shared" si="210"/>
        <v>0.12972842225846454</v>
      </c>
      <c r="D763" s="8">
        <f t="shared" si="211"/>
        <v>2.7263899062698389E-2</v>
      </c>
      <c r="E763" s="8">
        <f t="shared" si="212"/>
        <v>0.18805879587228713</v>
      </c>
      <c r="F763" s="8">
        <f t="shared" si="213"/>
        <v>0.1683961581116242</v>
      </c>
      <c r="G763" s="8">
        <f t="shared" si="214"/>
        <v>3.3769722896891771E-2</v>
      </c>
      <c r="H763" s="8">
        <f t="shared" si="215"/>
        <v>0.16258844825212102</v>
      </c>
      <c r="I763" s="8">
        <f t="shared" si="216"/>
        <v>0.13025954312046448</v>
      </c>
      <c r="J763" s="8">
        <f t="shared" si="217"/>
        <v>2.5130984017417094E-2</v>
      </c>
      <c r="K763" s="8">
        <f t="shared" si="218"/>
        <v>0.13277434784169356</v>
      </c>
      <c r="L763" s="8">
        <f t="shared" si="219"/>
        <v>0.13827404827307899</v>
      </c>
      <c r="M763" s="8">
        <f t="shared" si="220"/>
        <v>2.5921919117574677E-2</v>
      </c>
      <c r="N763" s="8">
        <f t="shared" si="221"/>
        <v>0.21230319721679039</v>
      </c>
      <c r="O763" s="8">
        <f t="shared" si="222"/>
        <v>0.49995046931943493</v>
      </c>
      <c r="P763" s="8">
        <f t="shared" si="223"/>
        <v>8.1495175490095161E-6</v>
      </c>
      <c r="Q763" s="8">
        <f t="shared" si="224"/>
        <v>0.35413502148661286</v>
      </c>
      <c r="R763" s="8">
        <f t="shared" si="225"/>
        <v>1</v>
      </c>
      <c r="S763" s="8">
        <f t="shared" si="226"/>
        <v>1.2518511034537099</v>
      </c>
      <c r="T763" s="8">
        <f t="shared" si="227"/>
        <v>1.1752616491725807</v>
      </c>
      <c r="W763" s="7">
        <v>541513</v>
      </c>
      <c r="X763" s="7" t="s">
        <v>856</v>
      </c>
      <c r="Y763" s="8">
        <v>0</v>
      </c>
      <c r="Z763" s="8">
        <v>0</v>
      </c>
      <c r="AA763" s="8">
        <v>0</v>
      </c>
      <c r="AB763" s="8">
        <v>0</v>
      </c>
      <c r="AC763" s="8">
        <v>0</v>
      </c>
      <c r="AD763" s="8">
        <v>0</v>
      </c>
      <c r="AE763" s="8">
        <v>0</v>
      </c>
      <c r="AF763" s="8">
        <v>0</v>
      </c>
      <c r="AG763" s="8">
        <v>0</v>
      </c>
      <c r="AH763" s="8">
        <v>0</v>
      </c>
      <c r="AI763" s="8">
        <v>0</v>
      </c>
      <c r="AJ763" s="8">
        <v>0</v>
      </c>
      <c r="AK763" s="8">
        <v>0</v>
      </c>
      <c r="AL763" s="8">
        <v>0</v>
      </c>
      <c r="AM763" s="8">
        <v>0</v>
      </c>
      <c r="AN763" s="8">
        <v>1</v>
      </c>
      <c r="AO763" s="8">
        <v>0</v>
      </c>
      <c r="AP763" s="8">
        <v>0</v>
      </c>
      <c r="AS763" s="7">
        <v>541513</v>
      </c>
      <c r="AT763" s="7" t="s">
        <v>856</v>
      </c>
      <c r="AU763" s="8">
        <v>0.12972842225846454</v>
      </c>
      <c r="AV763" s="8">
        <v>2.7263899062698389E-2</v>
      </c>
      <c r="AW763" s="8">
        <v>0.18805879587228713</v>
      </c>
      <c r="AX763" s="8">
        <v>0.1683961581116242</v>
      </c>
      <c r="AY763" s="8">
        <v>3.3769722896891771E-2</v>
      </c>
      <c r="AZ763" s="8">
        <v>0.16258844825212102</v>
      </c>
      <c r="BA763" s="8">
        <v>0.13025954312046448</v>
      </c>
      <c r="BB763" s="8">
        <v>2.5130984017417094E-2</v>
      </c>
      <c r="BC763" s="8">
        <v>0.13277434784169356</v>
      </c>
      <c r="BD763" s="8">
        <v>0.13827404827307899</v>
      </c>
      <c r="BE763" s="8">
        <v>2.5921919117574677E-2</v>
      </c>
      <c r="BF763" s="8">
        <v>0.21230319721679039</v>
      </c>
      <c r="BG763" s="8">
        <v>0.49995046931943493</v>
      </c>
      <c r="BH763" s="8">
        <v>8.1495175490095161E-6</v>
      </c>
      <c r="BI763" s="8">
        <v>0.35413502148661286</v>
      </c>
      <c r="BJ763" s="8">
        <v>1.3450511171937098</v>
      </c>
      <c r="BK763" s="8">
        <v>1.2518511034537099</v>
      </c>
      <c r="BL763" s="8">
        <v>1.1752616491725807</v>
      </c>
    </row>
    <row r="764" spans="1:64" x14ac:dyDescent="0.3">
      <c r="A764" s="7">
        <v>541519</v>
      </c>
      <c r="B764" s="7" t="str">
        <f t="shared" si="209"/>
        <v>Other Computer Related Services</v>
      </c>
      <c r="C764" s="8">
        <f t="shared" si="210"/>
        <v>8.61109868009E-2</v>
      </c>
      <c r="D764" s="8">
        <f t="shared" si="211"/>
        <v>1.0783451841700001E-2</v>
      </c>
      <c r="E764" s="8">
        <f t="shared" si="212"/>
        <v>0.10560432309499999</v>
      </c>
      <c r="F764" s="8">
        <f t="shared" si="213"/>
        <v>9.4956764416200004E-2</v>
      </c>
      <c r="G764" s="8">
        <f t="shared" si="214"/>
        <v>1.1412451158200001E-2</v>
      </c>
      <c r="H764" s="8">
        <f t="shared" si="215"/>
        <v>6.3900615100400002E-2</v>
      </c>
      <c r="I764" s="8">
        <f t="shared" si="216"/>
        <v>7.3344780309199997E-2</v>
      </c>
      <c r="J764" s="8">
        <f t="shared" si="217"/>
        <v>8.7936981373099993E-3</v>
      </c>
      <c r="K764" s="8">
        <f t="shared" si="218"/>
        <v>4.7587326769499998E-2</v>
      </c>
      <c r="L764" s="8">
        <f t="shared" si="219"/>
        <v>9.1103119155200002E-2</v>
      </c>
      <c r="M764" s="8">
        <f t="shared" si="220"/>
        <v>9.9184607400900002E-3</v>
      </c>
      <c r="N764" s="8">
        <f t="shared" si="221"/>
        <v>0.13389386767200001</v>
      </c>
      <c r="O764" s="8">
        <f t="shared" si="222"/>
        <v>0.55955735051900002</v>
      </c>
      <c r="P764" s="8">
        <f t="shared" si="223"/>
        <v>7.9449589046499997E-6</v>
      </c>
      <c r="Q764" s="8">
        <f t="shared" si="224"/>
        <v>0.39583007344400001</v>
      </c>
      <c r="R764" s="8">
        <f t="shared" si="225"/>
        <v>1.20249876174</v>
      </c>
      <c r="S764" s="8">
        <f t="shared" si="226"/>
        <v>1.1702698306699999</v>
      </c>
      <c r="T764" s="8">
        <f t="shared" si="227"/>
        <v>1.1297258052200001</v>
      </c>
      <c r="W764" s="7">
        <v>541519</v>
      </c>
      <c r="X764" s="7" t="s">
        <v>857</v>
      </c>
      <c r="Y764" s="8">
        <v>8.61109868009E-2</v>
      </c>
      <c r="Z764" s="8">
        <v>1.0783451841700001E-2</v>
      </c>
      <c r="AA764" s="8">
        <v>0.10560432309499999</v>
      </c>
      <c r="AB764" s="8">
        <v>9.4956764416200004E-2</v>
      </c>
      <c r="AC764" s="8">
        <v>1.1412451158200001E-2</v>
      </c>
      <c r="AD764" s="8">
        <v>6.3900615100400002E-2</v>
      </c>
      <c r="AE764" s="8">
        <v>7.3344780309199997E-2</v>
      </c>
      <c r="AF764" s="8">
        <v>8.7936981373099993E-3</v>
      </c>
      <c r="AG764" s="8">
        <v>4.7587326769499998E-2</v>
      </c>
      <c r="AH764" s="8">
        <v>9.1103119155200002E-2</v>
      </c>
      <c r="AI764" s="8">
        <v>9.9184607400900002E-3</v>
      </c>
      <c r="AJ764" s="8">
        <v>0.13389386767200001</v>
      </c>
      <c r="AK764" s="8">
        <v>0.55955735051900002</v>
      </c>
      <c r="AL764" s="8">
        <v>7.9449589046499997E-6</v>
      </c>
      <c r="AM764" s="8">
        <v>0.39583007344400001</v>
      </c>
      <c r="AN764" s="8">
        <v>1.20249876174</v>
      </c>
      <c r="AO764" s="8">
        <v>1.1702698306699999</v>
      </c>
      <c r="AP764" s="8">
        <v>1.1297258052200001</v>
      </c>
      <c r="AS764" s="7">
        <v>541519</v>
      </c>
      <c r="AT764" s="7" t="s">
        <v>857</v>
      </c>
      <c r="AU764" s="8">
        <v>0.13459324262420158</v>
      </c>
      <c r="AV764" s="8">
        <v>2.7818623532058072E-2</v>
      </c>
      <c r="AW764" s="8">
        <v>0.19615601640232255</v>
      </c>
      <c r="AX764" s="8">
        <v>0.17345106967735807</v>
      </c>
      <c r="AY764" s="8">
        <v>3.3413280012226779E-2</v>
      </c>
      <c r="AZ764" s="8">
        <v>0.16805202746121772</v>
      </c>
      <c r="BA764" s="8">
        <v>0.13481398042350162</v>
      </c>
      <c r="BB764" s="8">
        <v>2.565397615693259E-2</v>
      </c>
      <c r="BC764" s="8">
        <v>0.13722283516018385</v>
      </c>
      <c r="BD764" s="8">
        <v>0.14322599562907584</v>
      </c>
      <c r="BE764" s="8">
        <v>2.640965124886822E-2</v>
      </c>
      <c r="BF764" s="8">
        <v>0.22182807599188709</v>
      </c>
      <c r="BG764" s="8">
        <v>0.53634392596398339</v>
      </c>
      <c r="BH764" s="8">
        <v>8.4970003992019356E-6</v>
      </c>
      <c r="BI764" s="8">
        <v>0.37889610550999947</v>
      </c>
      <c r="BJ764" s="8">
        <v>1.358567882558871</v>
      </c>
      <c r="BK764" s="8">
        <v>1.3265292803762907</v>
      </c>
      <c r="BL764" s="8">
        <v>1.2493036949666132</v>
      </c>
    </row>
    <row r="765" spans="1:64" x14ac:dyDescent="0.3">
      <c r="A765" s="7">
        <v>541611</v>
      </c>
      <c r="B765" s="7" t="str">
        <f t="shared" si="209"/>
        <v>Administrative Management and General Management Consulting Services</v>
      </c>
      <c r="C765" s="8">
        <f t="shared" si="210"/>
        <v>9.3383239113800004E-2</v>
      </c>
      <c r="D765" s="8">
        <f t="shared" si="211"/>
        <v>1.19369380979E-2</v>
      </c>
      <c r="E765" s="8">
        <f t="shared" si="212"/>
        <v>7.5557822301399999E-2</v>
      </c>
      <c r="F765" s="8">
        <f t="shared" si="213"/>
        <v>6.7238925162800001E-2</v>
      </c>
      <c r="G765" s="8">
        <f t="shared" si="214"/>
        <v>8.2736452693500002E-3</v>
      </c>
      <c r="H765" s="8">
        <f t="shared" si="215"/>
        <v>4.7032247131800001E-2</v>
      </c>
      <c r="I765" s="8">
        <f t="shared" si="216"/>
        <v>5.07748931074E-2</v>
      </c>
      <c r="J765" s="8">
        <f t="shared" si="217"/>
        <v>6.3492446143599999E-3</v>
      </c>
      <c r="K765" s="8">
        <f t="shared" si="218"/>
        <v>3.27765334091E-2</v>
      </c>
      <c r="L765" s="8">
        <f t="shared" si="219"/>
        <v>8.3442883393000003E-2</v>
      </c>
      <c r="M765" s="8">
        <f t="shared" si="220"/>
        <v>9.4892312556000002E-3</v>
      </c>
      <c r="N765" s="8">
        <f t="shared" si="221"/>
        <v>7.4843052197400006E-2</v>
      </c>
      <c r="O765" s="8">
        <f t="shared" si="222"/>
        <v>0.65015549260100003</v>
      </c>
      <c r="P765" s="8">
        <f t="shared" si="223"/>
        <v>1.20176300486E-5</v>
      </c>
      <c r="Q765" s="8">
        <f t="shared" si="224"/>
        <v>0.60671492931500004</v>
      </c>
      <c r="R765" s="8">
        <f t="shared" si="225"/>
        <v>1.1808779995100001</v>
      </c>
      <c r="S765" s="8">
        <f t="shared" si="226"/>
        <v>1.1225448175599999</v>
      </c>
      <c r="T765" s="8">
        <f t="shared" si="227"/>
        <v>1.0899006711300001</v>
      </c>
      <c r="W765" s="7">
        <v>541611</v>
      </c>
      <c r="X765" s="7" t="s">
        <v>858</v>
      </c>
      <c r="Y765" s="8">
        <v>9.3383239113800004E-2</v>
      </c>
      <c r="Z765" s="8">
        <v>1.19369380979E-2</v>
      </c>
      <c r="AA765" s="8">
        <v>7.5557822301399999E-2</v>
      </c>
      <c r="AB765" s="8">
        <v>6.7238925162800001E-2</v>
      </c>
      <c r="AC765" s="8">
        <v>8.2736452693500002E-3</v>
      </c>
      <c r="AD765" s="8">
        <v>4.7032247131800001E-2</v>
      </c>
      <c r="AE765" s="8">
        <v>5.07748931074E-2</v>
      </c>
      <c r="AF765" s="8">
        <v>6.3492446143599999E-3</v>
      </c>
      <c r="AG765" s="8">
        <v>3.27765334091E-2</v>
      </c>
      <c r="AH765" s="8">
        <v>8.3442883393000003E-2</v>
      </c>
      <c r="AI765" s="8">
        <v>9.4892312556000002E-3</v>
      </c>
      <c r="AJ765" s="8">
        <v>7.4843052197400006E-2</v>
      </c>
      <c r="AK765" s="8">
        <v>0.65015549260100003</v>
      </c>
      <c r="AL765" s="8">
        <v>1.20176300486E-5</v>
      </c>
      <c r="AM765" s="8">
        <v>0.60671492931500004</v>
      </c>
      <c r="AN765" s="8">
        <v>1.1808779995100001</v>
      </c>
      <c r="AO765" s="8">
        <v>1.1225448175599999</v>
      </c>
      <c r="AP765" s="8">
        <v>1.0899006711300001</v>
      </c>
      <c r="AS765" s="7">
        <v>541611</v>
      </c>
      <c r="AT765" s="7" t="s">
        <v>858</v>
      </c>
      <c r="AU765" s="8">
        <v>0.13282868769524031</v>
      </c>
      <c r="AV765" s="8">
        <v>2.7806549590961932E-2</v>
      </c>
      <c r="AW765" s="8">
        <v>0.17802176219105323</v>
      </c>
      <c r="AX765" s="8">
        <v>0.10068538190848066</v>
      </c>
      <c r="AY765" s="8">
        <v>1.9268737044947904E-2</v>
      </c>
      <c r="AZ765" s="8">
        <v>0.10857332010008389</v>
      </c>
      <c r="BA765" s="8">
        <v>8.3850761823182268E-2</v>
      </c>
      <c r="BB765" s="8">
        <v>1.6642616168746613E-2</v>
      </c>
      <c r="BC765" s="8">
        <v>9.8202321382601612E-2</v>
      </c>
      <c r="BD765" s="8">
        <v>0.11705046162665807</v>
      </c>
      <c r="BE765" s="8">
        <v>2.2739076349994666E-2</v>
      </c>
      <c r="BF765" s="8">
        <v>0.16439863669171448</v>
      </c>
      <c r="BG765" s="8">
        <v>0.65006552965599962</v>
      </c>
      <c r="BH765" s="8">
        <v>1.3979000391388708E-5</v>
      </c>
      <c r="BI765" s="8">
        <v>0.60608121763700018</v>
      </c>
      <c r="BJ765" s="8">
        <v>1.3386569994770969</v>
      </c>
      <c r="BK765" s="8">
        <v>1.2285274390537093</v>
      </c>
      <c r="BL765" s="8">
        <v>1.198695699375</v>
      </c>
    </row>
    <row r="766" spans="1:64" x14ac:dyDescent="0.3">
      <c r="A766" s="7">
        <v>541612</v>
      </c>
      <c r="B766" s="7" t="str">
        <f t="shared" si="209"/>
        <v>Human Resources Consulting Services</v>
      </c>
      <c r="C766" s="8">
        <f t="shared" si="210"/>
        <v>9.3431983021400003E-2</v>
      </c>
      <c r="D766" s="8">
        <f t="shared" si="211"/>
        <v>1.19648507713E-2</v>
      </c>
      <c r="E766" s="8">
        <f t="shared" si="212"/>
        <v>7.2829072151900001E-2</v>
      </c>
      <c r="F766" s="8">
        <f t="shared" si="213"/>
        <v>3.9346715436199997E-2</v>
      </c>
      <c r="G766" s="8">
        <f t="shared" si="214"/>
        <v>4.8510176871599999E-3</v>
      </c>
      <c r="H766" s="8">
        <f t="shared" si="215"/>
        <v>2.6118590535999998E-2</v>
      </c>
      <c r="I766" s="8">
        <f t="shared" si="216"/>
        <v>5.0785502234000003E-2</v>
      </c>
      <c r="J766" s="8">
        <f t="shared" si="217"/>
        <v>6.3644296089799997E-3</v>
      </c>
      <c r="K766" s="8">
        <f t="shared" si="218"/>
        <v>3.1222237460299999E-2</v>
      </c>
      <c r="L766" s="8">
        <f t="shared" si="219"/>
        <v>8.3492272822199995E-2</v>
      </c>
      <c r="M766" s="8">
        <f t="shared" si="220"/>
        <v>9.5124043970599998E-3</v>
      </c>
      <c r="N766" s="8">
        <f t="shared" si="221"/>
        <v>7.2440055217300001E-2</v>
      </c>
      <c r="O766" s="8">
        <f t="shared" si="222"/>
        <v>0.65001640845399999</v>
      </c>
      <c r="P766" s="8">
        <f t="shared" si="223"/>
        <v>2.0534835144600001E-5</v>
      </c>
      <c r="Q766" s="8">
        <f t="shared" si="224"/>
        <v>0.60656258494600002</v>
      </c>
      <c r="R766" s="8">
        <f t="shared" si="225"/>
        <v>1.17822590594</v>
      </c>
      <c r="S766" s="8">
        <f t="shared" si="226"/>
        <v>1.07031632366</v>
      </c>
      <c r="T766" s="8">
        <f t="shared" si="227"/>
        <v>1.0883721692999999</v>
      </c>
      <c r="W766" s="7">
        <v>541612</v>
      </c>
      <c r="X766" s="7" t="s">
        <v>859</v>
      </c>
      <c r="Y766" s="8">
        <v>9.3431983021400003E-2</v>
      </c>
      <c r="Z766" s="8">
        <v>1.19648507713E-2</v>
      </c>
      <c r="AA766" s="8">
        <v>7.2829072151900001E-2</v>
      </c>
      <c r="AB766" s="8">
        <v>3.9346715436199997E-2</v>
      </c>
      <c r="AC766" s="8">
        <v>4.8510176871599999E-3</v>
      </c>
      <c r="AD766" s="8">
        <v>2.6118590535999998E-2</v>
      </c>
      <c r="AE766" s="8">
        <v>5.0785502234000003E-2</v>
      </c>
      <c r="AF766" s="8">
        <v>6.3644296089799997E-3</v>
      </c>
      <c r="AG766" s="8">
        <v>3.1222237460299999E-2</v>
      </c>
      <c r="AH766" s="8">
        <v>8.3492272822199995E-2</v>
      </c>
      <c r="AI766" s="8">
        <v>9.5124043970599998E-3</v>
      </c>
      <c r="AJ766" s="8">
        <v>7.2440055217300001E-2</v>
      </c>
      <c r="AK766" s="8">
        <v>0.65001640845399999</v>
      </c>
      <c r="AL766" s="8">
        <v>2.0534835144600001E-5</v>
      </c>
      <c r="AM766" s="8">
        <v>0.60656258494600002</v>
      </c>
      <c r="AN766" s="8">
        <v>1.17822590594</v>
      </c>
      <c r="AO766" s="8">
        <v>1.07031632366</v>
      </c>
      <c r="AP766" s="8">
        <v>1.0883721692999999</v>
      </c>
      <c r="AS766" s="7">
        <v>541612</v>
      </c>
      <c r="AT766" s="7" t="s">
        <v>859</v>
      </c>
      <c r="AU766" s="8">
        <v>0.13291336588145</v>
      </c>
      <c r="AV766" s="8">
        <v>2.7837990875928715E-2</v>
      </c>
      <c r="AW766" s="8">
        <v>0.17526739907750974</v>
      </c>
      <c r="AX766" s="8">
        <v>9.5634300833322611E-2</v>
      </c>
      <c r="AY766" s="8">
        <v>1.8350872827174194E-2</v>
      </c>
      <c r="AZ766" s="8">
        <v>0.10412238666877738</v>
      </c>
      <c r="BA766" s="8">
        <v>8.3906517591503235E-2</v>
      </c>
      <c r="BB766" s="8">
        <v>1.6663043707027741E-2</v>
      </c>
      <c r="BC766" s="8">
        <v>9.6520036564061287E-2</v>
      </c>
      <c r="BD766" s="8">
        <v>0.1171638280331968</v>
      </c>
      <c r="BE766" s="8">
        <v>2.2771385852906608E-2</v>
      </c>
      <c r="BF766" s="8">
        <v>0.16199559519224199</v>
      </c>
      <c r="BG766" s="8">
        <v>0.64992995379800056</v>
      </c>
      <c r="BH766" s="8">
        <v>1.6798617984565486E-5</v>
      </c>
      <c r="BI766" s="8">
        <v>0.60591164640400008</v>
      </c>
      <c r="BJ766" s="8">
        <v>1.3360187558346774</v>
      </c>
      <c r="BK766" s="8">
        <v>1.2181075603293547</v>
      </c>
      <c r="BL766" s="8">
        <v>1.1970895978637095</v>
      </c>
    </row>
    <row r="767" spans="1:64" x14ac:dyDescent="0.3">
      <c r="A767" s="7">
        <v>541613</v>
      </c>
      <c r="B767" s="7" t="str">
        <f t="shared" si="209"/>
        <v>Marketing Consulting Services</v>
      </c>
      <c r="C767" s="8">
        <f t="shared" si="210"/>
        <v>9.3427645518800007E-2</v>
      </c>
      <c r="D767" s="8">
        <f t="shared" si="211"/>
        <v>1.1943865641200001E-2</v>
      </c>
      <c r="E767" s="8">
        <f t="shared" si="212"/>
        <v>7.2399644967800006E-2</v>
      </c>
      <c r="F767" s="8">
        <f t="shared" si="213"/>
        <v>3.4193666317999999E-2</v>
      </c>
      <c r="G767" s="8">
        <f t="shared" si="214"/>
        <v>4.2079634085600004E-3</v>
      </c>
      <c r="H767" s="8">
        <f t="shared" si="215"/>
        <v>2.2563144478000001E-2</v>
      </c>
      <c r="I767" s="8">
        <f t="shared" si="216"/>
        <v>5.07644722482E-2</v>
      </c>
      <c r="J767" s="8">
        <f t="shared" si="217"/>
        <v>6.34850392488E-3</v>
      </c>
      <c r="K767" s="8">
        <f t="shared" si="218"/>
        <v>3.0998890320999999E-2</v>
      </c>
      <c r="L767" s="8">
        <f t="shared" si="219"/>
        <v>8.34816413339E-2</v>
      </c>
      <c r="M767" s="8">
        <f t="shared" si="220"/>
        <v>9.4951272354899998E-3</v>
      </c>
      <c r="N767" s="8">
        <f t="shared" si="221"/>
        <v>7.1999636009100004E-2</v>
      </c>
      <c r="O767" s="8">
        <f t="shared" si="222"/>
        <v>0.65014014096600004</v>
      </c>
      <c r="P767" s="8">
        <f t="shared" si="223"/>
        <v>2.3641149578399999E-5</v>
      </c>
      <c r="Q767" s="8">
        <f t="shared" si="224"/>
        <v>0.60711688968300004</v>
      </c>
      <c r="R767" s="8">
        <f t="shared" si="225"/>
        <v>1.1777711561299999</v>
      </c>
      <c r="S767" s="8">
        <f t="shared" si="226"/>
        <v>1.0609647741999999</v>
      </c>
      <c r="T767" s="8">
        <f t="shared" si="227"/>
        <v>1.08811186649</v>
      </c>
      <c r="W767" s="7">
        <v>541613</v>
      </c>
      <c r="X767" s="7" t="s">
        <v>860</v>
      </c>
      <c r="Y767" s="8">
        <v>9.3427645518800007E-2</v>
      </c>
      <c r="Z767" s="8">
        <v>1.1943865641200001E-2</v>
      </c>
      <c r="AA767" s="8">
        <v>7.2399644967800006E-2</v>
      </c>
      <c r="AB767" s="8">
        <v>3.4193666317999999E-2</v>
      </c>
      <c r="AC767" s="8">
        <v>4.2079634085600004E-3</v>
      </c>
      <c r="AD767" s="8">
        <v>2.2563144478000001E-2</v>
      </c>
      <c r="AE767" s="8">
        <v>5.07644722482E-2</v>
      </c>
      <c r="AF767" s="8">
        <v>6.34850392488E-3</v>
      </c>
      <c r="AG767" s="8">
        <v>3.0998890320999999E-2</v>
      </c>
      <c r="AH767" s="8">
        <v>8.34816413339E-2</v>
      </c>
      <c r="AI767" s="8">
        <v>9.4951272354899998E-3</v>
      </c>
      <c r="AJ767" s="8">
        <v>7.1999636009100004E-2</v>
      </c>
      <c r="AK767" s="8">
        <v>0.65014014096600004</v>
      </c>
      <c r="AL767" s="8">
        <v>2.3641149578399999E-5</v>
      </c>
      <c r="AM767" s="8">
        <v>0.60711688968300004</v>
      </c>
      <c r="AN767" s="8">
        <v>1.1777711561299999</v>
      </c>
      <c r="AO767" s="8">
        <v>1.0609647741999999</v>
      </c>
      <c r="AP767" s="8">
        <v>1.08811186649</v>
      </c>
      <c r="AS767" s="7">
        <v>541613</v>
      </c>
      <c r="AT767" s="7" t="s">
        <v>860</v>
      </c>
      <c r="AU767" s="8">
        <v>0.13286248004509515</v>
      </c>
      <c r="AV767" s="8">
        <v>2.781238454944614E-2</v>
      </c>
      <c r="AW767" s="8">
        <v>0.17646827870163384</v>
      </c>
      <c r="AX767" s="8">
        <v>7.2744407147879053E-2</v>
      </c>
      <c r="AY767" s="8">
        <v>1.392966306324145E-2</v>
      </c>
      <c r="AZ767" s="8">
        <v>7.7582189517099998E-2</v>
      </c>
      <c r="BA767" s="8">
        <v>8.3819015462591906E-2</v>
      </c>
      <c r="BB767" s="8">
        <v>1.6634645824734191E-2</v>
      </c>
      <c r="BC767" s="8">
        <v>9.7235786797533849E-2</v>
      </c>
      <c r="BD767" s="8">
        <v>0.11708086650911129</v>
      </c>
      <c r="BE767" s="8">
        <v>2.2745021897785E-2</v>
      </c>
      <c r="BF767" s="8">
        <v>0.16299437767122907</v>
      </c>
      <c r="BG767" s="8">
        <v>0.65005058040799946</v>
      </c>
      <c r="BH767" s="8">
        <v>1.9674888502471285E-5</v>
      </c>
      <c r="BI767" s="8">
        <v>0.60648623137299995</v>
      </c>
      <c r="BJ767" s="8">
        <v>1.3371431432961287</v>
      </c>
      <c r="BK767" s="8">
        <v>1.1642562597280648</v>
      </c>
      <c r="BL767" s="8">
        <v>1.1976894480851612</v>
      </c>
    </row>
    <row r="768" spans="1:64" x14ac:dyDescent="0.3">
      <c r="A768" s="7">
        <v>541614</v>
      </c>
      <c r="B768" s="7" t="str">
        <f t="shared" si="209"/>
        <v>Process, Physical Distribution, and Logistics Consulting Services</v>
      </c>
      <c r="C768" s="8">
        <f t="shared" si="210"/>
        <v>9.3460004445300005E-2</v>
      </c>
      <c r="D768" s="8">
        <f t="shared" si="211"/>
        <v>1.19530730541E-2</v>
      </c>
      <c r="E768" s="8">
        <f t="shared" si="212"/>
        <v>7.2015579463499999E-2</v>
      </c>
      <c r="F768" s="8">
        <f t="shared" si="213"/>
        <v>1.3492158923399999E-2</v>
      </c>
      <c r="G768" s="8">
        <f t="shared" si="214"/>
        <v>1.66184674241E-3</v>
      </c>
      <c r="H768" s="8">
        <f t="shared" si="215"/>
        <v>8.7708043852599994E-3</v>
      </c>
      <c r="I768" s="8">
        <f t="shared" si="216"/>
        <v>5.0872334828999999E-2</v>
      </c>
      <c r="J768" s="8">
        <f t="shared" si="217"/>
        <v>6.3668460278099998E-3</v>
      </c>
      <c r="K768" s="8">
        <f t="shared" si="218"/>
        <v>3.06777743757E-2</v>
      </c>
      <c r="L768" s="8">
        <f t="shared" si="219"/>
        <v>8.3514813919600001E-2</v>
      </c>
      <c r="M768" s="8">
        <f t="shared" si="220"/>
        <v>9.5028155984799995E-3</v>
      </c>
      <c r="N768" s="8">
        <f t="shared" si="221"/>
        <v>7.1794440741200005E-2</v>
      </c>
      <c r="O768" s="8">
        <f t="shared" si="222"/>
        <v>0.65008944198600005</v>
      </c>
      <c r="P768" s="8">
        <f t="shared" si="223"/>
        <v>5.9906062970099999E-5</v>
      </c>
      <c r="Q768" s="8">
        <f t="shared" si="224"/>
        <v>0.60583121338799995</v>
      </c>
      <c r="R768" s="8">
        <f t="shared" si="225"/>
        <v>1.1774286569600001</v>
      </c>
      <c r="S768" s="8">
        <f t="shared" si="226"/>
        <v>1.02392481005</v>
      </c>
      <c r="T768" s="8">
        <f t="shared" si="227"/>
        <v>1.0879169552300001</v>
      </c>
      <c r="W768" s="7">
        <v>541614</v>
      </c>
      <c r="X768" s="7" t="s">
        <v>861</v>
      </c>
      <c r="Y768" s="8">
        <v>9.3460004445300005E-2</v>
      </c>
      <c r="Z768" s="8">
        <v>1.19530730541E-2</v>
      </c>
      <c r="AA768" s="8">
        <v>7.2015579463499999E-2</v>
      </c>
      <c r="AB768" s="8">
        <v>1.3492158923399999E-2</v>
      </c>
      <c r="AC768" s="8">
        <v>1.66184674241E-3</v>
      </c>
      <c r="AD768" s="8">
        <v>8.7708043852599994E-3</v>
      </c>
      <c r="AE768" s="8">
        <v>5.0872334828999999E-2</v>
      </c>
      <c r="AF768" s="8">
        <v>6.3668460278099998E-3</v>
      </c>
      <c r="AG768" s="8">
        <v>3.06777743757E-2</v>
      </c>
      <c r="AH768" s="8">
        <v>8.3514813919600001E-2</v>
      </c>
      <c r="AI768" s="8">
        <v>9.5028155984799995E-3</v>
      </c>
      <c r="AJ768" s="8">
        <v>7.1794440741200005E-2</v>
      </c>
      <c r="AK768" s="8">
        <v>0.65008944198600005</v>
      </c>
      <c r="AL768" s="8">
        <v>5.9906062970099999E-5</v>
      </c>
      <c r="AM768" s="8">
        <v>0.60583121338799995</v>
      </c>
      <c r="AN768" s="8">
        <v>1.1774286569600001</v>
      </c>
      <c r="AO768" s="8">
        <v>1.02392481005</v>
      </c>
      <c r="AP768" s="8">
        <v>1.0879169552300001</v>
      </c>
      <c r="AS768" s="7">
        <v>541614</v>
      </c>
      <c r="AT768" s="7" t="s">
        <v>861</v>
      </c>
      <c r="AU768" s="8">
        <v>0.13290950496921289</v>
      </c>
      <c r="AV768" s="8">
        <v>2.7824301144753861E-2</v>
      </c>
      <c r="AW768" s="8">
        <v>0.17564360145156127</v>
      </c>
      <c r="AX768" s="8">
        <v>7.9438249460958052E-2</v>
      </c>
      <c r="AY768" s="8">
        <v>1.5117928297282403E-2</v>
      </c>
      <c r="AZ768" s="8">
        <v>8.4772809120050169E-2</v>
      </c>
      <c r="BA768" s="8">
        <v>8.401264800973389E-2</v>
      </c>
      <c r="BB768" s="8">
        <v>1.6677398537424996E-2</v>
      </c>
      <c r="BC768" s="8">
        <v>9.6758424036417726E-2</v>
      </c>
      <c r="BD768" s="8">
        <v>0.11714061663630644</v>
      </c>
      <c r="BE768" s="8">
        <v>2.2757333754606618E-2</v>
      </c>
      <c r="BF768" s="8">
        <v>0.16237078961029353</v>
      </c>
      <c r="BG768" s="8">
        <v>0.65000133545299899</v>
      </c>
      <c r="BH768" s="8">
        <v>2.8026080489421777E-5</v>
      </c>
      <c r="BI768" s="8">
        <v>0.60515192908000082</v>
      </c>
      <c r="BJ768" s="8">
        <v>1.3363774075656452</v>
      </c>
      <c r="BK768" s="8">
        <v>1.1793289868780643</v>
      </c>
      <c r="BL768" s="8">
        <v>1.1974484705838713</v>
      </c>
    </row>
    <row r="769" spans="1:64" x14ac:dyDescent="0.3">
      <c r="A769" s="7">
        <v>541618</v>
      </c>
      <c r="B769" s="7" t="str">
        <f t="shared" si="209"/>
        <v>Other Management Consulting Services</v>
      </c>
      <c r="C769" s="8">
        <f t="shared" si="210"/>
        <v>9.3455645795200007E-2</v>
      </c>
      <c r="D769" s="8">
        <f t="shared" si="211"/>
        <v>1.1957081870899999E-2</v>
      </c>
      <c r="E769" s="8">
        <f t="shared" si="212"/>
        <v>7.2916153214600002E-2</v>
      </c>
      <c r="F769" s="8">
        <f t="shared" si="213"/>
        <v>2.6504486363900001E-2</v>
      </c>
      <c r="G769" s="8">
        <f t="shared" si="214"/>
        <v>3.2652657257600001E-3</v>
      </c>
      <c r="H769" s="8">
        <f t="shared" si="215"/>
        <v>1.7513359931500001E-2</v>
      </c>
      <c r="I769" s="8">
        <f t="shared" si="216"/>
        <v>5.0877124382899999E-2</v>
      </c>
      <c r="J769" s="8">
        <f t="shared" si="217"/>
        <v>6.3695069542700003E-3</v>
      </c>
      <c r="K769" s="8">
        <f t="shared" si="218"/>
        <v>3.1147989475600001E-2</v>
      </c>
      <c r="L769" s="8">
        <f t="shared" si="219"/>
        <v>8.3517369415500003E-2</v>
      </c>
      <c r="M769" s="8">
        <f t="shared" si="220"/>
        <v>9.5060077828599994E-3</v>
      </c>
      <c r="N769" s="8">
        <f t="shared" si="221"/>
        <v>7.2640545609900006E-2</v>
      </c>
      <c r="O769" s="8">
        <f t="shared" si="222"/>
        <v>0.65004000738599998</v>
      </c>
      <c r="P769" s="8">
        <f t="shared" si="223"/>
        <v>3.04937224932E-5</v>
      </c>
      <c r="Q769" s="8">
        <f t="shared" si="224"/>
        <v>0.60574448401699998</v>
      </c>
      <c r="R769" s="8">
        <f t="shared" si="225"/>
        <v>1.1783288808800001</v>
      </c>
      <c r="S769" s="8">
        <f t="shared" si="226"/>
        <v>1.0472831120199999</v>
      </c>
      <c r="T769" s="8">
        <f t="shared" si="227"/>
        <v>1.0883946208099999</v>
      </c>
      <c r="W769" s="7">
        <v>541618</v>
      </c>
      <c r="X769" s="7" t="s">
        <v>862</v>
      </c>
      <c r="Y769" s="8">
        <v>9.3455645795200007E-2</v>
      </c>
      <c r="Z769" s="8">
        <v>1.1957081870899999E-2</v>
      </c>
      <c r="AA769" s="8">
        <v>7.2916153214600002E-2</v>
      </c>
      <c r="AB769" s="8">
        <v>2.6504486363900001E-2</v>
      </c>
      <c r="AC769" s="8">
        <v>3.2652657257600001E-3</v>
      </c>
      <c r="AD769" s="8">
        <v>1.7513359931500001E-2</v>
      </c>
      <c r="AE769" s="8">
        <v>5.0877124382899999E-2</v>
      </c>
      <c r="AF769" s="8">
        <v>6.3695069542700003E-3</v>
      </c>
      <c r="AG769" s="8">
        <v>3.1147989475600001E-2</v>
      </c>
      <c r="AH769" s="8">
        <v>8.3517369415500003E-2</v>
      </c>
      <c r="AI769" s="8">
        <v>9.5060077828599994E-3</v>
      </c>
      <c r="AJ769" s="8">
        <v>7.2640545609900006E-2</v>
      </c>
      <c r="AK769" s="8">
        <v>0.65004000738599998</v>
      </c>
      <c r="AL769" s="8">
        <v>3.04937224932E-5</v>
      </c>
      <c r="AM769" s="8">
        <v>0.60574448401699998</v>
      </c>
      <c r="AN769" s="8">
        <v>1.1783288808800001</v>
      </c>
      <c r="AO769" s="8">
        <v>1.0472831120199999</v>
      </c>
      <c r="AP769" s="8">
        <v>1.0883946208099999</v>
      </c>
      <c r="AS769" s="7">
        <v>541618</v>
      </c>
      <c r="AT769" s="7" t="s">
        <v>862</v>
      </c>
      <c r="AU769" s="8">
        <v>0.13289965003826615</v>
      </c>
      <c r="AV769" s="8">
        <v>2.7826057787336451E-2</v>
      </c>
      <c r="AW769" s="8">
        <v>0.17547129802655653</v>
      </c>
      <c r="AX769" s="8">
        <v>9.3339682830187093E-2</v>
      </c>
      <c r="AY769" s="8">
        <v>1.7759527159271937E-2</v>
      </c>
      <c r="AZ769" s="8">
        <v>9.8769050424791796E-2</v>
      </c>
      <c r="BA769" s="8">
        <v>8.4035636467366115E-2</v>
      </c>
      <c r="BB769" s="8">
        <v>1.6683633780895647E-2</v>
      </c>
      <c r="BC769" s="8">
        <v>9.6627365151803243E-2</v>
      </c>
      <c r="BD769" s="8">
        <v>0.11714738648365156</v>
      </c>
      <c r="BE769" s="8">
        <v>2.2760430009220158E-2</v>
      </c>
      <c r="BF769" s="8">
        <v>0.16227274729071772</v>
      </c>
      <c r="BG769" s="8">
        <v>0.64995295343499981</v>
      </c>
      <c r="BH769" s="8">
        <v>1.8598373414307092E-5</v>
      </c>
      <c r="BI769" s="8">
        <v>0.60494916315199998</v>
      </c>
      <c r="BJ769" s="8">
        <v>1.3361970058520969</v>
      </c>
      <c r="BK769" s="8">
        <v>1.2098682604141942</v>
      </c>
      <c r="BL769" s="8">
        <v>1.1973466353999995</v>
      </c>
    </row>
    <row r="770" spans="1:64" x14ac:dyDescent="0.3">
      <c r="A770" s="7">
        <v>541620</v>
      </c>
      <c r="B770" s="7" t="str">
        <f t="shared" si="209"/>
        <v>Environmental Consulting Services</v>
      </c>
      <c r="C770" s="8">
        <f t="shared" si="210"/>
        <v>6.3158999244499997E-2</v>
      </c>
      <c r="D770" s="8">
        <f t="shared" si="211"/>
        <v>9.3909226254599992E-3</v>
      </c>
      <c r="E770" s="8">
        <f t="shared" si="212"/>
        <v>7.4997115623999994E-2</v>
      </c>
      <c r="F770" s="8">
        <f t="shared" si="213"/>
        <v>4.7950066415399999E-2</v>
      </c>
      <c r="G770" s="8">
        <f t="shared" si="214"/>
        <v>5.5059823507800001E-3</v>
      </c>
      <c r="H770" s="8">
        <f t="shared" si="215"/>
        <v>4.3506549845799998E-2</v>
      </c>
      <c r="I770" s="8">
        <f t="shared" si="216"/>
        <v>3.5409655470200002E-2</v>
      </c>
      <c r="J770" s="8">
        <f t="shared" si="217"/>
        <v>4.4567952867999999E-3</v>
      </c>
      <c r="K770" s="8">
        <f t="shared" si="218"/>
        <v>3.1440343981399999E-2</v>
      </c>
      <c r="L770" s="8">
        <f t="shared" si="219"/>
        <v>4.98500380634E-2</v>
      </c>
      <c r="M770" s="8">
        <f t="shared" si="220"/>
        <v>6.56007662246E-3</v>
      </c>
      <c r="N770" s="8">
        <f t="shared" si="221"/>
        <v>6.6233487447500003E-2</v>
      </c>
      <c r="O770" s="8">
        <f t="shared" si="222"/>
        <v>0.71416333828900003</v>
      </c>
      <c r="P770" s="8">
        <f t="shared" si="223"/>
        <v>1.3773699393899999E-5</v>
      </c>
      <c r="Q770" s="8">
        <f t="shared" si="224"/>
        <v>0.66774586298100003</v>
      </c>
      <c r="R770" s="8">
        <f t="shared" si="225"/>
        <v>1.1475470374900001</v>
      </c>
      <c r="S770" s="8">
        <f t="shared" si="226"/>
        <v>1.09696259861</v>
      </c>
      <c r="T770" s="8">
        <f t="shared" si="227"/>
        <v>1.0713067947399999</v>
      </c>
      <c r="W770" s="7">
        <v>541620</v>
      </c>
      <c r="X770" s="7" t="s">
        <v>863</v>
      </c>
      <c r="Y770" s="8">
        <v>6.3158999244499997E-2</v>
      </c>
      <c r="Z770" s="8">
        <v>9.3909226254599992E-3</v>
      </c>
      <c r="AA770" s="8">
        <v>7.4997115623999994E-2</v>
      </c>
      <c r="AB770" s="8">
        <v>4.7950066415399999E-2</v>
      </c>
      <c r="AC770" s="8">
        <v>5.5059823507800001E-3</v>
      </c>
      <c r="AD770" s="8">
        <v>4.3506549845799998E-2</v>
      </c>
      <c r="AE770" s="8">
        <v>3.5409655470200002E-2</v>
      </c>
      <c r="AF770" s="8">
        <v>4.4567952867999999E-3</v>
      </c>
      <c r="AG770" s="8">
        <v>3.1440343981399999E-2</v>
      </c>
      <c r="AH770" s="8">
        <v>4.98500380634E-2</v>
      </c>
      <c r="AI770" s="8">
        <v>6.56007662246E-3</v>
      </c>
      <c r="AJ770" s="8">
        <v>6.6233487447500003E-2</v>
      </c>
      <c r="AK770" s="8">
        <v>0.71416333828900003</v>
      </c>
      <c r="AL770" s="8">
        <v>1.3773699393899999E-5</v>
      </c>
      <c r="AM770" s="8">
        <v>0.66774586298100003</v>
      </c>
      <c r="AN770" s="8">
        <v>1.1475470374900001</v>
      </c>
      <c r="AO770" s="8">
        <v>1.09696259861</v>
      </c>
      <c r="AP770" s="8">
        <v>1.0713067947399999</v>
      </c>
      <c r="AS770" s="7">
        <v>541620</v>
      </c>
      <c r="AT770" s="7" t="s">
        <v>863</v>
      </c>
      <c r="AU770" s="8">
        <v>0.10700489914553708</v>
      </c>
      <c r="AV770" s="8">
        <v>2.3565879677716284E-2</v>
      </c>
      <c r="AW770" s="8">
        <v>0.18159299049635808</v>
      </c>
      <c r="AX770" s="8">
        <v>6.6928577318054822E-2</v>
      </c>
      <c r="AY770" s="8">
        <v>1.2635331255570485E-2</v>
      </c>
      <c r="AZ770" s="8">
        <v>9.2444224202493583E-2</v>
      </c>
      <c r="BA770" s="8">
        <v>6.7143690463172562E-2</v>
      </c>
      <c r="BB770" s="8">
        <v>1.2810785545641289E-2</v>
      </c>
      <c r="BC770" s="8">
        <v>9.2910157348606429E-2</v>
      </c>
      <c r="BD770" s="8">
        <v>8.642616619234357E-2</v>
      </c>
      <c r="BE770" s="8">
        <v>1.7436350044452261E-2</v>
      </c>
      <c r="BF770" s="8">
        <v>0.15135688366599023</v>
      </c>
      <c r="BG770" s="8">
        <v>0.71398532602599896</v>
      </c>
      <c r="BH770" s="8">
        <v>2.0924467606040648E-5</v>
      </c>
      <c r="BI770" s="8">
        <v>0.66744726554600009</v>
      </c>
      <c r="BJ770" s="8">
        <v>1.3121637693201618</v>
      </c>
      <c r="BK770" s="8">
        <v>1.1720081327762901</v>
      </c>
      <c r="BL770" s="8">
        <v>1.1728646333570967</v>
      </c>
    </row>
    <row r="771" spans="1:64" x14ac:dyDescent="0.3">
      <c r="A771" s="7">
        <v>541690</v>
      </c>
      <c r="B771" s="7" t="str">
        <f t="shared" si="209"/>
        <v>Other Scientific and Technical Consulting Services</v>
      </c>
      <c r="C771" s="8">
        <f t="shared" si="210"/>
        <v>6.3148307309499996E-2</v>
      </c>
      <c r="D771" s="8">
        <f t="shared" si="211"/>
        <v>9.3861828955099993E-3</v>
      </c>
      <c r="E771" s="8">
        <f t="shared" si="212"/>
        <v>7.5410736966899997E-2</v>
      </c>
      <c r="F771" s="8">
        <f t="shared" si="213"/>
        <v>5.7321559690899998E-2</v>
      </c>
      <c r="G771" s="8">
        <f t="shared" si="214"/>
        <v>6.5826192782499999E-3</v>
      </c>
      <c r="H771" s="8">
        <f t="shared" si="215"/>
        <v>5.2398166660400002E-2</v>
      </c>
      <c r="I771" s="8">
        <f t="shared" si="216"/>
        <v>3.54210917138E-2</v>
      </c>
      <c r="J771" s="8">
        <f t="shared" si="217"/>
        <v>4.4544622522700002E-3</v>
      </c>
      <c r="K771" s="8">
        <f t="shared" si="218"/>
        <v>3.1657283352E-2</v>
      </c>
      <c r="L771" s="8">
        <f t="shared" si="219"/>
        <v>4.9838861372300002E-2</v>
      </c>
      <c r="M771" s="8">
        <f t="shared" si="220"/>
        <v>6.5559394418500004E-3</v>
      </c>
      <c r="N771" s="8">
        <f t="shared" si="221"/>
        <v>6.6561525117800002E-2</v>
      </c>
      <c r="O771" s="8">
        <f t="shared" si="222"/>
        <v>0.71420815217800004</v>
      </c>
      <c r="P771" s="8">
        <f t="shared" si="223"/>
        <v>1.1519664682400001E-5</v>
      </c>
      <c r="Q771" s="8">
        <f t="shared" si="224"/>
        <v>0.66777827205399998</v>
      </c>
      <c r="R771" s="8">
        <f t="shared" si="225"/>
        <v>1.1479452271699999</v>
      </c>
      <c r="S771" s="8">
        <f t="shared" si="226"/>
        <v>1.1163023456300001</v>
      </c>
      <c r="T771" s="8">
        <f t="shared" si="227"/>
        <v>1.0715328373199999</v>
      </c>
      <c r="W771" s="7">
        <v>541690</v>
      </c>
      <c r="X771" s="7" t="s">
        <v>864</v>
      </c>
      <c r="Y771" s="8">
        <v>6.3148307309499996E-2</v>
      </c>
      <c r="Z771" s="8">
        <v>9.3861828955099993E-3</v>
      </c>
      <c r="AA771" s="8">
        <v>7.5410736966899997E-2</v>
      </c>
      <c r="AB771" s="8">
        <v>5.7321559690899998E-2</v>
      </c>
      <c r="AC771" s="8">
        <v>6.5826192782499999E-3</v>
      </c>
      <c r="AD771" s="8">
        <v>5.2398166660400002E-2</v>
      </c>
      <c r="AE771" s="8">
        <v>3.54210917138E-2</v>
      </c>
      <c r="AF771" s="8">
        <v>4.4544622522700002E-3</v>
      </c>
      <c r="AG771" s="8">
        <v>3.1657283352E-2</v>
      </c>
      <c r="AH771" s="8">
        <v>4.9838861372300002E-2</v>
      </c>
      <c r="AI771" s="8">
        <v>6.5559394418500004E-3</v>
      </c>
      <c r="AJ771" s="8">
        <v>6.6561525117800002E-2</v>
      </c>
      <c r="AK771" s="8">
        <v>0.71420815217800004</v>
      </c>
      <c r="AL771" s="8">
        <v>1.1519664682400001E-5</v>
      </c>
      <c r="AM771" s="8">
        <v>0.66777827205399998</v>
      </c>
      <c r="AN771" s="8">
        <v>1.1479452271699999</v>
      </c>
      <c r="AO771" s="8">
        <v>1.1163023456300001</v>
      </c>
      <c r="AP771" s="8">
        <v>1.0715328373199999</v>
      </c>
      <c r="AS771" s="7">
        <v>541690</v>
      </c>
      <c r="AT771" s="7" t="s">
        <v>864</v>
      </c>
      <c r="AU771" s="8">
        <v>0.10696221269105162</v>
      </c>
      <c r="AV771" s="8">
        <v>2.3563492608344842E-2</v>
      </c>
      <c r="AW771" s="8">
        <v>0.18330541585676449</v>
      </c>
      <c r="AX771" s="8">
        <v>7.4285990606487107E-2</v>
      </c>
      <c r="AY771" s="8">
        <v>1.3907122396680318E-2</v>
      </c>
      <c r="AZ771" s="8">
        <v>9.9608237854948406E-2</v>
      </c>
      <c r="BA771" s="8">
        <v>6.7107261134325816E-2</v>
      </c>
      <c r="BB771" s="8">
        <v>1.2806582605251618E-2</v>
      </c>
      <c r="BC771" s="8">
        <v>9.3918867159887093E-2</v>
      </c>
      <c r="BD771" s="8">
        <v>8.6374283128514515E-2</v>
      </c>
      <c r="BE771" s="8">
        <v>1.7430888523389351E-2</v>
      </c>
      <c r="BF771" s="8">
        <v>0.15268327153715477</v>
      </c>
      <c r="BG771" s="8">
        <v>0.71402948406399969</v>
      </c>
      <c r="BH771" s="8">
        <v>1.6578435432562253E-5</v>
      </c>
      <c r="BI771" s="8">
        <v>0.66759261003299963</v>
      </c>
      <c r="BJ771" s="8">
        <v>1.3138311211558067</v>
      </c>
      <c r="BK771" s="8">
        <v>1.1878013508580643</v>
      </c>
      <c r="BL771" s="8">
        <v>1.1738327108988711</v>
      </c>
    </row>
    <row r="772" spans="1:64" x14ac:dyDescent="0.3">
      <c r="A772" s="7">
        <v>541713</v>
      </c>
      <c r="B772" s="7" t="str">
        <f t="shared" ref="B772:B835" si="228">IF(C772=0,"***SECTOR NOT AVAILABLE",AT772)</f>
        <v>Research and Development in Nanotechnology</v>
      </c>
      <c r="C772" s="8">
        <f t="shared" ref="C772:C835" si="229">IF(Y772=0,VLOOKUP(A772,$AS$2:$BL$994,3,FALSE),Y772)</f>
        <v>8.809391321952742E-2</v>
      </c>
      <c r="D772" s="8">
        <f t="shared" ref="D772:D835" si="230">IF(Z772=0,VLOOKUP(A772,$AS$2:$BL$994,4,FALSE),Z772)</f>
        <v>2.2181310764285481E-2</v>
      </c>
      <c r="E772" s="8">
        <f t="shared" ref="E772:E835" si="231">IF(AA772=0,VLOOKUP(A772,$AS$2:$BL$994,5,FALSE),AA772)</f>
        <v>0.10707075668157098</v>
      </c>
      <c r="F772" s="8">
        <f t="shared" ref="F772:F835" si="232">IF(AB772=0,VLOOKUP($A772,$AS$2:$BL$994,6,FALSE),AB772)</f>
        <v>8.816124937945162E-2</v>
      </c>
      <c r="G772" s="8">
        <f t="shared" ref="G772:G835" si="233">IF(AC772=0,VLOOKUP($A772,$AS$2:$BL$994,7,FALSE),AC772)</f>
        <v>2.1697361009226292E-2</v>
      </c>
      <c r="H772" s="8">
        <f t="shared" ref="H772:H835" si="234">IF(AD772=0,VLOOKUP($A772,$AS$2:$BL$994,8,FALSE),AD772)</f>
        <v>8.5274837093343561E-2</v>
      </c>
      <c r="I772" s="8">
        <f t="shared" ref="I772:I835" si="235">IF(AE772=0,VLOOKUP($A772,$AS$2:$BL$994,9,FALSE),AE772)</f>
        <v>7.8487570553388675E-2</v>
      </c>
      <c r="J772" s="8">
        <f t="shared" ref="J772:J835" si="236">IF(AF772=0,VLOOKUP($A772,$AS$2:$BL$994,10,FALSE),AF772)</f>
        <v>1.8250773947863706E-2</v>
      </c>
      <c r="K772" s="8">
        <f t="shared" ref="K772:K835" si="237">IF(AG772=0,VLOOKUP($A772,$AS$2:$BL$994,11,FALSE),AG772)</f>
        <v>7.5904237609109679E-2</v>
      </c>
      <c r="L772" s="8">
        <f t="shared" ref="L772:L835" si="238">IF(AH772=0,VLOOKUP($A772,$AS$2:$BL$994,12,FALSE),AH772)</f>
        <v>9.1061891484856425E-2</v>
      </c>
      <c r="M772" s="8">
        <f t="shared" ref="M772:M835" si="239">IF(AI772=0,VLOOKUP($A772,$AS$2:$BL$994,13,FALSE),AI772)</f>
        <v>2.2629322958817737E-2</v>
      </c>
      <c r="N772" s="8">
        <f t="shared" ref="N772:N835" si="240">IF(AJ772=0,VLOOKUP($A772,$AS$2:$BL$994,14,FALSE),AJ772)</f>
        <v>0.12393625619527902</v>
      </c>
      <c r="O772" s="8">
        <f t="shared" ref="O772:O835" si="241">IF(AK772=0,VLOOKUP($A772,$AS$2:$BL$994,15,FALSE),AK772)</f>
        <v>0.25609420097951602</v>
      </c>
      <c r="P772" s="8">
        <f t="shared" ref="P772:P835" si="242">IF(AL772=0,VLOOKUP($A772,$AS$2:$BL$994,16,FALSE),AL772)</f>
        <v>7.7492606264912899E-6</v>
      </c>
      <c r="Q772" s="8">
        <f t="shared" ref="Q772:Q835" si="243">IF(AM772=0,VLOOKUP($A772,$AS$2:$BL$994,17,FALSE),AM772)</f>
        <v>0.21749074711500005</v>
      </c>
      <c r="R772" s="8">
        <f t="shared" ref="R772:R835" si="244">IF(AN772=0,VLOOKUP($A772,$AS$2:$BL$994,18,FALSE),AN772)</f>
        <v>1</v>
      </c>
      <c r="S772" s="8">
        <f t="shared" ref="S772:S835" si="245">IF(AO772=0,VLOOKUP($A772,$AS$2:$BL$994,19,FALSE),AO772)</f>
        <v>0.67900441522403232</v>
      </c>
      <c r="T772" s="8">
        <f t="shared" ref="T772:T835" si="246">IF(AP772=0,VLOOKUP($A772,$AS$2:$BL$994,20,FALSE),AP772)</f>
        <v>0.6565135498522584</v>
      </c>
      <c r="W772" s="7">
        <v>541713</v>
      </c>
      <c r="X772" s="7" t="s">
        <v>865</v>
      </c>
      <c r="Y772" s="8">
        <v>0</v>
      </c>
      <c r="Z772" s="8">
        <v>0</v>
      </c>
      <c r="AA772" s="8">
        <v>0</v>
      </c>
      <c r="AB772" s="8">
        <v>0</v>
      </c>
      <c r="AC772" s="8">
        <v>0</v>
      </c>
      <c r="AD772" s="8">
        <v>0</v>
      </c>
      <c r="AE772" s="8">
        <v>0</v>
      </c>
      <c r="AF772" s="8">
        <v>0</v>
      </c>
      <c r="AG772" s="8">
        <v>0</v>
      </c>
      <c r="AH772" s="8">
        <v>0</v>
      </c>
      <c r="AI772" s="8">
        <v>0</v>
      </c>
      <c r="AJ772" s="8">
        <v>0</v>
      </c>
      <c r="AK772" s="8">
        <v>0</v>
      </c>
      <c r="AL772" s="8">
        <v>0</v>
      </c>
      <c r="AM772" s="8">
        <v>0</v>
      </c>
      <c r="AN772" s="8">
        <v>1</v>
      </c>
      <c r="AO772" s="8">
        <v>0</v>
      </c>
      <c r="AP772" s="8">
        <v>0</v>
      </c>
      <c r="AS772" s="7">
        <v>541713</v>
      </c>
      <c r="AT772" s="7" t="s">
        <v>865</v>
      </c>
      <c r="AU772" s="8">
        <v>8.809391321952742E-2</v>
      </c>
      <c r="AV772" s="8">
        <v>2.2181310764285481E-2</v>
      </c>
      <c r="AW772" s="8">
        <v>0.10707075668157098</v>
      </c>
      <c r="AX772" s="8">
        <v>8.816124937945162E-2</v>
      </c>
      <c r="AY772" s="8">
        <v>2.1697361009226292E-2</v>
      </c>
      <c r="AZ772" s="8">
        <v>8.5274837093343561E-2</v>
      </c>
      <c r="BA772" s="8">
        <v>7.8487570553388675E-2</v>
      </c>
      <c r="BB772" s="8">
        <v>1.8250773947863706E-2</v>
      </c>
      <c r="BC772" s="8">
        <v>7.5904237609109679E-2</v>
      </c>
      <c r="BD772" s="8">
        <v>9.1061891484856425E-2</v>
      </c>
      <c r="BE772" s="8">
        <v>2.2629322958817737E-2</v>
      </c>
      <c r="BF772" s="8">
        <v>0.12393625619527902</v>
      </c>
      <c r="BG772" s="8">
        <v>0.25609420097951602</v>
      </c>
      <c r="BH772" s="8">
        <v>7.7492606264912899E-6</v>
      </c>
      <c r="BI772" s="8">
        <v>0.21749074711500005</v>
      </c>
      <c r="BJ772" s="8">
        <v>1.2173459806653222</v>
      </c>
      <c r="BK772" s="8">
        <v>0.67900441522403232</v>
      </c>
      <c r="BL772" s="8">
        <v>0.6565135498522584</v>
      </c>
    </row>
    <row r="773" spans="1:64" x14ac:dyDescent="0.3">
      <c r="A773" s="7">
        <v>541714</v>
      </c>
      <c r="B773" s="7" t="str">
        <f t="shared" si="228"/>
        <v>Research and Development in Biotechnology (except Nanobiotechnology)</v>
      </c>
      <c r="C773" s="8">
        <f t="shared" si="229"/>
        <v>9.2192113835000006E-2</v>
      </c>
      <c r="D773" s="8">
        <f t="shared" si="230"/>
        <v>1.2562935467E-2</v>
      </c>
      <c r="E773" s="8">
        <f t="shared" si="231"/>
        <v>8.6372707867000006E-2</v>
      </c>
      <c r="F773" s="8">
        <f t="shared" si="232"/>
        <v>9.9410586001900003E-2</v>
      </c>
      <c r="G773" s="8">
        <f t="shared" si="233"/>
        <v>1.2913438002E-2</v>
      </c>
      <c r="H773" s="8">
        <f t="shared" si="234"/>
        <v>7.1128817543299999E-2</v>
      </c>
      <c r="I773" s="8">
        <f t="shared" si="235"/>
        <v>7.2802339673799996E-2</v>
      </c>
      <c r="J773" s="8">
        <f t="shared" si="236"/>
        <v>8.9113795436200002E-3</v>
      </c>
      <c r="K773" s="8">
        <f t="shared" si="237"/>
        <v>4.5209726237299998E-2</v>
      </c>
      <c r="L773" s="8">
        <f t="shared" si="238"/>
        <v>9.0280096904999996E-2</v>
      </c>
      <c r="M773" s="8">
        <f t="shared" si="239"/>
        <v>1.2054468450500001E-2</v>
      </c>
      <c r="N773" s="8">
        <f t="shared" si="240"/>
        <v>0.108885656168</v>
      </c>
      <c r="O773" s="8">
        <f t="shared" si="241"/>
        <v>0.52757214032699995</v>
      </c>
      <c r="P773" s="8">
        <f t="shared" si="242"/>
        <v>8.1738604197299996E-6</v>
      </c>
      <c r="Q773" s="8">
        <f t="shared" si="243"/>
        <v>0.45263846768400001</v>
      </c>
      <c r="R773" s="8">
        <f t="shared" si="244"/>
        <v>1.1911277571700001</v>
      </c>
      <c r="S773" s="8">
        <f t="shared" si="245"/>
        <v>1.1834528415500001</v>
      </c>
      <c r="T773" s="8">
        <f t="shared" si="246"/>
        <v>1.1269234454499999</v>
      </c>
      <c r="W773" s="7">
        <v>541714</v>
      </c>
      <c r="X773" s="7" t="s">
        <v>866</v>
      </c>
      <c r="Y773" s="8">
        <v>9.2192113835000006E-2</v>
      </c>
      <c r="Z773" s="8">
        <v>1.2562935467E-2</v>
      </c>
      <c r="AA773" s="8">
        <v>8.6372707867000006E-2</v>
      </c>
      <c r="AB773" s="8">
        <v>9.9410586001900003E-2</v>
      </c>
      <c r="AC773" s="8">
        <v>1.2913438002E-2</v>
      </c>
      <c r="AD773" s="8">
        <v>7.1128817543299999E-2</v>
      </c>
      <c r="AE773" s="8">
        <v>7.2802339673799996E-2</v>
      </c>
      <c r="AF773" s="8">
        <v>8.9113795436200002E-3</v>
      </c>
      <c r="AG773" s="8">
        <v>4.5209726237299998E-2</v>
      </c>
      <c r="AH773" s="8">
        <v>9.0280096904999996E-2</v>
      </c>
      <c r="AI773" s="8">
        <v>1.2054468450500001E-2</v>
      </c>
      <c r="AJ773" s="8">
        <v>0.108885656168</v>
      </c>
      <c r="AK773" s="8">
        <v>0.52757214032699995</v>
      </c>
      <c r="AL773" s="8">
        <v>8.1738604197299996E-6</v>
      </c>
      <c r="AM773" s="8">
        <v>0.45263846768400001</v>
      </c>
      <c r="AN773" s="8">
        <v>1.1911277571700001</v>
      </c>
      <c r="AO773" s="8">
        <v>1.1834528415500001</v>
      </c>
      <c r="AP773" s="8">
        <v>1.1269234454499999</v>
      </c>
      <c r="AS773" s="7">
        <v>541714</v>
      </c>
      <c r="AT773" s="7" t="s">
        <v>866</v>
      </c>
      <c r="AU773" s="8">
        <v>0.12098214496788061</v>
      </c>
      <c r="AV773" s="8">
        <v>2.7916332295075806E-2</v>
      </c>
      <c r="AW773" s="8">
        <v>0.14585014903368385</v>
      </c>
      <c r="AX773" s="8">
        <v>0.19251725499934191</v>
      </c>
      <c r="AY773" s="8">
        <v>4.536067482153678E-2</v>
      </c>
      <c r="AZ773" s="8">
        <v>0.18124291764333064</v>
      </c>
      <c r="BA773" s="8">
        <v>0.10587665527410965</v>
      </c>
      <c r="BB773" s="8">
        <v>2.2578240499906612E-2</v>
      </c>
      <c r="BC773" s="8">
        <v>0.10146073529447096</v>
      </c>
      <c r="BD773" s="8">
        <v>0.12317463377449195</v>
      </c>
      <c r="BE773" s="8">
        <v>2.8128281172909685E-2</v>
      </c>
      <c r="BF773" s="8">
        <v>0.16938562053732747</v>
      </c>
      <c r="BG773" s="8">
        <v>0.40157916591811266</v>
      </c>
      <c r="BH773" s="8">
        <v>8.1498789446298227E-6</v>
      </c>
      <c r="BI773" s="8">
        <v>0.34379209205493561</v>
      </c>
      <c r="BJ773" s="8">
        <v>1.2947486262964518</v>
      </c>
      <c r="BK773" s="8">
        <v>1.1771853635937095</v>
      </c>
      <c r="BL773" s="8">
        <v>0.98798014719725802</v>
      </c>
    </row>
    <row r="774" spans="1:64" x14ac:dyDescent="0.3">
      <c r="A774" s="7">
        <v>541715</v>
      </c>
      <c r="B774" s="7" t="str">
        <f t="shared" si="228"/>
        <v>Research and Development in the Physical, Engineering, and Life Sciences (except Nanotechnology and Biotechnology)</v>
      </c>
      <c r="C774" s="8">
        <f t="shared" si="229"/>
        <v>0.13130727040549997</v>
      </c>
      <c r="D774" s="8">
        <f t="shared" si="230"/>
        <v>2.9568939711109677E-2</v>
      </c>
      <c r="E774" s="8">
        <f t="shared" si="231"/>
        <v>0.16083408147659836</v>
      </c>
      <c r="F774" s="8">
        <f t="shared" si="232"/>
        <v>0.18628251898011616</v>
      </c>
      <c r="G774" s="8">
        <f t="shared" si="233"/>
        <v>4.0045073034378563E-2</v>
      </c>
      <c r="H774" s="8">
        <f t="shared" si="234"/>
        <v>0.18034866626195478</v>
      </c>
      <c r="I774" s="8">
        <f t="shared" si="235"/>
        <v>0.11437405595379349</v>
      </c>
      <c r="J774" s="8">
        <f t="shared" si="236"/>
        <v>2.3822402230764036E-2</v>
      </c>
      <c r="K774" s="8">
        <f t="shared" si="237"/>
        <v>0.11187964706586133</v>
      </c>
      <c r="L774" s="8">
        <f t="shared" si="238"/>
        <v>0.13317341033379032</v>
      </c>
      <c r="M774" s="8">
        <f t="shared" si="239"/>
        <v>2.9739507655169355E-2</v>
      </c>
      <c r="N774" s="8">
        <f t="shared" si="240"/>
        <v>0.18704379915227587</v>
      </c>
      <c r="O774" s="8">
        <f t="shared" si="241"/>
        <v>0.45264554031275772</v>
      </c>
      <c r="P774" s="8">
        <f t="shared" si="242"/>
        <v>7.1237909761537108E-6</v>
      </c>
      <c r="Q774" s="8">
        <f t="shared" si="243"/>
        <v>0.38742061801351618</v>
      </c>
      <c r="R774" s="8">
        <f t="shared" si="244"/>
        <v>1</v>
      </c>
      <c r="S774" s="8">
        <f t="shared" si="245"/>
        <v>1.2615149679537094</v>
      </c>
      <c r="T774" s="8">
        <f t="shared" si="246"/>
        <v>1.1049148149275807</v>
      </c>
      <c r="W774" s="7">
        <v>541715</v>
      </c>
      <c r="X774" s="7" t="s">
        <v>867</v>
      </c>
      <c r="Y774" s="8">
        <v>0</v>
      </c>
      <c r="Z774" s="8">
        <v>0</v>
      </c>
      <c r="AA774" s="8">
        <v>0</v>
      </c>
      <c r="AB774" s="8">
        <v>0</v>
      </c>
      <c r="AC774" s="8">
        <v>0</v>
      </c>
      <c r="AD774" s="8">
        <v>0</v>
      </c>
      <c r="AE774" s="8">
        <v>0</v>
      </c>
      <c r="AF774" s="8">
        <v>0</v>
      </c>
      <c r="AG774" s="8">
        <v>0</v>
      </c>
      <c r="AH774" s="8">
        <v>0</v>
      </c>
      <c r="AI774" s="8">
        <v>0</v>
      </c>
      <c r="AJ774" s="8">
        <v>0</v>
      </c>
      <c r="AK774" s="8">
        <v>0</v>
      </c>
      <c r="AL774" s="8">
        <v>0</v>
      </c>
      <c r="AM774" s="8">
        <v>0</v>
      </c>
      <c r="AN774" s="8">
        <v>1</v>
      </c>
      <c r="AO774" s="8">
        <v>0</v>
      </c>
      <c r="AP774" s="8">
        <v>0</v>
      </c>
      <c r="AS774" s="7">
        <v>541715</v>
      </c>
      <c r="AT774" s="7" t="s">
        <v>867</v>
      </c>
      <c r="AU774" s="8">
        <v>0.13130727040549997</v>
      </c>
      <c r="AV774" s="8">
        <v>2.9568939711109677E-2</v>
      </c>
      <c r="AW774" s="8">
        <v>0.16083408147659836</v>
      </c>
      <c r="AX774" s="8">
        <v>0.18628251898011616</v>
      </c>
      <c r="AY774" s="8">
        <v>4.0045073034378563E-2</v>
      </c>
      <c r="AZ774" s="8">
        <v>0.18034866626195478</v>
      </c>
      <c r="BA774" s="8">
        <v>0.11437405595379349</v>
      </c>
      <c r="BB774" s="8">
        <v>2.3822402230764036E-2</v>
      </c>
      <c r="BC774" s="8">
        <v>0.11187964706586133</v>
      </c>
      <c r="BD774" s="8">
        <v>0.13317341033379032</v>
      </c>
      <c r="BE774" s="8">
        <v>2.9739507655169355E-2</v>
      </c>
      <c r="BF774" s="8">
        <v>0.18704379915227587</v>
      </c>
      <c r="BG774" s="8">
        <v>0.45264554031275772</v>
      </c>
      <c r="BH774" s="8">
        <v>7.1237909761537108E-6</v>
      </c>
      <c r="BI774" s="8">
        <v>0.38742061801351618</v>
      </c>
      <c r="BJ774" s="8">
        <v>1.3217102915932259</v>
      </c>
      <c r="BK774" s="8">
        <v>1.2615149679537094</v>
      </c>
      <c r="BL774" s="8">
        <v>1.1049148149275807</v>
      </c>
    </row>
    <row r="775" spans="1:64" x14ac:dyDescent="0.3">
      <c r="A775" s="7">
        <v>541720</v>
      </c>
      <c r="B775" s="7" t="str">
        <f t="shared" si="228"/>
        <v>Research and Development in the Social Sciences and Humanities</v>
      </c>
      <c r="C775" s="8">
        <f t="shared" si="229"/>
        <v>0.12215675241300808</v>
      </c>
      <c r="D775" s="8">
        <f t="shared" si="230"/>
        <v>2.8127594910219361E-2</v>
      </c>
      <c r="E775" s="8">
        <f t="shared" si="231"/>
        <v>0.15320506591235486</v>
      </c>
      <c r="F775" s="8">
        <f t="shared" si="232"/>
        <v>9.5502175630886768E-2</v>
      </c>
      <c r="G775" s="8">
        <f t="shared" si="233"/>
        <v>2.1310139185157732E-2</v>
      </c>
      <c r="H775" s="8">
        <f t="shared" si="234"/>
        <v>9.6143214221400194E-2</v>
      </c>
      <c r="I775" s="8">
        <f t="shared" si="235"/>
        <v>0.10637510578107416</v>
      </c>
      <c r="J775" s="8">
        <f t="shared" si="236"/>
        <v>2.2677592164142737E-2</v>
      </c>
      <c r="K775" s="8">
        <f t="shared" si="237"/>
        <v>0.10690663497883067</v>
      </c>
      <c r="L775" s="8">
        <f t="shared" si="238"/>
        <v>0.12392418935331288</v>
      </c>
      <c r="M775" s="8">
        <f t="shared" si="239"/>
        <v>2.831717464022742E-2</v>
      </c>
      <c r="N775" s="8">
        <f t="shared" si="240"/>
        <v>0.17771622553921612</v>
      </c>
      <c r="O775" s="8">
        <f t="shared" si="241"/>
        <v>0.40996552686503179</v>
      </c>
      <c r="P775" s="8">
        <f t="shared" si="242"/>
        <v>2.1625898083483225E-5</v>
      </c>
      <c r="Q775" s="8">
        <f t="shared" si="243"/>
        <v>0.35101316950683881</v>
      </c>
      <c r="R775" s="8">
        <f t="shared" si="244"/>
        <v>1</v>
      </c>
      <c r="S775" s="8">
        <f t="shared" si="245"/>
        <v>0.98714907742467783</v>
      </c>
      <c r="T775" s="8">
        <f t="shared" si="246"/>
        <v>1.0101528813109677</v>
      </c>
      <c r="W775" s="7">
        <v>541720</v>
      </c>
      <c r="X775" s="7" t="s">
        <v>868</v>
      </c>
      <c r="Y775" s="8">
        <v>0</v>
      </c>
      <c r="Z775" s="8">
        <v>0</v>
      </c>
      <c r="AA775" s="8">
        <v>0</v>
      </c>
      <c r="AB775" s="8">
        <v>0</v>
      </c>
      <c r="AC775" s="8">
        <v>0</v>
      </c>
      <c r="AD775" s="8">
        <v>0</v>
      </c>
      <c r="AE775" s="8">
        <v>0</v>
      </c>
      <c r="AF775" s="8">
        <v>0</v>
      </c>
      <c r="AG775" s="8">
        <v>0</v>
      </c>
      <c r="AH775" s="8">
        <v>0</v>
      </c>
      <c r="AI775" s="8">
        <v>0</v>
      </c>
      <c r="AJ775" s="8">
        <v>0</v>
      </c>
      <c r="AK775" s="8">
        <v>0</v>
      </c>
      <c r="AL775" s="8">
        <v>0</v>
      </c>
      <c r="AM775" s="8">
        <v>0</v>
      </c>
      <c r="AN775" s="8">
        <v>1</v>
      </c>
      <c r="AO775" s="8">
        <v>0</v>
      </c>
      <c r="AP775" s="8">
        <v>0</v>
      </c>
      <c r="AS775" s="7">
        <v>541720</v>
      </c>
      <c r="AT775" s="7" t="s">
        <v>868</v>
      </c>
      <c r="AU775" s="8">
        <v>0.12215675241300808</v>
      </c>
      <c r="AV775" s="8">
        <v>2.8127594910219361E-2</v>
      </c>
      <c r="AW775" s="8">
        <v>0.15320506591235486</v>
      </c>
      <c r="AX775" s="8">
        <v>9.5502175630886768E-2</v>
      </c>
      <c r="AY775" s="8">
        <v>2.1310139185157732E-2</v>
      </c>
      <c r="AZ775" s="8">
        <v>9.6143214221400194E-2</v>
      </c>
      <c r="BA775" s="8">
        <v>0.10637510578107416</v>
      </c>
      <c r="BB775" s="8">
        <v>2.2677592164142737E-2</v>
      </c>
      <c r="BC775" s="8">
        <v>0.10690663497883067</v>
      </c>
      <c r="BD775" s="8">
        <v>0.12392418935331288</v>
      </c>
      <c r="BE775" s="8">
        <v>2.831717464022742E-2</v>
      </c>
      <c r="BF775" s="8">
        <v>0.17771622553921612</v>
      </c>
      <c r="BG775" s="8">
        <v>0.40996552686503179</v>
      </c>
      <c r="BH775" s="8">
        <v>2.1625898083483225E-5</v>
      </c>
      <c r="BI775" s="8">
        <v>0.35101316950683881</v>
      </c>
      <c r="BJ775" s="8">
        <v>1.3034894132351613</v>
      </c>
      <c r="BK775" s="8">
        <v>0.98714907742467783</v>
      </c>
      <c r="BL775" s="8">
        <v>1.0101528813109677</v>
      </c>
    </row>
    <row r="776" spans="1:64" x14ac:dyDescent="0.3">
      <c r="A776" s="7">
        <v>541810</v>
      </c>
      <c r="B776" s="7" t="str">
        <f t="shared" si="228"/>
        <v>Advertising Agencies</v>
      </c>
      <c r="C776" s="8">
        <f t="shared" si="229"/>
        <v>9.5421888891099996E-2</v>
      </c>
      <c r="D776" s="8">
        <f t="shared" si="230"/>
        <v>1.1895828913300001E-2</v>
      </c>
      <c r="E776" s="8">
        <f t="shared" si="231"/>
        <v>0.14160963080700001</v>
      </c>
      <c r="F776" s="8">
        <f t="shared" si="232"/>
        <v>0.10518816603099999</v>
      </c>
      <c r="G776" s="8">
        <f t="shared" si="233"/>
        <v>7.43284938536E-3</v>
      </c>
      <c r="H776" s="8">
        <f t="shared" si="234"/>
        <v>4.0440920343000002E-2</v>
      </c>
      <c r="I776" s="8">
        <f t="shared" si="235"/>
        <v>0.105100800262</v>
      </c>
      <c r="J776" s="8">
        <f t="shared" si="236"/>
        <v>1.10018621044E-2</v>
      </c>
      <c r="K776" s="8">
        <f t="shared" si="237"/>
        <v>6.1306217365799998E-2</v>
      </c>
      <c r="L776" s="8">
        <f t="shared" si="238"/>
        <v>8.5414262429400006E-2</v>
      </c>
      <c r="M776" s="8">
        <f t="shared" si="239"/>
        <v>1.0164563028600001E-2</v>
      </c>
      <c r="N776" s="8">
        <f t="shared" si="240"/>
        <v>0.17287076037900001</v>
      </c>
      <c r="O776" s="8">
        <f t="shared" si="241"/>
        <v>0.59838381415499997</v>
      </c>
      <c r="P776" s="8">
        <f t="shared" si="242"/>
        <v>1.4531750807E-5</v>
      </c>
      <c r="Q776" s="8">
        <f t="shared" si="243"/>
        <v>0.354635320127</v>
      </c>
      <c r="R776" s="8">
        <f t="shared" si="244"/>
        <v>1.2489273486100001</v>
      </c>
      <c r="S776" s="8">
        <f t="shared" si="245"/>
        <v>1.15306193576</v>
      </c>
      <c r="T776" s="8">
        <f t="shared" si="246"/>
        <v>1.17740887973</v>
      </c>
      <c r="W776" s="7">
        <v>541810</v>
      </c>
      <c r="X776" s="7" t="s">
        <v>869</v>
      </c>
      <c r="Y776" s="8">
        <v>9.5421888891099996E-2</v>
      </c>
      <c r="Z776" s="8">
        <v>1.1895828913300001E-2</v>
      </c>
      <c r="AA776" s="8">
        <v>0.14160963080700001</v>
      </c>
      <c r="AB776" s="8">
        <v>0.10518816603099999</v>
      </c>
      <c r="AC776" s="8">
        <v>7.43284938536E-3</v>
      </c>
      <c r="AD776" s="8">
        <v>4.0440920343000002E-2</v>
      </c>
      <c r="AE776" s="8">
        <v>0.105100800262</v>
      </c>
      <c r="AF776" s="8">
        <v>1.10018621044E-2</v>
      </c>
      <c r="AG776" s="8">
        <v>6.1306217365799998E-2</v>
      </c>
      <c r="AH776" s="8">
        <v>8.5414262429400006E-2</v>
      </c>
      <c r="AI776" s="8">
        <v>1.0164563028600001E-2</v>
      </c>
      <c r="AJ776" s="8">
        <v>0.17287076037900001</v>
      </c>
      <c r="AK776" s="8">
        <v>0.59838381415499997</v>
      </c>
      <c r="AL776" s="8">
        <v>1.4531750807E-5</v>
      </c>
      <c r="AM776" s="8">
        <v>0.354635320127</v>
      </c>
      <c r="AN776" s="8">
        <v>1.2489273486100001</v>
      </c>
      <c r="AO776" s="8">
        <v>1.15306193576</v>
      </c>
      <c r="AP776" s="8">
        <v>1.17740887973</v>
      </c>
      <c r="AS776" s="7">
        <v>541810</v>
      </c>
      <c r="AT776" s="7" t="s">
        <v>869</v>
      </c>
      <c r="AU776" s="8">
        <v>0.15043016550087421</v>
      </c>
      <c r="AV776" s="8">
        <v>3.0928600621921782E-2</v>
      </c>
      <c r="AW776" s="8">
        <v>0.23800554110235483</v>
      </c>
      <c r="AX776" s="8">
        <v>0.32238507267724692</v>
      </c>
      <c r="AY776" s="8">
        <v>4.687024105335176E-2</v>
      </c>
      <c r="AZ776" s="8">
        <v>0.21313172231615654</v>
      </c>
      <c r="BA776" s="8">
        <v>0.16740784728901295</v>
      </c>
      <c r="BB776" s="8">
        <v>3.1288507490514192E-2</v>
      </c>
      <c r="BC776" s="8">
        <v>0.16527582117501771</v>
      </c>
      <c r="BD776" s="8">
        <v>0.13680720427025483</v>
      </c>
      <c r="BE776" s="8">
        <v>2.7168537739545178E-2</v>
      </c>
      <c r="BF776" s="8">
        <v>0.26113772270840319</v>
      </c>
      <c r="BG776" s="8">
        <v>0.59523199083785505</v>
      </c>
      <c r="BH776" s="8">
        <v>7.3818402009209691E-6</v>
      </c>
      <c r="BI776" s="8">
        <v>0.35084760491738665</v>
      </c>
      <c r="BJ776" s="8">
        <v>1.4193643072250002</v>
      </c>
      <c r="BK776" s="8">
        <v>1.5662580037882261</v>
      </c>
      <c r="BL776" s="8">
        <v>1.3478431436962903</v>
      </c>
    </row>
    <row r="777" spans="1:64" x14ac:dyDescent="0.3">
      <c r="A777" s="7">
        <v>541820</v>
      </c>
      <c r="B777" s="7" t="str">
        <f t="shared" si="228"/>
        <v>Public Relations Agencies</v>
      </c>
      <c r="C777" s="8">
        <f t="shared" si="229"/>
        <v>9.5475063659599999E-2</v>
      </c>
      <c r="D777" s="8">
        <f t="shared" si="230"/>
        <v>1.19028747372E-2</v>
      </c>
      <c r="E777" s="8">
        <f t="shared" si="231"/>
        <v>0.143436111142</v>
      </c>
      <c r="F777" s="8">
        <f t="shared" si="232"/>
        <v>0.111290584589</v>
      </c>
      <c r="G777" s="8">
        <f t="shared" si="233"/>
        <v>7.8711739870799997E-3</v>
      </c>
      <c r="H777" s="8">
        <f t="shared" si="234"/>
        <v>4.2447341811899998E-2</v>
      </c>
      <c r="I777" s="8">
        <f t="shared" si="235"/>
        <v>0.10694854267999999</v>
      </c>
      <c r="J777" s="8">
        <f t="shared" si="236"/>
        <v>1.11960263864E-2</v>
      </c>
      <c r="K777" s="8">
        <f t="shared" si="237"/>
        <v>6.1908329641200001E-2</v>
      </c>
      <c r="L777" s="8">
        <f t="shared" si="238"/>
        <v>8.5450125908300006E-2</v>
      </c>
      <c r="M777" s="8">
        <f t="shared" si="239"/>
        <v>1.0167838235899999E-2</v>
      </c>
      <c r="N777" s="8">
        <f t="shared" si="240"/>
        <v>0.175649756736</v>
      </c>
      <c r="O777" s="8">
        <f t="shared" si="241"/>
        <v>0.59852842959999997</v>
      </c>
      <c r="P777" s="8">
        <f t="shared" si="242"/>
        <v>1.3728530852799999E-5</v>
      </c>
      <c r="Q777" s="8">
        <f t="shared" si="243"/>
        <v>0.34864772079200002</v>
      </c>
      <c r="R777" s="8">
        <f t="shared" si="244"/>
        <v>1.25081404954</v>
      </c>
      <c r="S777" s="8">
        <f t="shared" si="245"/>
        <v>1.16160910039</v>
      </c>
      <c r="T777" s="8">
        <f t="shared" si="246"/>
        <v>1.1800528987100001</v>
      </c>
      <c r="W777" s="7">
        <v>541820</v>
      </c>
      <c r="X777" s="7" t="s">
        <v>870</v>
      </c>
      <c r="Y777" s="8">
        <v>9.5475063659599999E-2</v>
      </c>
      <c r="Z777" s="8">
        <v>1.19028747372E-2</v>
      </c>
      <c r="AA777" s="8">
        <v>0.143436111142</v>
      </c>
      <c r="AB777" s="8">
        <v>0.111290584589</v>
      </c>
      <c r="AC777" s="8">
        <v>7.8711739870799997E-3</v>
      </c>
      <c r="AD777" s="8">
        <v>4.2447341811899998E-2</v>
      </c>
      <c r="AE777" s="8">
        <v>0.10694854267999999</v>
      </c>
      <c r="AF777" s="8">
        <v>1.11960263864E-2</v>
      </c>
      <c r="AG777" s="8">
        <v>6.1908329641200001E-2</v>
      </c>
      <c r="AH777" s="8">
        <v>8.5450125908300006E-2</v>
      </c>
      <c r="AI777" s="8">
        <v>1.0167838235899999E-2</v>
      </c>
      <c r="AJ777" s="8">
        <v>0.175649756736</v>
      </c>
      <c r="AK777" s="8">
        <v>0.59852842959999997</v>
      </c>
      <c r="AL777" s="8">
        <v>1.3728530852799999E-5</v>
      </c>
      <c r="AM777" s="8">
        <v>0.34864772079200002</v>
      </c>
      <c r="AN777" s="8">
        <v>1.25081404954</v>
      </c>
      <c r="AO777" s="8">
        <v>1.16160910039</v>
      </c>
      <c r="AP777" s="8">
        <v>1.1800528987100001</v>
      </c>
      <c r="AS777" s="7">
        <v>541820</v>
      </c>
      <c r="AT777" s="7" t="s">
        <v>870</v>
      </c>
      <c r="AU777" s="8">
        <v>0.1504639637708306</v>
      </c>
      <c r="AV777" s="8">
        <v>3.0928770192168394E-2</v>
      </c>
      <c r="AW777" s="8">
        <v>0.24013435091306448</v>
      </c>
      <c r="AX777" s="8">
        <v>0.3100347757263146</v>
      </c>
      <c r="AY777" s="8">
        <v>4.5901228389601936E-2</v>
      </c>
      <c r="AZ777" s="8">
        <v>0.21145270763136453</v>
      </c>
      <c r="BA777" s="8">
        <v>0.17047916926220807</v>
      </c>
      <c r="BB777" s="8">
        <v>3.1856917849591125E-2</v>
      </c>
      <c r="BC777" s="8">
        <v>0.16811878258886448</v>
      </c>
      <c r="BD777" s="8">
        <v>0.13683086582047743</v>
      </c>
      <c r="BE777" s="8">
        <v>2.7162339093475325E-2</v>
      </c>
      <c r="BF777" s="8">
        <v>0.26419297189022589</v>
      </c>
      <c r="BG777" s="8">
        <v>0.59536613497169399</v>
      </c>
      <c r="BH777" s="8">
        <v>7.9365110294662902E-6</v>
      </c>
      <c r="BI777" s="8">
        <v>0.34456669847870991</v>
      </c>
      <c r="BJ777" s="8">
        <v>1.421527084876129</v>
      </c>
      <c r="BK777" s="8">
        <v>1.5512596794896769</v>
      </c>
      <c r="BL777" s="8">
        <v>1.3543258374417737</v>
      </c>
    </row>
    <row r="778" spans="1:64" x14ac:dyDescent="0.3">
      <c r="A778" s="7">
        <v>541830</v>
      </c>
      <c r="B778" s="7" t="str">
        <f t="shared" si="228"/>
        <v>Media Buying Agencies</v>
      </c>
      <c r="C778" s="8">
        <f t="shared" si="229"/>
        <v>9.5531601486532267E-2</v>
      </c>
      <c r="D778" s="8">
        <f t="shared" si="230"/>
        <v>2.2723169180069357E-2</v>
      </c>
      <c r="E778" s="8">
        <f t="shared" si="231"/>
        <v>0.1452885661399678</v>
      </c>
      <c r="F778" s="8">
        <f t="shared" si="232"/>
        <v>0.22281266337111291</v>
      </c>
      <c r="G778" s="8">
        <f t="shared" si="233"/>
        <v>3.7786775009341925E-2</v>
      </c>
      <c r="H778" s="8">
        <f t="shared" si="234"/>
        <v>0.16292758048309838</v>
      </c>
      <c r="I778" s="8">
        <f t="shared" si="235"/>
        <v>0.10443807414014514</v>
      </c>
      <c r="J778" s="8">
        <f t="shared" si="236"/>
        <v>2.2855142556880644E-2</v>
      </c>
      <c r="K778" s="8">
        <f t="shared" si="237"/>
        <v>0.10466421523762419</v>
      </c>
      <c r="L778" s="8">
        <f t="shared" si="238"/>
        <v>8.8035917926241908E-2</v>
      </c>
      <c r="M778" s="8">
        <f t="shared" si="239"/>
        <v>2.0201489410516131E-2</v>
      </c>
      <c r="N778" s="8">
        <f t="shared" si="240"/>
        <v>0.15701195540550003</v>
      </c>
      <c r="O778" s="8">
        <f t="shared" si="241"/>
        <v>0.31231366805367755</v>
      </c>
      <c r="P778" s="8">
        <f t="shared" si="242"/>
        <v>2.7160463943198391E-6</v>
      </c>
      <c r="Q778" s="8">
        <f t="shared" si="243"/>
        <v>0.18801089392619361</v>
      </c>
      <c r="R778" s="8">
        <f t="shared" si="244"/>
        <v>1</v>
      </c>
      <c r="S778" s="8">
        <f t="shared" si="245"/>
        <v>0.93965605112193529</v>
      </c>
      <c r="T778" s="8">
        <f t="shared" si="246"/>
        <v>0.74808646419290337</v>
      </c>
      <c r="W778" s="7">
        <v>541830</v>
      </c>
      <c r="X778" s="7" t="s">
        <v>871</v>
      </c>
      <c r="Y778" s="8">
        <v>0</v>
      </c>
      <c r="Z778" s="8">
        <v>0</v>
      </c>
      <c r="AA778" s="8">
        <v>0</v>
      </c>
      <c r="AB778" s="8">
        <v>0</v>
      </c>
      <c r="AC778" s="8">
        <v>0</v>
      </c>
      <c r="AD778" s="8">
        <v>0</v>
      </c>
      <c r="AE778" s="8">
        <v>0</v>
      </c>
      <c r="AF778" s="8">
        <v>0</v>
      </c>
      <c r="AG778" s="8">
        <v>0</v>
      </c>
      <c r="AH778" s="8">
        <v>0</v>
      </c>
      <c r="AI778" s="8">
        <v>0</v>
      </c>
      <c r="AJ778" s="8">
        <v>0</v>
      </c>
      <c r="AK778" s="8">
        <v>0</v>
      </c>
      <c r="AL778" s="8">
        <v>0</v>
      </c>
      <c r="AM778" s="8">
        <v>0</v>
      </c>
      <c r="AN778" s="8">
        <v>1</v>
      </c>
      <c r="AO778" s="8">
        <v>0</v>
      </c>
      <c r="AP778" s="8">
        <v>0</v>
      </c>
      <c r="AS778" s="7">
        <v>541830</v>
      </c>
      <c r="AT778" s="7" t="s">
        <v>871</v>
      </c>
      <c r="AU778" s="8">
        <v>9.5531601486532267E-2</v>
      </c>
      <c r="AV778" s="8">
        <v>2.2723169180069357E-2</v>
      </c>
      <c r="AW778" s="8">
        <v>0.1452885661399678</v>
      </c>
      <c r="AX778" s="8">
        <v>0.22281266337111291</v>
      </c>
      <c r="AY778" s="8">
        <v>3.7786775009341925E-2</v>
      </c>
      <c r="AZ778" s="8">
        <v>0.16292758048309838</v>
      </c>
      <c r="BA778" s="8">
        <v>0.10443807414014514</v>
      </c>
      <c r="BB778" s="8">
        <v>2.2855142556880644E-2</v>
      </c>
      <c r="BC778" s="8">
        <v>0.10466421523762419</v>
      </c>
      <c r="BD778" s="8">
        <v>8.8035917926241908E-2</v>
      </c>
      <c r="BE778" s="8">
        <v>2.0201489410516131E-2</v>
      </c>
      <c r="BF778" s="8">
        <v>0.15701195540550003</v>
      </c>
      <c r="BG778" s="8">
        <v>0.31231366805367755</v>
      </c>
      <c r="BH778" s="8">
        <v>2.7160463943198391E-6</v>
      </c>
      <c r="BI778" s="8">
        <v>0.18801089392619361</v>
      </c>
      <c r="BJ778" s="8">
        <v>1.2635433368069358</v>
      </c>
      <c r="BK778" s="8">
        <v>0.93965605112193529</v>
      </c>
      <c r="BL778" s="8">
        <v>0.74808646419290337</v>
      </c>
    </row>
    <row r="779" spans="1:64" x14ac:dyDescent="0.3">
      <c r="A779" s="7">
        <v>541840</v>
      </c>
      <c r="B779" s="7" t="str">
        <f t="shared" si="228"/>
        <v>Media Representatives</v>
      </c>
      <c r="C779" s="8">
        <f t="shared" si="229"/>
        <v>0.11234419218990323</v>
      </c>
      <c r="D779" s="8">
        <f t="shared" si="230"/>
        <v>2.5487512776611283E-2</v>
      </c>
      <c r="E779" s="8">
        <f t="shared" si="231"/>
        <v>0.1757045284883709</v>
      </c>
      <c r="F779" s="8">
        <f t="shared" si="232"/>
        <v>0.27459932601119369</v>
      </c>
      <c r="G779" s="8">
        <f t="shared" si="233"/>
        <v>4.4094319657993548E-2</v>
      </c>
      <c r="H779" s="8">
        <f t="shared" si="234"/>
        <v>0.20347551602601285</v>
      </c>
      <c r="I779" s="8">
        <f t="shared" si="235"/>
        <v>0.12579840032453224</v>
      </c>
      <c r="J779" s="8">
        <f t="shared" si="236"/>
        <v>2.6169684328045163E-2</v>
      </c>
      <c r="K779" s="8">
        <f t="shared" si="237"/>
        <v>0.12854061010525483</v>
      </c>
      <c r="L779" s="8">
        <f t="shared" si="238"/>
        <v>0.1033131664952258</v>
      </c>
      <c r="M779" s="8">
        <f t="shared" si="239"/>
        <v>2.2635690113725807E-2</v>
      </c>
      <c r="N779" s="8">
        <f t="shared" si="240"/>
        <v>0.19088707065654836</v>
      </c>
      <c r="O779" s="8">
        <f t="shared" si="241"/>
        <v>0.38946169022838695</v>
      </c>
      <c r="P779" s="8">
        <f t="shared" si="242"/>
        <v>3.4400017576979026E-6</v>
      </c>
      <c r="Q779" s="8">
        <f t="shared" si="243"/>
        <v>0.22867195607419361</v>
      </c>
      <c r="R779" s="8">
        <f t="shared" si="244"/>
        <v>1</v>
      </c>
      <c r="S779" s="8">
        <f t="shared" si="245"/>
        <v>1.1673304520179035</v>
      </c>
      <c r="T779" s="8">
        <f t="shared" si="246"/>
        <v>0.9256699850803225</v>
      </c>
      <c r="W779" s="7">
        <v>541840</v>
      </c>
      <c r="X779" s="7" t="s">
        <v>872</v>
      </c>
      <c r="Y779" s="8">
        <v>0</v>
      </c>
      <c r="Z779" s="8">
        <v>0</v>
      </c>
      <c r="AA779" s="8">
        <v>0</v>
      </c>
      <c r="AB779" s="8">
        <v>0</v>
      </c>
      <c r="AC779" s="8">
        <v>0</v>
      </c>
      <c r="AD779" s="8">
        <v>0</v>
      </c>
      <c r="AE779" s="8">
        <v>0</v>
      </c>
      <c r="AF779" s="8">
        <v>0</v>
      </c>
      <c r="AG779" s="8">
        <v>0</v>
      </c>
      <c r="AH779" s="8">
        <v>0</v>
      </c>
      <c r="AI779" s="8">
        <v>0</v>
      </c>
      <c r="AJ779" s="8">
        <v>0</v>
      </c>
      <c r="AK779" s="8">
        <v>0</v>
      </c>
      <c r="AL779" s="8">
        <v>0</v>
      </c>
      <c r="AM779" s="8">
        <v>0</v>
      </c>
      <c r="AN779" s="8">
        <v>1</v>
      </c>
      <c r="AO779" s="8">
        <v>0</v>
      </c>
      <c r="AP779" s="8">
        <v>0</v>
      </c>
      <c r="AS779" s="7">
        <v>541840</v>
      </c>
      <c r="AT779" s="7" t="s">
        <v>872</v>
      </c>
      <c r="AU779" s="8">
        <v>0.11234419218990323</v>
      </c>
      <c r="AV779" s="8">
        <v>2.5487512776611283E-2</v>
      </c>
      <c r="AW779" s="8">
        <v>0.1757045284883709</v>
      </c>
      <c r="AX779" s="8">
        <v>0.27459932601119369</v>
      </c>
      <c r="AY779" s="8">
        <v>4.4094319657993548E-2</v>
      </c>
      <c r="AZ779" s="8">
        <v>0.20347551602601285</v>
      </c>
      <c r="BA779" s="8">
        <v>0.12579840032453224</v>
      </c>
      <c r="BB779" s="8">
        <v>2.6169684328045163E-2</v>
      </c>
      <c r="BC779" s="8">
        <v>0.12854061010525483</v>
      </c>
      <c r="BD779" s="8">
        <v>0.1033131664952258</v>
      </c>
      <c r="BE779" s="8">
        <v>2.2635690113725807E-2</v>
      </c>
      <c r="BF779" s="8">
        <v>0.19088707065654836</v>
      </c>
      <c r="BG779" s="8">
        <v>0.38946169022838695</v>
      </c>
      <c r="BH779" s="8">
        <v>3.4400017576979026E-6</v>
      </c>
      <c r="BI779" s="8">
        <v>0.22867195607419361</v>
      </c>
      <c r="BJ779" s="8">
        <v>1.3135362334545158</v>
      </c>
      <c r="BK779" s="8">
        <v>1.1673304520179035</v>
      </c>
      <c r="BL779" s="8">
        <v>0.9256699850803225</v>
      </c>
    </row>
    <row r="780" spans="1:64" x14ac:dyDescent="0.3">
      <c r="A780" s="7">
        <v>541850</v>
      </c>
      <c r="B780" s="7" t="str">
        <f t="shared" si="228"/>
        <v>Outdoor Advertising</v>
      </c>
      <c r="C780" s="8">
        <f t="shared" si="229"/>
        <v>9.55001347955E-2</v>
      </c>
      <c r="D780" s="8">
        <f t="shared" si="230"/>
        <v>1.19172432774E-2</v>
      </c>
      <c r="E780" s="8">
        <f t="shared" si="231"/>
        <v>0.143840751795</v>
      </c>
      <c r="F780" s="8">
        <f t="shared" si="232"/>
        <v>9.9348441179199998E-2</v>
      </c>
      <c r="G780" s="8">
        <f t="shared" si="233"/>
        <v>7.0456135002799998E-3</v>
      </c>
      <c r="H780" s="8">
        <f t="shared" si="234"/>
        <v>3.8259064629099997E-2</v>
      </c>
      <c r="I780" s="8">
        <f t="shared" si="235"/>
        <v>0.10747494664</v>
      </c>
      <c r="J780" s="8">
        <f t="shared" si="236"/>
        <v>1.12619232165E-2</v>
      </c>
      <c r="K780" s="8">
        <f t="shared" si="237"/>
        <v>6.2773339635799993E-2</v>
      </c>
      <c r="L780" s="8">
        <f t="shared" si="238"/>
        <v>8.5472519735000002E-2</v>
      </c>
      <c r="M780" s="8">
        <f t="shared" si="239"/>
        <v>1.0183027589999999E-2</v>
      </c>
      <c r="N780" s="8">
        <f t="shared" si="240"/>
        <v>0.176009884634</v>
      </c>
      <c r="O780" s="8">
        <f t="shared" si="241"/>
        <v>0.598270317582</v>
      </c>
      <c r="P780" s="8">
        <f t="shared" si="242"/>
        <v>1.53519935372E-5</v>
      </c>
      <c r="Q780" s="8">
        <f t="shared" si="243"/>
        <v>0.34696553517200002</v>
      </c>
      <c r="R780" s="8">
        <f t="shared" si="244"/>
        <v>1.2512581298700001</v>
      </c>
      <c r="S780" s="8">
        <f t="shared" si="245"/>
        <v>1.14465311931</v>
      </c>
      <c r="T780" s="8">
        <f t="shared" si="246"/>
        <v>1.1815102094900001</v>
      </c>
      <c r="W780" s="7">
        <v>541850</v>
      </c>
      <c r="X780" s="7" t="s">
        <v>873</v>
      </c>
      <c r="Y780" s="8">
        <v>9.55001347955E-2</v>
      </c>
      <c r="Z780" s="8">
        <v>1.19172432774E-2</v>
      </c>
      <c r="AA780" s="8">
        <v>0.143840751795</v>
      </c>
      <c r="AB780" s="8">
        <v>9.9348441179199998E-2</v>
      </c>
      <c r="AC780" s="8">
        <v>7.0456135002799998E-3</v>
      </c>
      <c r="AD780" s="8">
        <v>3.8259064629099997E-2</v>
      </c>
      <c r="AE780" s="8">
        <v>0.10747494664</v>
      </c>
      <c r="AF780" s="8">
        <v>1.12619232165E-2</v>
      </c>
      <c r="AG780" s="8">
        <v>6.2773339635799993E-2</v>
      </c>
      <c r="AH780" s="8">
        <v>8.5472519735000002E-2</v>
      </c>
      <c r="AI780" s="8">
        <v>1.0183027589999999E-2</v>
      </c>
      <c r="AJ780" s="8">
        <v>0.176009884634</v>
      </c>
      <c r="AK780" s="8">
        <v>0.598270317582</v>
      </c>
      <c r="AL780" s="8">
        <v>1.53519935372E-5</v>
      </c>
      <c r="AM780" s="8">
        <v>0.34696553517200002</v>
      </c>
      <c r="AN780" s="8">
        <v>1.2512581298700001</v>
      </c>
      <c r="AO780" s="8">
        <v>1.14465311931</v>
      </c>
      <c r="AP780" s="8">
        <v>1.1815102094900001</v>
      </c>
      <c r="AS780" s="7">
        <v>541850</v>
      </c>
      <c r="AT780" s="7" t="s">
        <v>873</v>
      </c>
      <c r="AU780" s="8">
        <v>0.12482397159269674</v>
      </c>
      <c r="AV780" s="8">
        <v>2.7311408291780647E-2</v>
      </c>
      <c r="AW780" s="8">
        <v>0.19891417170087092</v>
      </c>
      <c r="AX780" s="8">
        <v>0.22533989045282737</v>
      </c>
      <c r="AY780" s="8">
        <v>3.5404979962677254E-2</v>
      </c>
      <c r="AZ780" s="8">
        <v>0.16199565213326611</v>
      </c>
      <c r="BA780" s="8">
        <v>0.14195094452719359</v>
      </c>
      <c r="BB780" s="8">
        <v>2.8406191096153218E-2</v>
      </c>
      <c r="BC780" s="8">
        <v>0.14345138387261286</v>
      </c>
      <c r="BD780" s="8">
        <v>0.11403765912360483</v>
      </c>
      <c r="BE780" s="8">
        <v>2.411912132661774E-2</v>
      </c>
      <c r="BF780" s="8">
        <v>0.21737546066622579</v>
      </c>
      <c r="BG780" s="8">
        <v>0.45853908645077396</v>
      </c>
      <c r="BH780" s="8">
        <v>6.327360943071128E-6</v>
      </c>
      <c r="BI780" s="8">
        <v>0.26394951392362875</v>
      </c>
      <c r="BJ780" s="8">
        <v>1.3510495515854839</v>
      </c>
      <c r="BK780" s="8">
        <v>1.1808050386775806</v>
      </c>
      <c r="BL780" s="8">
        <v>1.0718730356251613</v>
      </c>
    </row>
    <row r="781" spans="1:64" x14ac:dyDescent="0.3">
      <c r="A781" s="7">
        <v>541860</v>
      </c>
      <c r="B781" s="7" t="str">
        <f t="shared" si="228"/>
        <v>Direct Mail Advertising</v>
      </c>
      <c r="C781" s="8">
        <f t="shared" si="229"/>
        <v>0.12331283257479032</v>
      </c>
      <c r="D781" s="8">
        <f t="shared" si="230"/>
        <v>2.7124928059990321E-2</v>
      </c>
      <c r="E781" s="8">
        <f t="shared" si="231"/>
        <v>0.19620693545851614</v>
      </c>
      <c r="F781" s="8">
        <f t="shared" si="232"/>
        <v>0.17926731940875157</v>
      </c>
      <c r="G781" s="8">
        <f t="shared" si="233"/>
        <v>2.9672273667568715E-2</v>
      </c>
      <c r="H781" s="8">
        <f t="shared" si="234"/>
        <v>0.13105063722849838</v>
      </c>
      <c r="I781" s="8">
        <f t="shared" si="235"/>
        <v>0.14140198895859682</v>
      </c>
      <c r="J781" s="8">
        <f t="shared" si="236"/>
        <v>2.8469276940512916E-2</v>
      </c>
      <c r="K781" s="8">
        <f t="shared" si="237"/>
        <v>0.14365938016989996</v>
      </c>
      <c r="L781" s="8">
        <f t="shared" si="238"/>
        <v>0.11298384575283223</v>
      </c>
      <c r="M781" s="8">
        <f t="shared" si="239"/>
        <v>2.4014898468551621E-2</v>
      </c>
      <c r="N781" s="8">
        <f t="shared" si="240"/>
        <v>0.21436703466596777</v>
      </c>
      <c r="O781" s="8">
        <f t="shared" si="241"/>
        <v>0.44813058791129062</v>
      </c>
      <c r="P781" s="8">
        <f t="shared" si="242"/>
        <v>8.8954079331388696E-6</v>
      </c>
      <c r="Q781" s="8">
        <f t="shared" si="243"/>
        <v>0.25643899657445129</v>
      </c>
      <c r="R781" s="8">
        <f t="shared" si="244"/>
        <v>1</v>
      </c>
      <c r="S781" s="8">
        <f t="shared" si="245"/>
        <v>1.0819257141762906</v>
      </c>
      <c r="T781" s="8">
        <f t="shared" si="246"/>
        <v>1.0554661299404839</v>
      </c>
      <c r="W781" s="7">
        <v>541860</v>
      </c>
      <c r="X781" s="7" t="s">
        <v>874</v>
      </c>
      <c r="Y781" s="8">
        <v>0</v>
      </c>
      <c r="Z781" s="8">
        <v>0</v>
      </c>
      <c r="AA781" s="8">
        <v>0</v>
      </c>
      <c r="AB781" s="8">
        <v>0</v>
      </c>
      <c r="AC781" s="8">
        <v>0</v>
      </c>
      <c r="AD781" s="8">
        <v>0</v>
      </c>
      <c r="AE781" s="8">
        <v>0</v>
      </c>
      <c r="AF781" s="8">
        <v>0</v>
      </c>
      <c r="AG781" s="8">
        <v>0</v>
      </c>
      <c r="AH781" s="8">
        <v>0</v>
      </c>
      <c r="AI781" s="8">
        <v>0</v>
      </c>
      <c r="AJ781" s="8">
        <v>0</v>
      </c>
      <c r="AK781" s="8">
        <v>0</v>
      </c>
      <c r="AL781" s="8">
        <v>0</v>
      </c>
      <c r="AM781" s="8">
        <v>0</v>
      </c>
      <c r="AN781" s="8">
        <v>1</v>
      </c>
      <c r="AO781" s="8">
        <v>0</v>
      </c>
      <c r="AP781" s="8">
        <v>0</v>
      </c>
      <c r="AS781" s="7">
        <v>541860</v>
      </c>
      <c r="AT781" s="7" t="s">
        <v>874</v>
      </c>
      <c r="AU781" s="8">
        <v>0.12331283257479032</v>
      </c>
      <c r="AV781" s="8">
        <v>2.7124928059990321E-2</v>
      </c>
      <c r="AW781" s="8">
        <v>0.19620693545851614</v>
      </c>
      <c r="AX781" s="8">
        <v>0.17926731940875157</v>
      </c>
      <c r="AY781" s="8">
        <v>2.9672273667568715E-2</v>
      </c>
      <c r="AZ781" s="8">
        <v>0.13105063722849838</v>
      </c>
      <c r="BA781" s="8">
        <v>0.14140198895859682</v>
      </c>
      <c r="BB781" s="8">
        <v>2.8469276940512916E-2</v>
      </c>
      <c r="BC781" s="8">
        <v>0.14365938016989996</v>
      </c>
      <c r="BD781" s="8">
        <v>0.11298384575283223</v>
      </c>
      <c r="BE781" s="8">
        <v>2.4014898468551621E-2</v>
      </c>
      <c r="BF781" s="8">
        <v>0.21436703466596777</v>
      </c>
      <c r="BG781" s="8">
        <v>0.44813058791129062</v>
      </c>
      <c r="BH781" s="8">
        <v>8.8954079331388696E-6</v>
      </c>
      <c r="BI781" s="8">
        <v>0.25643899657445129</v>
      </c>
      <c r="BJ781" s="8">
        <v>1.346644696092903</v>
      </c>
      <c r="BK781" s="8">
        <v>1.0819257141762906</v>
      </c>
      <c r="BL781" s="8">
        <v>1.0554661299404839</v>
      </c>
    </row>
    <row r="782" spans="1:64" x14ac:dyDescent="0.3">
      <c r="A782" s="7">
        <v>541870</v>
      </c>
      <c r="B782" s="7" t="str">
        <f t="shared" si="228"/>
        <v>Advertising Material Distribution Services</v>
      </c>
      <c r="C782" s="8">
        <f t="shared" si="229"/>
        <v>0.10081397498864515</v>
      </c>
      <c r="D782" s="8">
        <f t="shared" si="230"/>
        <v>2.3337760941443537E-2</v>
      </c>
      <c r="E782" s="8">
        <f t="shared" si="231"/>
        <v>0.15800783113101613</v>
      </c>
      <c r="F782" s="8">
        <f t="shared" si="232"/>
        <v>0.19610238554071613</v>
      </c>
      <c r="G782" s="8">
        <f t="shared" si="233"/>
        <v>3.1297220172848396E-2</v>
      </c>
      <c r="H782" s="8">
        <f t="shared" si="234"/>
        <v>0.13280221139947582</v>
      </c>
      <c r="I782" s="8">
        <f t="shared" si="235"/>
        <v>0.11524565284398387</v>
      </c>
      <c r="J782" s="8">
        <f t="shared" si="236"/>
        <v>2.4448683664508062E-2</v>
      </c>
      <c r="K782" s="8">
        <f t="shared" si="237"/>
        <v>0.11647315898984033</v>
      </c>
      <c r="L782" s="8">
        <f t="shared" si="238"/>
        <v>9.3004763975254812E-2</v>
      </c>
      <c r="M782" s="8">
        <f t="shared" si="239"/>
        <v>2.0735854417520481E-2</v>
      </c>
      <c r="N782" s="8">
        <f t="shared" si="240"/>
        <v>0.17153353346516131</v>
      </c>
      <c r="O782" s="8">
        <f t="shared" si="241"/>
        <v>0.3414115268747579</v>
      </c>
      <c r="P782" s="8">
        <f t="shared" si="242"/>
        <v>3.8879634644659675E-6</v>
      </c>
      <c r="Q782" s="8">
        <f t="shared" si="243"/>
        <v>0.19690775009048386</v>
      </c>
      <c r="R782" s="8">
        <f t="shared" si="244"/>
        <v>1</v>
      </c>
      <c r="S782" s="8">
        <f t="shared" si="245"/>
        <v>0.92471794614564506</v>
      </c>
      <c r="T782" s="8">
        <f t="shared" si="246"/>
        <v>0.82068362453080634</v>
      </c>
      <c r="W782" s="7">
        <v>541870</v>
      </c>
      <c r="X782" s="7" t="s">
        <v>875</v>
      </c>
      <c r="Y782" s="8">
        <v>0</v>
      </c>
      <c r="Z782" s="8">
        <v>0</v>
      </c>
      <c r="AA782" s="8">
        <v>0</v>
      </c>
      <c r="AB782" s="8">
        <v>0</v>
      </c>
      <c r="AC782" s="8">
        <v>0</v>
      </c>
      <c r="AD782" s="8">
        <v>0</v>
      </c>
      <c r="AE782" s="8">
        <v>0</v>
      </c>
      <c r="AF782" s="8">
        <v>0</v>
      </c>
      <c r="AG782" s="8">
        <v>0</v>
      </c>
      <c r="AH782" s="8">
        <v>0</v>
      </c>
      <c r="AI782" s="8">
        <v>0</v>
      </c>
      <c r="AJ782" s="8">
        <v>0</v>
      </c>
      <c r="AK782" s="8">
        <v>0</v>
      </c>
      <c r="AL782" s="8">
        <v>0</v>
      </c>
      <c r="AM782" s="8">
        <v>0</v>
      </c>
      <c r="AN782" s="8">
        <v>1</v>
      </c>
      <c r="AO782" s="8">
        <v>0</v>
      </c>
      <c r="AP782" s="8">
        <v>0</v>
      </c>
      <c r="AS782" s="7">
        <v>541870</v>
      </c>
      <c r="AT782" s="7" t="s">
        <v>875</v>
      </c>
      <c r="AU782" s="8">
        <v>0.10081397498864515</v>
      </c>
      <c r="AV782" s="8">
        <v>2.3337760941443537E-2</v>
      </c>
      <c r="AW782" s="8">
        <v>0.15800783113101613</v>
      </c>
      <c r="AX782" s="8">
        <v>0.19610238554071613</v>
      </c>
      <c r="AY782" s="8">
        <v>3.1297220172848396E-2</v>
      </c>
      <c r="AZ782" s="8">
        <v>0.13280221139947582</v>
      </c>
      <c r="BA782" s="8">
        <v>0.11524565284398387</v>
      </c>
      <c r="BB782" s="8">
        <v>2.4448683664508062E-2</v>
      </c>
      <c r="BC782" s="8">
        <v>0.11647315898984033</v>
      </c>
      <c r="BD782" s="8">
        <v>9.3004763975254812E-2</v>
      </c>
      <c r="BE782" s="8">
        <v>2.0735854417520481E-2</v>
      </c>
      <c r="BF782" s="8">
        <v>0.17153353346516131</v>
      </c>
      <c r="BG782" s="8">
        <v>0.3414115268747579</v>
      </c>
      <c r="BH782" s="8">
        <v>3.8879634644659675E-6</v>
      </c>
      <c r="BI782" s="8">
        <v>0.19690775009048386</v>
      </c>
      <c r="BJ782" s="8">
        <v>1.2821595670611292</v>
      </c>
      <c r="BK782" s="8">
        <v>0.92471794614564506</v>
      </c>
      <c r="BL782" s="8">
        <v>0.82068362453080634</v>
      </c>
    </row>
    <row r="783" spans="1:64" x14ac:dyDescent="0.3">
      <c r="A783" s="7">
        <v>541890</v>
      </c>
      <c r="B783" s="7" t="str">
        <f t="shared" si="228"/>
        <v>Other Services Related to Advertising</v>
      </c>
      <c r="C783" s="8">
        <f t="shared" si="229"/>
        <v>9.54244348977E-2</v>
      </c>
      <c r="D783" s="8">
        <f t="shared" si="230"/>
        <v>1.18937875447E-2</v>
      </c>
      <c r="E783" s="8">
        <f t="shared" si="231"/>
        <v>0.14198795430700001</v>
      </c>
      <c r="F783" s="8">
        <f t="shared" si="232"/>
        <v>1.5706943721699999E-2</v>
      </c>
      <c r="G783" s="8">
        <f t="shared" si="233"/>
        <v>1.11228597588E-3</v>
      </c>
      <c r="H783" s="8">
        <f t="shared" si="234"/>
        <v>5.7132712796099999E-3</v>
      </c>
      <c r="I783" s="8">
        <f t="shared" si="235"/>
        <v>0.108464336721</v>
      </c>
      <c r="J783" s="8">
        <f t="shared" si="236"/>
        <v>1.1349169749699999E-2</v>
      </c>
      <c r="K783" s="8">
        <f t="shared" si="237"/>
        <v>6.0242622265600003E-2</v>
      </c>
      <c r="L783" s="8">
        <f t="shared" si="238"/>
        <v>8.5383711939099993E-2</v>
      </c>
      <c r="M783" s="8">
        <f t="shared" si="239"/>
        <v>1.01588041414E-2</v>
      </c>
      <c r="N783" s="8">
        <f t="shared" si="240"/>
        <v>0.174684520909</v>
      </c>
      <c r="O783" s="8">
        <f t="shared" si="241"/>
        <v>0.59861283055100001</v>
      </c>
      <c r="P783" s="8">
        <f t="shared" si="242"/>
        <v>9.7112931529000002E-5</v>
      </c>
      <c r="Q783" s="8">
        <f t="shared" si="243"/>
        <v>0.343714673252</v>
      </c>
      <c r="R783" s="8">
        <f t="shared" si="244"/>
        <v>1.24930617675</v>
      </c>
      <c r="S783" s="8">
        <f t="shared" si="245"/>
        <v>1.0225325009799999</v>
      </c>
      <c r="T783" s="8">
        <f t="shared" si="246"/>
        <v>1.18005612874</v>
      </c>
      <c r="W783" s="7">
        <v>541890</v>
      </c>
      <c r="X783" s="7" t="s">
        <v>876</v>
      </c>
      <c r="Y783" s="8">
        <v>9.54244348977E-2</v>
      </c>
      <c r="Z783" s="8">
        <v>1.18937875447E-2</v>
      </c>
      <c r="AA783" s="8">
        <v>0.14198795430700001</v>
      </c>
      <c r="AB783" s="8">
        <v>1.5706943721699999E-2</v>
      </c>
      <c r="AC783" s="8">
        <v>1.11228597588E-3</v>
      </c>
      <c r="AD783" s="8">
        <v>5.7132712796099999E-3</v>
      </c>
      <c r="AE783" s="8">
        <v>0.108464336721</v>
      </c>
      <c r="AF783" s="8">
        <v>1.1349169749699999E-2</v>
      </c>
      <c r="AG783" s="8">
        <v>6.0242622265600003E-2</v>
      </c>
      <c r="AH783" s="8">
        <v>8.5383711939099993E-2</v>
      </c>
      <c r="AI783" s="8">
        <v>1.01588041414E-2</v>
      </c>
      <c r="AJ783" s="8">
        <v>0.174684520909</v>
      </c>
      <c r="AK783" s="8">
        <v>0.59861283055100001</v>
      </c>
      <c r="AL783" s="8">
        <v>9.7112931529000002E-5</v>
      </c>
      <c r="AM783" s="8">
        <v>0.343714673252</v>
      </c>
      <c r="AN783" s="8">
        <v>1.24930617675</v>
      </c>
      <c r="AO783" s="8">
        <v>1.0225325009799999</v>
      </c>
      <c r="AP783" s="8">
        <v>1.18005612874</v>
      </c>
      <c r="AS783" s="7">
        <v>541890</v>
      </c>
      <c r="AT783" s="7" t="s">
        <v>876</v>
      </c>
      <c r="AU783" s="8">
        <v>0.1476865663221355</v>
      </c>
      <c r="AV783" s="8">
        <v>3.0611043714406448E-2</v>
      </c>
      <c r="AW783" s="8">
        <v>0.23611438687593544</v>
      </c>
      <c r="AX783" s="8">
        <v>0.14790967999115326</v>
      </c>
      <c r="AY783" s="8">
        <v>2.2779385506891268E-2</v>
      </c>
      <c r="AZ783" s="8">
        <v>0.10270586312769499</v>
      </c>
      <c r="BA783" s="8">
        <v>0.16983006463662906</v>
      </c>
      <c r="BB783" s="8">
        <v>3.2031776196817748E-2</v>
      </c>
      <c r="BC783" s="8">
        <v>0.16732972051808701</v>
      </c>
      <c r="BD783" s="8">
        <v>0.13442301230842102</v>
      </c>
      <c r="BE783" s="8">
        <v>2.6899394116749031E-2</v>
      </c>
      <c r="BF783" s="8">
        <v>0.25981194273788716</v>
      </c>
      <c r="BG783" s="8">
        <v>0.57592225592532253</v>
      </c>
      <c r="BH783" s="8">
        <v>2.050604051559758E-5</v>
      </c>
      <c r="BI783" s="8">
        <v>0.3281758398614032</v>
      </c>
      <c r="BJ783" s="8">
        <v>1.414411996912581</v>
      </c>
      <c r="BK783" s="8">
        <v>1.2250078318512903</v>
      </c>
      <c r="BL783" s="8">
        <v>1.3208044645774202</v>
      </c>
    </row>
    <row r="784" spans="1:64" x14ac:dyDescent="0.3">
      <c r="A784" s="7">
        <v>541910</v>
      </c>
      <c r="B784" s="7" t="str">
        <f t="shared" si="228"/>
        <v>Marketing Research and Public Opinion Polling</v>
      </c>
      <c r="C784" s="8">
        <f t="shared" si="229"/>
        <v>8.5477499839812926E-2</v>
      </c>
      <c r="D784" s="8">
        <f t="shared" si="230"/>
        <v>1.9867998785973708E-2</v>
      </c>
      <c r="E784" s="8">
        <f t="shared" si="231"/>
        <v>0.16733329014235968</v>
      </c>
      <c r="F784" s="8">
        <f t="shared" si="232"/>
        <v>5.5367395227319843E-2</v>
      </c>
      <c r="G784" s="8">
        <f t="shared" si="233"/>
        <v>1.3423238037561E-2</v>
      </c>
      <c r="H784" s="8">
        <f t="shared" si="234"/>
        <v>8.3873049141160491E-2</v>
      </c>
      <c r="I784" s="8">
        <f t="shared" si="235"/>
        <v>6.1352643405551611E-2</v>
      </c>
      <c r="J784" s="8">
        <f t="shared" si="236"/>
        <v>1.3508917319429031E-2</v>
      </c>
      <c r="K784" s="8">
        <f t="shared" si="237"/>
        <v>9.2518972145217732E-2</v>
      </c>
      <c r="L784" s="8">
        <f t="shared" si="238"/>
        <v>7.1083237544675826E-2</v>
      </c>
      <c r="M784" s="8">
        <f t="shared" si="239"/>
        <v>1.5961599379654676E-2</v>
      </c>
      <c r="N784" s="8">
        <f t="shared" si="240"/>
        <v>0.15665278013031453</v>
      </c>
      <c r="O784" s="8">
        <f t="shared" si="241"/>
        <v>0.49808004334587064</v>
      </c>
      <c r="P784" s="8">
        <f t="shared" si="242"/>
        <v>2.0260360429157741E-5</v>
      </c>
      <c r="Q784" s="8">
        <f t="shared" si="243"/>
        <v>0.40056420623161304</v>
      </c>
      <c r="R784" s="8">
        <f t="shared" si="244"/>
        <v>1</v>
      </c>
      <c r="S784" s="8">
        <f t="shared" si="245"/>
        <v>0.89459916627709668</v>
      </c>
      <c r="T784" s="8">
        <f t="shared" si="246"/>
        <v>0.90931601674161289</v>
      </c>
      <c r="W784" s="7">
        <v>541910</v>
      </c>
      <c r="X784" s="7" t="s">
        <v>877</v>
      </c>
      <c r="Y784" s="8">
        <v>0</v>
      </c>
      <c r="Z784" s="8">
        <v>0</v>
      </c>
      <c r="AA784" s="8">
        <v>0</v>
      </c>
      <c r="AB784" s="8">
        <v>0</v>
      </c>
      <c r="AC784" s="8">
        <v>0</v>
      </c>
      <c r="AD784" s="8">
        <v>0</v>
      </c>
      <c r="AE784" s="8">
        <v>0</v>
      </c>
      <c r="AF784" s="8">
        <v>0</v>
      </c>
      <c r="AG784" s="8">
        <v>0</v>
      </c>
      <c r="AH784" s="8">
        <v>0</v>
      </c>
      <c r="AI784" s="8">
        <v>0</v>
      </c>
      <c r="AJ784" s="8">
        <v>0</v>
      </c>
      <c r="AK784" s="8">
        <v>0</v>
      </c>
      <c r="AL784" s="8">
        <v>0</v>
      </c>
      <c r="AM784" s="8">
        <v>0</v>
      </c>
      <c r="AN784" s="8">
        <v>1</v>
      </c>
      <c r="AO784" s="8">
        <v>0</v>
      </c>
      <c r="AP784" s="8">
        <v>0</v>
      </c>
      <c r="AS784" s="7">
        <v>541910</v>
      </c>
      <c r="AT784" s="7" t="s">
        <v>877</v>
      </c>
      <c r="AU784" s="8">
        <v>8.5477499839812926E-2</v>
      </c>
      <c r="AV784" s="8">
        <v>1.9867998785973708E-2</v>
      </c>
      <c r="AW784" s="8">
        <v>0.16733329014235968</v>
      </c>
      <c r="AX784" s="8">
        <v>5.5367395227319843E-2</v>
      </c>
      <c r="AY784" s="8">
        <v>1.3423238037561E-2</v>
      </c>
      <c r="AZ784" s="8">
        <v>8.3873049141160491E-2</v>
      </c>
      <c r="BA784" s="8">
        <v>6.1352643405551611E-2</v>
      </c>
      <c r="BB784" s="8">
        <v>1.3508917319429031E-2</v>
      </c>
      <c r="BC784" s="8">
        <v>9.2518972145217732E-2</v>
      </c>
      <c r="BD784" s="8">
        <v>7.1083237544675826E-2</v>
      </c>
      <c r="BE784" s="8">
        <v>1.5961599379654676E-2</v>
      </c>
      <c r="BF784" s="8">
        <v>0.15665278013031453</v>
      </c>
      <c r="BG784" s="8">
        <v>0.49808004334587064</v>
      </c>
      <c r="BH784" s="8">
        <v>2.0260360429157741E-5</v>
      </c>
      <c r="BI784" s="8">
        <v>0.40056420623161304</v>
      </c>
      <c r="BJ784" s="8">
        <v>1.2726787887679039</v>
      </c>
      <c r="BK784" s="8">
        <v>0.89459916627709668</v>
      </c>
      <c r="BL784" s="8">
        <v>0.90931601674161289</v>
      </c>
    </row>
    <row r="785" spans="1:64" x14ac:dyDescent="0.3">
      <c r="A785" s="7">
        <v>541921</v>
      </c>
      <c r="B785" s="7" t="str">
        <f t="shared" si="228"/>
        <v>Photography Studios, Portrait</v>
      </c>
      <c r="C785" s="8">
        <f t="shared" si="229"/>
        <v>8.1720713421399999E-2</v>
      </c>
      <c r="D785" s="8">
        <f t="shared" si="230"/>
        <v>1.73900682189E-2</v>
      </c>
      <c r="E785" s="8">
        <f t="shared" si="231"/>
        <v>9.3764146314500002E-2</v>
      </c>
      <c r="F785" s="8">
        <f t="shared" si="232"/>
        <v>2.33209222024E-2</v>
      </c>
      <c r="G785" s="8">
        <f t="shared" si="233"/>
        <v>3.9370472789500002E-3</v>
      </c>
      <c r="H785" s="8">
        <f t="shared" si="234"/>
        <v>1.7629916186299999E-2</v>
      </c>
      <c r="I785" s="8">
        <f t="shared" si="235"/>
        <v>5.8414888359200001E-2</v>
      </c>
      <c r="J785" s="8">
        <f t="shared" si="236"/>
        <v>1.11104851703E-2</v>
      </c>
      <c r="K785" s="8">
        <f t="shared" si="237"/>
        <v>4.8661820839099999E-2</v>
      </c>
      <c r="L785" s="8">
        <f t="shared" si="238"/>
        <v>5.6521215349299998E-2</v>
      </c>
      <c r="M785" s="8">
        <f t="shared" si="239"/>
        <v>1.33138251509E-2</v>
      </c>
      <c r="N785" s="8">
        <f t="shared" si="240"/>
        <v>9.5316012740799996E-2</v>
      </c>
      <c r="O785" s="8">
        <f t="shared" si="241"/>
        <v>0.63524484838100004</v>
      </c>
      <c r="P785" s="8">
        <f t="shared" si="242"/>
        <v>3.46255427374E-5</v>
      </c>
      <c r="Q785" s="8">
        <f t="shared" si="243"/>
        <v>0.48485294677500002</v>
      </c>
      <c r="R785" s="8">
        <f t="shared" si="244"/>
        <v>1.1928749279499999</v>
      </c>
      <c r="S785" s="8">
        <f t="shared" si="245"/>
        <v>1.0448878856699999</v>
      </c>
      <c r="T785" s="8">
        <f t="shared" si="246"/>
        <v>1.1181871943699999</v>
      </c>
      <c r="W785" s="7">
        <v>541921</v>
      </c>
      <c r="X785" s="7" t="s">
        <v>878</v>
      </c>
      <c r="Y785" s="8">
        <v>8.1720713421399999E-2</v>
      </c>
      <c r="Z785" s="8">
        <v>1.73900682189E-2</v>
      </c>
      <c r="AA785" s="8">
        <v>9.3764146314500002E-2</v>
      </c>
      <c r="AB785" s="8">
        <v>2.33209222024E-2</v>
      </c>
      <c r="AC785" s="8">
        <v>3.9370472789500002E-3</v>
      </c>
      <c r="AD785" s="8">
        <v>1.7629916186299999E-2</v>
      </c>
      <c r="AE785" s="8">
        <v>5.8414888359200001E-2</v>
      </c>
      <c r="AF785" s="8">
        <v>1.11104851703E-2</v>
      </c>
      <c r="AG785" s="8">
        <v>4.8661820839099999E-2</v>
      </c>
      <c r="AH785" s="8">
        <v>5.6521215349299998E-2</v>
      </c>
      <c r="AI785" s="8">
        <v>1.33138251509E-2</v>
      </c>
      <c r="AJ785" s="8">
        <v>9.5316012740799996E-2</v>
      </c>
      <c r="AK785" s="8">
        <v>0.63524484838100004</v>
      </c>
      <c r="AL785" s="8">
        <v>3.46255427374E-5</v>
      </c>
      <c r="AM785" s="8">
        <v>0.48485294677500002</v>
      </c>
      <c r="AN785" s="8">
        <v>1.1928749279499999</v>
      </c>
      <c r="AO785" s="8">
        <v>1.0448878856699999</v>
      </c>
      <c r="AP785" s="8">
        <v>1.1181871943699999</v>
      </c>
      <c r="AS785" s="7">
        <v>541921</v>
      </c>
      <c r="AT785" s="7" t="s">
        <v>878</v>
      </c>
      <c r="AU785" s="8">
        <v>0.12480874140807416</v>
      </c>
      <c r="AV785" s="8">
        <v>3.4167556231248383E-2</v>
      </c>
      <c r="AW785" s="8">
        <v>0.20911820306650161</v>
      </c>
      <c r="AX785" s="8">
        <v>4.0269307329526438E-2</v>
      </c>
      <c r="AY785" s="8">
        <v>8.9675475151245135E-3</v>
      </c>
      <c r="AZ785" s="8">
        <v>4.5490843240200168E-2</v>
      </c>
      <c r="BA785" s="8">
        <v>9.5700548610108085E-2</v>
      </c>
      <c r="BB785" s="8">
        <v>2.4157949958817423E-2</v>
      </c>
      <c r="BC785" s="8">
        <v>0.14020783421461294</v>
      </c>
      <c r="BD785" s="8">
        <v>9.0869779284896784E-2</v>
      </c>
      <c r="BE785" s="8">
        <v>2.7350157568848545E-2</v>
      </c>
      <c r="BF785" s="8">
        <v>0.19392879876715322</v>
      </c>
      <c r="BG785" s="8">
        <v>0.63610910294499967</v>
      </c>
      <c r="BH785" s="8">
        <v>3.9498265088340317E-5</v>
      </c>
      <c r="BI785" s="8">
        <v>0.48738040730599946</v>
      </c>
      <c r="BJ785" s="8">
        <v>1.3680945007056451</v>
      </c>
      <c r="BK785" s="8">
        <v>1.0947276980846772</v>
      </c>
      <c r="BL785" s="8">
        <v>1.260066332784193</v>
      </c>
    </row>
    <row r="786" spans="1:64" x14ac:dyDescent="0.3">
      <c r="A786" s="7">
        <v>541922</v>
      </c>
      <c r="B786" s="7" t="str">
        <f t="shared" si="228"/>
        <v>Commercial Photography</v>
      </c>
      <c r="C786" s="8">
        <f t="shared" si="229"/>
        <v>8.1912650023899997E-2</v>
      </c>
      <c r="D786" s="8">
        <f t="shared" si="230"/>
        <v>1.7367970263E-2</v>
      </c>
      <c r="E786" s="8">
        <f t="shared" si="231"/>
        <v>9.5118534094300003E-2</v>
      </c>
      <c r="F786" s="8">
        <f t="shared" si="232"/>
        <v>3.6586858663000002E-2</v>
      </c>
      <c r="G786" s="8">
        <f t="shared" si="233"/>
        <v>6.1441508634000001E-3</v>
      </c>
      <c r="H786" s="8">
        <f t="shared" si="234"/>
        <v>2.8400738960500001E-2</v>
      </c>
      <c r="I786" s="8">
        <f t="shared" si="235"/>
        <v>5.8105030174600003E-2</v>
      </c>
      <c r="J786" s="8">
        <f t="shared" si="236"/>
        <v>1.10171806048E-2</v>
      </c>
      <c r="K786" s="8">
        <f t="shared" si="237"/>
        <v>4.9509194733799999E-2</v>
      </c>
      <c r="L786" s="8">
        <f t="shared" si="238"/>
        <v>5.6723601803100002E-2</v>
      </c>
      <c r="M786" s="8">
        <f t="shared" si="239"/>
        <v>1.3301547865000001E-2</v>
      </c>
      <c r="N786" s="8">
        <f t="shared" si="240"/>
        <v>9.6457877814900006E-2</v>
      </c>
      <c r="O786" s="8">
        <f t="shared" si="241"/>
        <v>0.63523548776299998</v>
      </c>
      <c r="P786" s="8">
        <f t="shared" si="242"/>
        <v>2.2176122638699999E-5</v>
      </c>
      <c r="Q786" s="8">
        <f t="shared" si="243"/>
        <v>0.48847521474400002</v>
      </c>
      <c r="R786" s="8">
        <f t="shared" si="244"/>
        <v>1.1943991543800001</v>
      </c>
      <c r="S786" s="8">
        <f t="shared" si="245"/>
        <v>1.07113174849</v>
      </c>
      <c r="T786" s="8">
        <f t="shared" si="246"/>
        <v>1.11863140551</v>
      </c>
      <c r="W786" s="7">
        <v>541922</v>
      </c>
      <c r="X786" s="7" t="s">
        <v>879</v>
      </c>
      <c r="Y786" s="8">
        <v>8.1912650023899997E-2</v>
      </c>
      <c r="Z786" s="8">
        <v>1.7367970263E-2</v>
      </c>
      <c r="AA786" s="8">
        <v>9.5118534094300003E-2</v>
      </c>
      <c r="AB786" s="8">
        <v>3.6586858663000002E-2</v>
      </c>
      <c r="AC786" s="8">
        <v>6.1441508634000001E-3</v>
      </c>
      <c r="AD786" s="8">
        <v>2.8400738960500001E-2</v>
      </c>
      <c r="AE786" s="8">
        <v>5.8105030174600003E-2</v>
      </c>
      <c r="AF786" s="8">
        <v>1.10171806048E-2</v>
      </c>
      <c r="AG786" s="8">
        <v>4.9509194733799999E-2</v>
      </c>
      <c r="AH786" s="8">
        <v>5.6723601803100002E-2</v>
      </c>
      <c r="AI786" s="8">
        <v>1.3301547865000001E-2</v>
      </c>
      <c r="AJ786" s="8">
        <v>9.6457877814900006E-2</v>
      </c>
      <c r="AK786" s="8">
        <v>0.63523548776299998</v>
      </c>
      <c r="AL786" s="8">
        <v>2.2176122638699999E-5</v>
      </c>
      <c r="AM786" s="8">
        <v>0.48847521474400002</v>
      </c>
      <c r="AN786" s="8">
        <v>1.1943991543800001</v>
      </c>
      <c r="AO786" s="8">
        <v>1.07113174849</v>
      </c>
      <c r="AP786" s="8">
        <v>1.11863140551</v>
      </c>
      <c r="AS786" s="7">
        <v>541922</v>
      </c>
      <c r="AT786" s="7" t="s">
        <v>879</v>
      </c>
      <c r="AU786" s="8">
        <v>0.12496196102183386</v>
      </c>
      <c r="AV786" s="8">
        <v>3.4137050692598397E-2</v>
      </c>
      <c r="AW786" s="8">
        <v>0.20836811280796455</v>
      </c>
      <c r="AX786" s="8">
        <v>8.3077058362861333E-2</v>
      </c>
      <c r="AY786" s="8">
        <v>1.826029680775678E-2</v>
      </c>
      <c r="AZ786" s="8">
        <v>9.3549617353080636E-2</v>
      </c>
      <c r="BA786" s="8">
        <v>9.5190962210795149E-2</v>
      </c>
      <c r="BB786" s="8">
        <v>2.3963272256914841E-2</v>
      </c>
      <c r="BC786" s="8">
        <v>0.13900610293941454</v>
      </c>
      <c r="BD786" s="8">
        <v>9.1039715751380632E-2</v>
      </c>
      <c r="BE786" s="8">
        <v>2.7330161512669999E-2</v>
      </c>
      <c r="BF786" s="8">
        <v>0.1931721581716275</v>
      </c>
      <c r="BG786" s="8">
        <v>0.63610000321299998</v>
      </c>
      <c r="BH786" s="8">
        <v>1.8108825912299675E-5</v>
      </c>
      <c r="BI786" s="8">
        <v>0.49096815649599956</v>
      </c>
      <c r="BJ786" s="8">
        <v>1.3674671245227419</v>
      </c>
      <c r="BK786" s="8">
        <v>1.1948869725233873</v>
      </c>
      <c r="BL786" s="8">
        <v>1.2581603374070969</v>
      </c>
    </row>
    <row r="787" spans="1:64" x14ac:dyDescent="0.3">
      <c r="A787" s="7">
        <v>541930</v>
      </c>
      <c r="B787" s="7" t="str">
        <f t="shared" si="228"/>
        <v>Translation and Interpretation Services</v>
      </c>
      <c r="C787" s="8">
        <f t="shared" si="229"/>
        <v>6.4038577631500004E-2</v>
      </c>
      <c r="D787" s="8">
        <f t="shared" si="230"/>
        <v>8.68826554117E-3</v>
      </c>
      <c r="E787" s="8">
        <f t="shared" si="231"/>
        <v>0.10937473310699999</v>
      </c>
      <c r="F787" s="8">
        <f t="shared" si="232"/>
        <v>7.7803668877099996E-3</v>
      </c>
      <c r="G787" s="8">
        <f t="shared" si="233"/>
        <v>1.0139941223399999E-3</v>
      </c>
      <c r="H787" s="8">
        <f t="shared" si="234"/>
        <v>8.9023084329800002E-3</v>
      </c>
      <c r="I787" s="8">
        <f t="shared" si="235"/>
        <v>4.10873108098E-2</v>
      </c>
      <c r="J787" s="8">
        <f t="shared" si="236"/>
        <v>5.2037826230000002E-3</v>
      </c>
      <c r="K787" s="8">
        <f t="shared" si="237"/>
        <v>4.2622180098599999E-2</v>
      </c>
      <c r="L787" s="8">
        <f t="shared" si="238"/>
        <v>5.1940754853200002E-2</v>
      </c>
      <c r="M787" s="8">
        <f t="shared" si="239"/>
        <v>6.7296438502100001E-3</v>
      </c>
      <c r="N787" s="8">
        <f t="shared" si="240"/>
        <v>0.112561175715</v>
      </c>
      <c r="O787" s="8">
        <f t="shared" si="241"/>
        <v>0.66786647729399995</v>
      </c>
      <c r="P787" s="8">
        <f t="shared" si="242"/>
        <v>7.2248267379699995E-5</v>
      </c>
      <c r="Q787" s="8">
        <f t="shared" si="243"/>
        <v>0.53702064198699995</v>
      </c>
      <c r="R787" s="8">
        <f t="shared" si="244"/>
        <v>1.18210157628</v>
      </c>
      <c r="S787" s="8">
        <f t="shared" si="245"/>
        <v>1.01769666944</v>
      </c>
      <c r="T787" s="8">
        <f t="shared" si="246"/>
        <v>1.08891327353</v>
      </c>
      <c r="W787" s="7">
        <v>541930</v>
      </c>
      <c r="X787" s="7" t="s">
        <v>880</v>
      </c>
      <c r="Y787" s="8">
        <v>6.4038577631500004E-2</v>
      </c>
      <c r="Z787" s="8">
        <v>8.68826554117E-3</v>
      </c>
      <c r="AA787" s="8">
        <v>0.10937473310699999</v>
      </c>
      <c r="AB787" s="8">
        <v>7.7803668877099996E-3</v>
      </c>
      <c r="AC787" s="8">
        <v>1.0139941223399999E-3</v>
      </c>
      <c r="AD787" s="8">
        <v>8.9023084329800002E-3</v>
      </c>
      <c r="AE787" s="8">
        <v>4.10873108098E-2</v>
      </c>
      <c r="AF787" s="8">
        <v>5.2037826230000002E-3</v>
      </c>
      <c r="AG787" s="8">
        <v>4.2622180098599999E-2</v>
      </c>
      <c r="AH787" s="8">
        <v>5.1940754853200002E-2</v>
      </c>
      <c r="AI787" s="8">
        <v>6.7296438502100001E-3</v>
      </c>
      <c r="AJ787" s="8">
        <v>0.112561175715</v>
      </c>
      <c r="AK787" s="8">
        <v>0.66786647729399995</v>
      </c>
      <c r="AL787" s="8">
        <v>7.2248267379699995E-5</v>
      </c>
      <c r="AM787" s="8">
        <v>0.53702064198699995</v>
      </c>
      <c r="AN787" s="8">
        <v>1.18210157628</v>
      </c>
      <c r="AO787" s="8">
        <v>1.01769666944</v>
      </c>
      <c r="AP787" s="8">
        <v>1.08891327353</v>
      </c>
      <c r="AS787" s="7">
        <v>541930</v>
      </c>
      <c r="AT787" s="7" t="s">
        <v>880</v>
      </c>
      <c r="AU787" s="8">
        <v>8.820910136788869E-2</v>
      </c>
      <c r="AV787" s="8">
        <v>2.0199434516792906E-2</v>
      </c>
      <c r="AW787" s="8">
        <v>0.16918906509845807</v>
      </c>
      <c r="AX787" s="8">
        <v>2.8897758267815314E-2</v>
      </c>
      <c r="AY787" s="8">
        <v>6.5977521377452268E-3</v>
      </c>
      <c r="AZ787" s="8">
        <v>4.1411395232809518E-2</v>
      </c>
      <c r="BA787" s="8">
        <v>6.3442410627488718E-2</v>
      </c>
      <c r="BB787" s="8">
        <v>1.3783278769154516E-2</v>
      </c>
      <c r="BC787" s="8">
        <v>9.3040246752919359E-2</v>
      </c>
      <c r="BD787" s="8">
        <v>7.3313481860770968E-2</v>
      </c>
      <c r="BE787" s="8">
        <v>1.6217513331160963E-2</v>
      </c>
      <c r="BF787" s="8">
        <v>0.15868428466552903</v>
      </c>
      <c r="BG787" s="8">
        <v>0.51976354969548422</v>
      </c>
      <c r="BH787" s="8">
        <v>2.4323004329206936E-5</v>
      </c>
      <c r="BI787" s="8">
        <v>0.41644762265341961</v>
      </c>
      <c r="BJ787" s="8">
        <v>1.2775976009825807</v>
      </c>
      <c r="BK787" s="8">
        <v>0.85110045402548362</v>
      </c>
      <c r="BL787" s="8">
        <v>0.94445948453709694</v>
      </c>
    </row>
    <row r="788" spans="1:64" x14ac:dyDescent="0.3">
      <c r="A788" s="7">
        <v>541940</v>
      </c>
      <c r="B788" s="7" t="str">
        <f t="shared" si="228"/>
        <v>Veterinary Services</v>
      </c>
      <c r="C788" s="8">
        <f t="shared" si="229"/>
        <v>2.32370437731E-2</v>
      </c>
      <c r="D788" s="8">
        <f t="shared" si="230"/>
        <v>3.25391016815E-3</v>
      </c>
      <c r="E788" s="8">
        <f t="shared" si="231"/>
        <v>0.13111975642000001</v>
      </c>
      <c r="F788" s="8">
        <f t="shared" si="232"/>
        <v>2.3658942125199998E-2</v>
      </c>
      <c r="G788" s="8">
        <f t="shared" si="233"/>
        <v>3.5487117467499999E-3</v>
      </c>
      <c r="H788" s="8">
        <f t="shared" si="234"/>
        <v>7.2375723732800004E-2</v>
      </c>
      <c r="I788" s="8">
        <f t="shared" si="235"/>
        <v>1.7445322982600001E-2</v>
      </c>
      <c r="J788" s="8">
        <f t="shared" si="236"/>
        <v>2.3997711072499999E-3</v>
      </c>
      <c r="K788" s="8">
        <f t="shared" si="237"/>
        <v>4.7908773953599999E-2</v>
      </c>
      <c r="L788" s="8">
        <f t="shared" si="238"/>
        <v>1.5811907802000001E-2</v>
      </c>
      <c r="M788" s="8">
        <f t="shared" si="239"/>
        <v>2.4003908940800002E-3</v>
      </c>
      <c r="N788" s="8">
        <f t="shared" si="240"/>
        <v>0.14229037899200001</v>
      </c>
      <c r="O788" s="8">
        <f t="shared" si="241"/>
        <v>0.66943050163100004</v>
      </c>
      <c r="P788" s="8">
        <f t="shared" si="242"/>
        <v>7.8220635573499998E-6</v>
      </c>
      <c r="Q788" s="8">
        <f t="shared" si="243"/>
        <v>0.43370141524599998</v>
      </c>
      <c r="R788" s="8">
        <f t="shared" si="244"/>
        <v>1.15761071036</v>
      </c>
      <c r="S788" s="8">
        <f t="shared" si="245"/>
        <v>1.0995833775999999</v>
      </c>
      <c r="T788" s="8">
        <f t="shared" si="246"/>
        <v>1.0677538680400001</v>
      </c>
      <c r="W788" s="7">
        <v>541940</v>
      </c>
      <c r="X788" s="7" t="s">
        <v>881</v>
      </c>
      <c r="Y788" s="8">
        <v>2.32370437731E-2</v>
      </c>
      <c r="Z788" s="8">
        <v>3.25391016815E-3</v>
      </c>
      <c r="AA788" s="8">
        <v>0.13111975642000001</v>
      </c>
      <c r="AB788" s="8">
        <v>2.3658942125199998E-2</v>
      </c>
      <c r="AC788" s="8">
        <v>3.5487117467499999E-3</v>
      </c>
      <c r="AD788" s="8">
        <v>7.2375723732800004E-2</v>
      </c>
      <c r="AE788" s="8">
        <v>1.7445322982600001E-2</v>
      </c>
      <c r="AF788" s="8">
        <v>2.3997711072499999E-3</v>
      </c>
      <c r="AG788" s="8">
        <v>4.7908773953599999E-2</v>
      </c>
      <c r="AH788" s="8">
        <v>1.5811907802000001E-2</v>
      </c>
      <c r="AI788" s="8">
        <v>2.4003908940800002E-3</v>
      </c>
      <c r="AJ788" s="8">
        <v>0.14229037899200001</v>
      </c>
      <c r="AK788" s="8">
        <v>0.66943050163100004</v>
      </c>
      <c r="AL788" s="8">
        <v>7.8220635573499998E-6</v>
      </c>
      <c r="AM788" s="8">
        <v>0.43370141524599998</v>
      </c>
      <c r="AN788" s="8">
        <v>1.15761071036</v>
      </c>
      <c r="AO788" s="8">
        <v>1.0995833775999999</v>
      </c>
      <c r="AP788" s="8">
        <v>1.0677538680400001</v>
      </c>
      <c r="AS788" s="7">
        <v>541940</v>
      </c>
      <c r="AT788" s="7" t="s">
        <v>881</v>
      </c>
      <c r="AU788" s="8">
        <v>5.2994428450140331E-2</v>
      </c>
      <c r="AV788" s="8">
        <v>1.1661804933498223E-2</v>
      </c>
      <c r="AW788" s="8">
        <v>0.22370669835838711</v>
      </c>
      <c r="AX788" s="8">
        <v>3.5083794356548383E-2</v>
      </c>
      <c r="AY788" s="8">
        <v>9.8099448699109689E-3</v>
      </c>
      <c r="AZ788" s="8">
        <v>0.13748832946905967</v>
      </c>
      <c r="BA788" s="8">
        <v>3.4223586801877412E-2</v>
      </c>
      <c r="BB788" s="8">
        <v>9.2068590572003221E-3</v>
      </c>
      <c r="BC788" s="8">
        <v>0.1302752032637661</v>
      </c>
      <c r="BD788" s="8">
        <v>3.7706087784082264E-2</v>
      </c>
      <c r="BE788" s="8">
        <v>8.8374971653229044E-3</v>
      </c>
      <c r="BF788" s="8">
        <v>0.21819986761574189</v>
      </c>
      <c r="BG788" s="8">
        <v>0.66567534834833952</v>
      </c>
      <c r="BH788" s="8">
        <v>8.4225729705498375E-6</v>
      </c>
      <c r="BI788" s="8">
        <v>0.42826857017266179</v>
      </c>
      <c r="BJ788" s="8">
        <v>1.288362931742258</v>
      </c>
      <c r="BK788" s="8">
        <v>1.1662530364380641</v>
      </c>
      <c r="BL788" s="8">
        <v>1.1575766168645161</v>
      </c>
    </row>
    <row r="789" spans="1:64" x14ac:dyDescent="0.3">
      <c r="A789" s="7">
        <v>541990</v>
      </c>
      <c r="B789" s="7" t="str">
        <f t="shared" si="228"/>
        <v>All Other Professional, Scientific, and Technical Services</v>
      </c>
      <c r="C789" s="8">
        <f t="shared" si="229"/>
        <v>6.3670147032899999E-2</v>
      </c>
      <c r="D789" s="8">
        <f t="shared" si="230"/>
        <v>8.6237759523700008E-3</v>
      </c>
      <c r="E789" s="8">
        <f t="shared" si="231"/>
        <v>0.110620817316</v>
      </c>
      <c r="F789" s="8">
        <f t="shared" si="232"/>
        <v>4.59114332375E-2</v>
      </c>
      <c r="G789" s="8">
        <f t="shared" si="233"/>
        <v>5.8892661394499999E-3</v>
      </c>
      <c r="H789" s="8">
        <f t="shared" si="234"/>
        <v>5.29333691234E-2</v>
      </c>
      <c r="I789" s="8">
        <f t="shared" si="235"/>
        <v>4.10276229701E-2</v>
      </c>
      <c r="J789" s="8">
        <f t="shared" si="236"/>
        <v>5.1716318923999997E-3</v>
      </c>
      <c r="K789" s="8">
        <f t="shared" si="237"/>
        <v>4.33757709765E-2</v>
      </c>
      <c r="L789" s="8">
        <f t="shared" si="238"/>
        <v>5.1624265204599999E-2</v>
      </c>
      <c r="M789" s="8">
        <f t="shared" si="239"/>
        <v>6.6763825919000002E-3</v>
      </c>
      <c r="N789" s="8">
        <f t="shared" si="240"/>
        <v>0.11367286094</v>
      </c>
      <c r="O789" s="8">
        <f t="shared" si="241"/>
        <v>0.66795530481900001</v>
      </c>
      <c r="P789" s="8">
        <f t="shared" si="242"/>
        <v>1.23738870728E-5</v>
      </c>
      <c r="Q789" s="8">
        <f t="shared" si="243"/>
        <v>0.53673921088900001</v>
      </c>
      <c r="R789" s="8">
        <f t="shared" si="244"/>
        <v>1.1829147403</v>
      </c>
      <c r="S789" s="8">
        <f t="shared" si="245"/>
        <v>1.1047340685</v>
      </c>
      <c r="T789" s="8">
        <f t="shared" si="246"/>
        <v>1.0895750258400001</v>
      </c>
      <c r="W789" s="7">
        <v>541990</v>
      </c>
      <c r="X789" s="7" t="s">
        <v>882</v>
      </c>
      <c r="Y789" s="8">
        <v>6.3670147032899999E-2</v>
      </c>
      <c r="Z789" s="8">
        <v>8.6237759523700008E-3</v>
      </c>
      <c r="AA789" s="8">
        <v>0.110620817316</v>
      </c>
      <c r="AB789" s="8">
        <v>4.59114332375E-2</v>
      </c>
      <c r="AC789" s="8">
        <v>5.8892661394499999E-3</v>
      </c>
      <c r="AD789" s="8">
        <v>5.29333691234E-2</v>
      </c>
      <c r="AE789" s="8">
        <v>4.10276229701E-2</v>
      </c>
      <c r="AF789" s="8">
        <v>5.1716318923999997E-3</v>
      </c>
      <c r="AG789" s="8">
        <v>4.33757709765E-2</v>
      </c>
      <c r="AH789" s="8">
        <v>5.1624265204599999E-2</v>
      </c>
      <c r="AI789" s="8">
        <v>6.6763825919000002E-3</v>
      </c>
      <c r="AJ789" s="8">
        <v>0.11367286094</v>
      </c>
      <c r="AK789" s="8">
        <v>0.66795530481900001</v>
      </c>
      <c r="AL789" s="8">
        <v>1.23738870728E-5</v>
      </c>
      <c r="AM789" s="8">
        <v>0.53673921088900001</v>
      </c>
      <c r="AN789" s="8">
        <v>1.1829147403</v>
      </c>
      <c r="AO789" s="8">
        <v>1.1047340685</v>
      </c>
      <c r="AP789" s="8">
        <v>1.0895750258400001</v>
      </c>
      <c r="AS789" s="7">
        <v>541990</v>
      </c>
      <c r="AT789" s="7" t="s">
        <v>882</v>
      </c>
      <c r="AU789" s="8">
        <v>0.10379458410234517</v>
      </c>
      <c r="AV789" s="8">
        <v>2.2597349099602253E-2</v>
      </c>
      <c r="AW789" s="8">
        <v>0.20308322762319025</v>
      </c>
      <c r="AX789" s="8">
        <v>6.7129210907379042E-2</v>
      </c>
      <c r="AY789" s="8">
        <v>1.4028635671018867E-2</v>
      </c>
      <c r="AZ789" s="8">
        <v>9.8374092387035497E-2</v>
      </c>
      <c r="BA789" s="8">
        <v>7.3962046680924196E-2</v>
      </c>
      <c r="BB789" s="8">
        <v>1.5296790746704352E-2</v>
      </c>
      <c r="BC789" s="8">
        <v>0.10971061407383068</v>
      </c>
      <c r="BD789" s="8">
        <v>8.5621131450529006E-2</v>
      </c>
      <c r="BE789" s="8">
        <v>1.8037896294173225E-2</v>
      </c>
      <c r="BF789" s="8">
        <v>0.19155407285324028</v>
      </c>
      <c r="BG789" s="8">
        <v>0.67144641359399992</v>
      </c>
      <c r="BH789" s="8">
        <v>1.4294971090262577E-5</v>
      </c>
      <c r="BI789" s="8">
        <v>0.5378067864440006</v>
      </c>
      <c r="BJ789" s="8">
        <v>1.3294751608253226</v>
      </c>
      <c r="BK789" s="8">
        <v>1.1795319389654837</v>
      </c>
      <c r="BL789" s="8">
        <v>1.1989694515011293</v>
      </c>
    </row>
    <row r="790" spans="1:64" x14ac:dyDescent="0.3">
      <c r="A790" s="7">
        <v>551111</v>
      </c>
      <c r="B790" s="7" t="str">
        <f t="shared" si="228"/>
        <v>Offices of Bank Holding Companies</v>
      </c>
      <c r="C790" s="8">
        <f t="shared" si="229"/>
        <v>2.1656729753887098E-2</v>
      </c>
      <c r="D790" s="8">
        <f t="shared" si="230"/>
        <v>6.2854250736161287E-3</v>
      </c>
      <c r="E790" s="8">
        <f t="shared" si="231"/>
        <v>2.3486978470129032E-2</v>
      </c>
      <c r="F790" s="8">
        <f t="shared" si="232"/>
        <v>2.1686258559701615E-2</v>
      </c>
      <c r="G790" s="8">
        <f t="shared" si="233"/>
        <v>8.1711476764661298E-3</v>
      </c>
      <c r="H790" s="8">
        <f t="shared" si="234"/>
        <v>2.1780116863209679E-2</v>
      </c>
      <c r="I790" s="8">
        <f t="shared" si="235"/>
        <v>1.421678103685484E-2</v>
      </c>
      <c r="J790" s="8">
        <f t="shared" si="236"/>
        <v>4.2176799275096778E-3</v>
      </c>
      <c r="K790" s="8">
        <f t="shared" si="237"/>
        <v>1.3981224342275809E-2</v>
      </c>
      <c r="L790" s="8">
        <f t="shared" si="238"/>
        <v>1.9774619120516132E-2</v>
      </c>
      <c r="M790" s="8">
        <f t="shared" si="239"/>
        <v>5.6332190241274189E-3</v>
      </c>
      <c r="N790" s="8">
        <f t="shared" si="240"/>
        <v>2.3139201709435488E-2</v>
      </c>
      <c r="O790" s="8">
        <f t="shared" si="241"/>
        <v>5.8910171376774192E-2</v>
      </c>
      <c r="P790" s="8">
        <f t="shared" si="242"/>
        <v>9.5961764426804838E-7</v>
      </c>
      <c r="Q790" s="8">
        <f t="shared" si="243"/>
        <v>5.3558112464516139E-2</v>
      </c>
      <c r="R790" s="8">
        <f t="shared" si="244"/>
        <v>1</v>
      </c>
      <c r="S790" s="8">
        <f t="shared" si="245"/>
        <v>0.14841171664774197</v>
      </c>
      <c r="T790" s="8">
        <f t="shared" si="246"/>
        <v>0.12918987885516128</v>
      </c>
      <c r="W790" s="7">
        <v>551111</v>
      </c>
      <c r="X790" s="7" t="s">
        <v>883</v>
      </c>
      <c r="Y790" s="8">
        <v>0</v>
      </c>
      <c r="Z790" s="8">
        <v>0</v>
      </c>
      <c r="AA790" s="8">
        <v>0</v>
      </c>
      <c r="AB790" s="8">
        <v>0</v>
      </c>
      <c r="AC790" s="8">
        <v>0</v>
      </c>
      <c r="AD790" s="8">
        <v>0</v>
      </c>
      <c r="AE790" s="8">
        <v>0</v>
      </c>
      <c r="AF790" s="8">
        <v>0</v>
      </c>
      <c r="AG790" s="8">
        <v>0</v>
      </c>
      <c r="AH790" s="8">
        <v>0</v>
      </c>
      <c r="AI790" s="8">
        <v>0</v>
      </c>
      <c r="AJ790" s="8">
        <v>0</v>
      </c>
      <c r="AK790" s="8">
        <v>0</v>
      </c>
      <c r="AL790" s="8">
        <v>0</v>
      </c>
      <c r="AM790" s="8">
        <v>0</v>
      </c>
      <c r="AN790" s="8">
        <v>1</v>
      </c>
      <c r="AO790" s="8">
        <v>0</v>
      </c>
      <c r="AP790" s="8">
        <v>0</v>
      </c>
      <c r="AS790" s="7">
        <v>551111</v>
      </c>
      <c r="AT790" s="7" t="s">
        <v>883</v>
      </c>
      <c r="AU790" s="8">
        <v>2.1656729753887098E-2</v>
      </c>
      <c r="AV790" s="8">
        <v>6.2854250736161287E-3</v>
      </c>
      <c r="AW790" s="8">
        <v>2.3486978470129032E-2</v>
      </c>
      <c r="AX790" s="8">
        <v>2.1686258559701615E-2</v>
      </c>
      <c r="AY790" s="8">
        <v>8.1711476764661298E-3</v>
      </c>
      <c r="AZ790" s="8">
        <v>2.1780116863209679E-2</v>
      </c>
      <c r="BA790" s="8">
        <v>1.421678103685484E-2</v>
      </c>
      <c r="BB790" s="8">
        <v>4.2176799275096778E-3</v>
      </c>
      <c r="BC790" s="8">
        <v>1.3981224342275809E-2</v>
      </c>
      <c r="BD790" s="8">
        <v>1.9774619120516132E-2</v>
      </c>
      <c r="BE790" s="8">
        <v>5.6332190241274189E-3</v>
      </c>
      <c r="BF790" s="8">
        <v>2.3139201709435488E-2</v>
      </c>
      <c r="BG790" s="8">
        <v>5.8910171376774192E-2</v>
      </c>
      <c r="BH790" s="8">
        <v>9.5961764426804838E-7</v>
      </c>
      <c r="BI790" s="8">
        <v>5.3558112464516139E-2</v>
      </c>
      <c r="BJ790" s="8">
        <v>1.0514291332975807</v>
      </c>
      <c r="BK790" s="8">
        <v>0.14841171664774197</v>
      </c>
      <c r="BL790" s="8">
        <v>0.12918987885516128</v>
      </c>
    </row>
    <row r="791" spans="1:64" x14ac:dyDescent="0.3">
      <c r="A791" s="7">
        <v>551112</v>
      </c>
      <c r="B791" s="7" t="str">
        <f t="shared" si="228"/>
        <v>Offices of Other Holding Companies</v>
      </c>
      <c r="C791" s="8">
        <f t="shared" si="229"/>
        <v>0.1007044217712097</v>
      </c>
      <c r="D791" s="8">
        <f t="shared" si="230"/>
        <v>2.3550242223799998E-2</v>
      </c>
      <c r="E791" s="8">
        <f t="shared" si="231"/>
        <v>0.12314874434962579</v>
      </c>
      <c r="F791" s="8">
        <f t="shared" si="232"/>
        <v>0.14750155807595483</v>
      </c>
      <c r="G791" s="8">
        <f t="shared" si="233"/>
        <v>4.1254294419191942E-2</v>
      </c>
      <c r="H791" s="8">
        <f t="shared" si="234"/>
        <v>0.17711632427184676</v>
      </c>
      <c r="I791" s="8">
        <f t="shared" si="235"/>
        <v>6.596567747385966E-2</v>
      </c>
      <c r="J791" s="8">
        <f t="shared" si="236"/>
        <v>1.5671141641062744E-2</v>
      </c>
      <c r="K791" s="8">
        <f t="shared" si="237"/>
        <v>7.350002085655967E-2</v>
      </c>
      <c r="L791" s="8">
        <f t="shared" si="238"/>
        <v>9.0489415972922607E-2</v>
      </c>
      <c r="M791" s="8">
        <f t="shared" si="239"/>
        <v>2.079448217114032E-2</v>
      </c>
      <c r="N791" s="8">
        <f t="shared" si="240"/>
        <v>0.12110299437665804</v>
      </c>
      <c r="O791" s="8">
        <f t="shared" si="241"/>
        <v>0.35374022825341966</v>
      </c>
      <c r="P791" s="8">
        <f t="shared" si="242"/>
        <v>3.5261063198480656E-6</v>
      </c>
      <c r="Q791" s="8">
        <f t="shared" si="243"/>
        <v>0.32255971773212894</v>
      </c>
      <c r="R791" s="8">
        <f t="shared" si="244"/>
        <v>1</v>
      </c>
      <c r="S791" s="8">
        <f t="shared" si="245"/>
        <v>0.94651733805741933</v>
      </c>
      <c r="T791" s="8">
        <f t="shared" si="246"/>
        <v>0.73578200126177395</v>
      </c>
      <c r="W791" s="7">
        <v>551112</v>
      </c>
      <c r="X791" s="7" t="s">
        <v>884</v>
      </c>
      <c r="Y791" s="8">
        <v>0</v>
      </c>
      <c r="Z791" s="8">
        <v>0</v>
      </c>
      <c r="AA791" s="8">
        <v>0</v>
      </c>
      <c r="AB791" s="8">
        <v>0</v>
      </c>
      <c r="AC791" s="8">
        <v>0</v>
      </c>
      <c r="AD791" s="8">
        <v>0</v>
      </c>
      <c r="AE791" s="8">
        <v>0</v>
      </c>
      <c r="AF791" s="8">
        <v>0</v>
      </c>
      <c r="AG791" s="8">
        <v>0</v>
      </c>
      <c r="AH791" s="8">
        <v>0</v>
      </c>
      <c r="AI791" s="8">
        <v>0</v>
      </c>
      <c r="AJ791" s="8">
        <v>0</v>
      </c>
      <c r="AK791" s="8">
        <v>0</v>
      </c>
      <c r="AL791" s="8">
        <v>0</v>
      </c>
      <c r="AM791" s="8">
        <v>0</v>
      </c>
      <c r="AN791" s="8">
        <v>1</v>
      </c>
      <c r="AO791" s="8">
        <v>0</v>
      </c>
      <c r="AP791" s="8">
        <v>0</v>
      </c>
      <c r="AS791" s="7">
        <v>551112</v>
      </c>
      <c r="AT791" s="7" t="s">
        <v>884</v>
      </c>
      <c r="AU791" s="8">
        <v>0.1007044217712097</v>
      </c>
      <c r="AV791" s="8">
        <v>2.3550242223799998E-2</v>
      </c>
      <c r="AW791" s="8">
        <v>0.12314874434962579</v>
      </c>
      <c r="AX791" s="8">
        <v>0.14750155807595483</v>
      </c>
      <c r="AY791" s="8">
        <v>4.1254294419191942E-2</v>
      </c>
      <c r="AZ791" s="8">
        <v>0.17711632427184676</v>
      </c>
      <c r="BA791" s="8">
        <v>6.596567747385966E-2</v>
      </c>
      <c r="BB791" s="8">
        <v>1.5671141641062744E-2</v>
      </c>
      <c r="BC791" s="8">
        <v>7.350002085655967E-2</v>
      </c>
      <c r="BD791" s="8">
        <v>9.0489415972922607E-2</v>
      </c>
      <c r="BE791" s="8">
        <v>2.079448217114032E-2</v>
      </c>
      <c r="BF791" s="8">
        <v>0.12110299437665804</v>
      </c>
      <c r="BG791" s="8">
        <v>0.35374022825341966</v>
      </c>
      <c r="BH791" s="8">
        <v>3.5261063198480656E-6</v>
      </c>
      <c r="BI791" s="8">
        <v>0.32255971773212894</v>
      </c>
      <c r="BJ791" s="8">
        <v>1.2474034083450003</v>
      </c>
      <c r="BK791" s="8">
        <v>0.94651733805741933</v>
      </c>
      <c r="BL791" s="8">
        <v>0.73578200126177395</v>
      </c>
    </row>
    <row r="792" spans="1:64" x14ac:dyDescent="0.3">
      <c r="A792" s="7">
        <v>551114</v>
      </c>
      <c r="B792" s="7" t="str">
        <f t="shared" si="228"/>
        <v>Corporate, Subsidiary, and Regional Managing Offices</v>
      </c>
      <c r="C792" s="8">
        <f t="shared" si="229"/>
        <v>0.10392930605800001</v>
      </c>
      <c r="D792" s="8">
        <f t="shared" si="230"/>
        <v>1.2930949628800001E-2</v>
      </c>
      <c r="E792" s="8">
        <f t="shared" si="231"/>
        <v>7.6226012437100005E-2</v>
      </c>
      <c r="F792" s="8">
        <f t="shared" si="232"/>
        <v>9.6682769340599994E-2</v>
      </c>
      <c r="G792" s="8">
        <f t="shared" si="233"/>
        <v>1.38525175528E-2</v>
      </c>
      <c r="H792" s="8">
        <f t="shared" si="234"/>
        <v>6.6555387778899994E-2</v>
      </c>
      <c r="I792" s="8">
        <f t="shared" si="235"/>
        <v>5.5162851866999998E-2</v>
      </c>
      <c r="J792" s="8">
        <f t="shared" si="236"/>
        <v>7.5800018135900003E-3</v>
      </c>
      <c r="K792" s="8">
        <f t="shared" si="237"/>
        <v>3.5018309024099997E-2</v>
      </c>
      <c r="L792" s="8">
        <f t="shared" si="238"/>
        <v>9.2603319307100002E-2</v>
      </c>
      <c r="M792" s="8">
        <f t="shared" si="239"/>
        <v>1.13389082142E-2</v>
      </c>
      <c r="N792" s="8">
        <f t="shared" si="240"/>
        <v>8.1350460557599993E-2</v>
      </c>
      <c r="O792" s="8">
        <f t="shared" si="241"/>
        <v>0.608508951523</v>
      </c>
      <c r="P792" s="8">
        <f t="shared" si="242"/>
        <v>8.1304012612899999E-6</v>
      </c>
      <c r="Q792" s="8">
        <f t="shared" si="243"/>
        <v>0.55352344722799995</v>
      </c>
      <c r="R792" s="8">
        <f t="shared" si="244"/>
        <v>1.1930862681200001</v>
      </c>
      <c r="S792" s="8">
        <f t="shared" si="245"/>
        <v>1.1770906746700001</v>
      </c>
      <c r="T792" s="8">
        <f t="shared" si="246"/>
        <v>1.0977611626999999</v>
      </c>
      <c r="W792" s="7">
        <v>551114</v>
      </c>
      <c r="X792" s="7" t="s">
        <v>885</v>
      </c>
      <c r="Y792" s="8">
        <v>0.10392930605800001</v>
      </c>
      <c r="Z792" s="8">
        <v>1.2930949628800001E-2</v>
      </c>
      <c r="AA792" s="8">
        <v>7.6226012437100005E-2</v>
      </c>
      <c r="AB792" s="8">
        <v>9.6682769340599994E-2</v>
      </c>
      <c r="AC792" s="8">
        <v>1.38525175528E-2</v>
      </c>
      <c r="AD792" s="8">
        <v>6.6555387778899994E-2</v>
      </c>
      <c r="AE792" s="8">
        <v>5.5162851866999998E-2</v>
      </c>
      <c r="AF792" s="8">
        <v>7.5800018135900003E-3</v>
      </c>
      <c r="AG792" s="8">
        <v>3.5018309024099997E-2</v>
      </c>
      <c r="AH792" s="8">
        <v>9.2603319307100002E-2</v>
      </c>
      <c r="AI792" s="8">
        <v>1.13389082142E-2</v>
      </c>
      <c r="AJ792" s="8">
        <v>8.1350460557599993E-2</v>
      </c>
      <c r="AK792" s="8">
        <v>0.608508951523</v>
      </c>
      <c r="AL792" s="8">
        <v>8.1304012612899999E-6</v>
      </c>
      <c r="AM792" s="8">
        <v>0.55352344722799995</v>
      </c>
      <c r="AN792" s="8">
        <v>1.1930862681200001</v>
      </c>
      <c r="AO792" s="8">
        <v>1.1770906746700001</v>
      </c>
      <c r="AP792" s="8">
        <v>1.0977611626999999</v>
      </c>
      <c r="AS792" s="7">
        <v>551114</v>
      </c>
      <c r="AT792" s="7" t="s">
        <v>885</v>
      </c>
      <c r="AU792" s="8">
        <v>0.14877023294229996</v>
      </c>
      <c r="AV792" s="8">
        <v>3.0728901878972575E-2</v>
      </c>
      <c r="AW792" s="8">
        <v>0.18063568235742417</v>
      </c>
      <c r="AX792" s="8">
        <v>0.16193951557486772</v>
      </c>
      <c r="AY792" s="8">
        <v>3.8794620622444348E-2</v>
      </c>
      <c r="AZ792" s="8">
        <v>0.1876768721136145</v>
      </c>
      <c r="BA792" s="8">
        <v>9.4238816616017768E-2</v>
      </c>
      <c r="BB792" s="8">
        <v>2.0171556476625815E-2</v>
      </c>
      <c r="BC792" s="8">
        <v>0.10761265257772261</v>
      </c>
      <c r="BD792" s="8">
        <v>0.13271468102755321</v>
      </c>
      <c r="BE792" s="8">
        <v>2.697793344132968E-2</v>
      </c>
      <c r="BF792" s="8">
        <v>0.17809142667459518</v>
      </c>
      <c r="BG792" s="8">
        <v>0.59957651774920939</v>
      </c>
      <c r="BH792" s="8">
        <v>7.2520867850175795E-6</v>
      </c>
      <c r="BI792" s="8">
        <v>0.54546656792203174</v>
      </c>
      <c r="BJ792" s="8">
        <v>1.360134817178871</v>
      </c>
      <c r="BK792" s="8">
        <v>1.3722819760524192</v>
      </c>
      <c r="BL792" s="8">
        <v>1.2058939934116131</v>
      </c>
    </row>
    <row r="793" spans="1:64" x14ac:dyDescent="0.3">
      <c r="A793" s="7">
        <v>561110</v>
      </c>
      <c r="B793" s="7" t="str">
        <f t="shared" si="228"/>
        <v>Office Administrative Services</v>
      </c>
      <c r="C793" s="8">
        <f t="shared" si="229"/>
        <v>8.0711440465800005E-2</v>
      </c>
      <c r="D793" s="8">
        <f t="shared" si="230"/>
        <v>1.1337833425999999E-2</v>
      </c>
      <c r="E793" s="8">
        <f t="shared" si="231"/>
        <v>8.04120579424E-2</v>
      </c>
      <c r="F793" s="8">
        <f t="shared" si="232"/>
        <v>9.7718099179000002E-3</v>
      </c>
      <c r="G793" s="8">
        <f t="shared" si="233"/>
        <v>1.0983904053100001E-3</v>
      </c>
      <c r="H793" s="8">
        <f t="shared" si="234"/>
        <v>7.7869491415600003E-3</v>
      </c>
      <c r="I793" s="8">
        <f t="shared" si="235"/>
        <v>5.1464027029500002E-2</v>
      </c>
      <c r="J793" s="8">
        <f t="shared" si="236"/>
        <v>6.1161973250900004E-3</v>
      </c>
      <c r="K793" s="8">
        <f t="shared" si="237"/>
        <v>3.8681255427099999E-2</v>
      </c>
      <c r="L793" s="8">
        <f t="shared" si="238"/>
        <v>7.3205098939799998E-2</v>
      </c>
      <c r="M793" s="8">
        <f t="shared" si="239"/>
        <v>9.1313345794900008E-3</v>
      </c>
      <c r="N793" s="8">
        <f t="shared" si="240"/>
        <v>8.0589433930200002E-2</v>
      </c>
      <c r="O793" s="8">
        <f t="shared" si="241"/>
        <v>0.62697673653300001</v>
      </c>
      <c r="P793" s="8">
        <f t="shared" si="242"/>
        <v>8.4623146679600004E-5</v>
      </c>
      <c r="Q793" s="8">
        <f t="shared" si="243"/>
        <v>0.59079865570500001</v>
      </c>
      <c r="R793" s="8">
        <f t="shared" si="244"/>
        <v>1.1724613318299999</v>
      </c>
      <c r="S793" s="8">
        <f t="shared" si="245"/>
        <v>1.0186571494600001</v>
      </c>
      <c r="T793" s="8">
        <f t="shared" si="246"/>
        <v>1.0962614797800001</v>
      </c>
      <c r="W793" s="7">
        <v>561110</v>
      </c>
      <c r="X793" s="7" t="s">
        <v>886</v>
      </c>
      <c r="Y793" s="8">
        <v>8.0711440465800005E-2</v>
      </c>
      <c r="Z793" s="8">
        <v>1.1337833425999999E-2</v>
      </c>
      <c r="AA793" s="8">
        <v>8.04120579424E-2</v>
      </c>
      <c r="AB793" s="8">
        <v>9.7718099179000002E-3</v>
      </c>
      <c r="AC793" s="8">
        <v>1.0983904053100001E-3</v>
      </c>
      <c r="AD793" s="8">
        <v>7.7869491415600003E-3</v>
      </c>
      <c r="AE793" s="8">
        <v>5.1464027029500002E-2</v>
      </c>
      <c r="AF793" s="8">
        <v>6.1161973250900004E-3</v>
      </c>
      <c r="AG793" s="8">
        <v>3.8681255427099999E-2</v>
      </c>
      <c r="AH793" s="8">
        <v>7.3205098939799998E-2</v>
      </c>
      <c r="AI793" s="8">
        <v>9.1313345794900008E-3</v>
      </c>
      <c r="AJ793" s="8">
        <v>8.0589433930200002E-2</v>
      </c>
      <c r="AK793" s="8">
        <v>0.62697673653300001</v>
      </c>
      <c r="AL793" s="8">
        <v>8.4623146679600004E-5</v>
      </c>
      <c r="AM793" s="8">
        <v>0.59079865570500001</v>
      </c>
      <c r="AN793" s="8">
        <v>1.1724613318299999</v>
      </c>
      <c r="AO793" s="8">
        <v>1.0186571494600001</v>
      </c>
      <c r="AP793" s="8">
        <v>1.0962614797800001</v>
      </c>
      <c r="AS793" s="7">
        <v>561110</v>
      </c>
      <c r="AT793" s="7" t="s">
        <v>886</v>
      </c>
      <c r="AU793" s="8">
        <v>0.13105012769530325</v>
      </c>
      <c r="AV793" s="8">
        <v>2.8951742201441456E-2</v>
      </c>
      <c r="AW793" s="8">
        <v>0.17342495137147249</v>
      </c>
      <c r="AX793" s="8">
        <v>0.10402128163758256</v>
      </c>
      <c r="AY793" s="8">
        <v>2.1075207498621813E-2</v>
      </c>
      <c r="AZ793" s="8">
        <v>0.11430225517400742</v>
      </c>
      <c r="BA793" s="8">
        <v>9.127175601897744E-2</v>
      </c>
      <c r="BB793" s="8">
        <v>1.7781107741417418E-2</v>
      </c>
      <c r="BC793" s="8">
        <v>9.9376588630829002E-2</v>
      </c>
      <c r="BD793" s="8">
        <v>0.11974373903351615</v>
      </c>
      <c r="BE793" s="8">
        <v>2.4502418030452579E-2</v>
      </c>
      <c r="BF793" s="8">
        <v>0.16557955878924033</v>
      </c>
      <c r="BG793" s="8">
        <v>0.62705251579799948</v>
      </c>
      <c r="BH793" s="8">
        <v>2.2206510693657411E-5</v>
      </c>
      <c r="BI793" s="8">
        <v>0.59013060770099934</v>
      </c>
      <c r="BJ793" s="8">
        <v>1.3334268212672586</v>
      </c>
      <c r="BK793" s="8">
        <v>1.2393987443103229</v>
      </c>
      <c r="BL793" s="8">
        <v>1.2084294523909678</v>
      </c>
    </row>
    <row r="794" spans="1:64" x14ac:dyDescent="0.3">
      <c r="A794" s="7">
        <v>561210</v>
      </c>
      <c r="B794" s="7" t="str">
        <f t="shared" si="228"/>
        <v>Facilities Support Services</v>
      </c>
      <c r="C794" s="8">
        <f t="shared" si="229"/>
        <v>0.110435240783</v>
      </c>
      <c r="D794" s="8">
        <f t="shared" si="230"/>
        <v>1.3341116443099999E-2</v>
      </c>
      <c r="E794" s="8">
        <f t="shared" si="231"/>
        <v>9.4004927894400001E-2</v>
      </c>
      <c r="F794" s="8">
        <f t="shared" si="232"/>
        <v>4.4546510827299997E-2</v>
      </c>
      <c r="G794" s="8">
        <f t="shared" si="233"/>
        <v>4.1384373120799999E-3</v>
      </c>
      <c r="H794" s="8">
        <f t="shared" si="234"/>
        <v>1.5902791705399998E-2</v>
      </c>
      <c r="I794" s="8">
        <f t="shared" si="235"/>
        <v>0.13656187227899999</v>
      </c>
      <c r="J794" s="8">
        <f t="shared" si="236"/>
        <v>1.4803856882700001E-2</v>
      </c>
      <c r="K794" s="8">
        <f t="shared" si="237"/>
        <v>5.4051068889999998E-2</v>
      </c>
      <c r="L794" s="8">
        <f t="shared" si="238"/>
        <v>0.14118384999200001</v>
      </c>
      <c r="M794" s="8">
        <f t="shared" si="239"/>
        <v>1.6133232704700001E-2</v>
      </c>
      <c r="N794" s="8">
        <f t="shared" si="240"/>
        <v>0.15790409308700001</v>
      </c>
      <c r="O794" s="8">
        <f t="shared" si="241"/>
        <v>0.42797061896100003</v>
      </c>
      <c r="P794" s="8">
        <f t="shared" si="242"/>
        <v>2.7394538592500001E-5</v>
      </c>
      <c r="Q794" s="8">
        <f t="shared" si="243"/>
        <v>0.29316632213900001</v>
      </c>
      <c r="R794" s="8">
        <f t="shared" si="244"/>
        <v>1.2177812851200001</v>
      </c>
      <c r="S794" s="8">
        <f t="shared" si="245"/>
        <v>1.0645877398400001</v>
      </c>
      <c r="T794" s="8">
        <f t="shared" si="246"/>
        <v>1.2054167980499999</v>
      </c>
      <c r="W794" s="7">
        <v>561210</v>
      </c>
      <c r="X794" s="7" t="s">
        <v>887</v>
      </c>
      <c r="Y794" s="8">
        <v>0.110435240783</v>
      </c>
      <c r="Z794" s="8">
        <v>1.3341116443099999E-2</v>
      </c>
      <c r="AA794" s="8">
        <v>9.4004927894400001E-2</v>
      </c>
      <c r="AB794" s="8">
        <v>4.4546510827299997E-2</v>
      </c>
      <c r="AC794" s="8">
        <v>4.1384373120799999E-3</v>
      </c>
      <c r="AD794" s="8">
        <v>1.5902791705399998E-2</v>
      </c>
      <c r="AE794" s="8">
        <v>0.13656187227899999</v>
      </c>
      <c r="AF794" s="8">
        <v>1.4803856882700001E-2</v>
      </c>
      <c r="AG794" s="8">
        <v>5.4051068889999998E-2</v>
      </c>
      <c r="AH794" s="8">
        <v>0.14118384999200001</v>
      </c>
      <c r="AI794" s="8">
        <v>1.6133232704700001E-2</v>
      </c>
      <c r="AJ794" s="8">
        <v>0.15790409308700001</v>
      </c>
      <c r="AK794" s="8">
        <v>0.42797061896100003</v>
      </c>
      <c r="AL794" s="8">
        <v>2.7394538592500001E-5</v>
      </c>
      <c r="AM794" s="8">
        <v>0.29316632213900001</v>
      </c>
      <c r="AN794" s="8">
        <v>1.2177812851200001</v>
      </c>
      <c r="AO794" s="8">
        <v>1.0645877398400001</v>
      </c>
      <c r="AP794" s="8">
        <v>1.2054167980499999</v>
      </c>
      <c r="AS794" s="7">
        <v>561210</v>
      </c>
      <c r="AT794" s="7" t="s">
        <v>887</v>
      </c>
      <c r="AU794" s="8">
        <v>0.16522241808311294</v>
      </c>
      <c r="AV794" s="8">
        <v>3.4889515828914516E-2</v>
      </c>
      <c r="AW794" s="8">
        <v>0.14901234765124194</v>
      </c>
      <c r="AX794" s="8">
        <v>0.20668511706362896</v>
      </c>
      <c r="AY794" s="8">
        <v>3.7743273189717742E-2</v>
      </c>
      <c r="AZ794" s="8">
        <v>0.11223052895753372</v>
      </c>
      <c r="BA794" s="8">
        <v>0.22545695931958065</v>
      </c>
      <c r="BB794" s="8">
        <v>4.434880938453066E-2</v>
      </c>
      <c r="BC794" s="8">
        <v>0.13601296464494028</v>
      </c>
      <c r="BD794" s="8">
        <v>0.21573456702045163</v>
      </c>
      <c r="BE794" s="8">
        <v>4.3775858956817751E-2</v>
      </c>
      <c r="BF794" s="8">
        <v>0.2236473979628226</v>
      </c>
      <c r="BG794" s="8">
        <v>0.33472468331845184</v>
      </c>
      <c r="BH794" s="8">
        <v>9.5640385554933878E-6</v>
      </c>
      <c r="BI794" s="8">
        <v>0.22755949575174211</v>
      </c>
      <c r="BJ794" s="8">
        <v>1.3491242815629034</v>
      </c>
      <c r="BK794" s="8">
        <v>1.1308524675982257</v>
      </c>
      <c r="BL794" s="8">
        <v>1.1800122817362906</v>
      </c>
    </row>
    <row r="795" spans="1:64" x14ac:dyDescent="0.3">
      <c r="A795" s="7">
        <v>561311</v>
      </c>
      <c r="B795" s="7" t="str">
        <f t="shared" si="228"/>
        <v>Employment Placement Agencies</v>
      </c>
      <c r="C795" s="8">
        <f t="shared" si="229"/>
        <v>9.9450969187153224E-2</v>
      </c>
      <c r="D795" s="8">
        <f t="shared" si="230"/>
        <v>2.2373660891348228E-2</v>
      </c>
      <c r="E795" s="8">
        <f t="shared" si="231"/>
        <v>0.16365569770010002</v>
      </c>
      <c r="F795" s="8">
        <f t="shared" si="232"/>
        <v>0.11813041144386452</v>
      </c>
      <c r="G795" s="8">
        <f t="shared" si="233"/>
        <v>2.1816690037085005E-2</v>
      </c>
      <c r="H795" s="8">
        <f t="shared" si="234"/>
        <v>0.12322076440820319</v>
      </c>
      <c r="I795" s="8">
        <f t="shared" si="235"/>
        <v>9.6530737536272601E-2</v>
      </c>
      <c r="J795" s="8">
        <f t="shared" si="236"/>
        <v>1.8631432640590487E-2</v>
      </c>
      <c r="K795" s="8">
        <f t="shared" si="237"/>
        <v>9.9460676607456458E-2</v>
      </c>
      <c r="L795" s="8">
        <f t="shared" si="238"/>
        <v>9.3964632379230625E-2</v>
      </c>
      <c r="M795" s="8">
        <f t="shared" si="239"/>
        <v>1.9331049683093543E-2</v>
      </c>
      <c r="N795" s="8">
        <f t="shared" si="240"/>
        <v>0.16535168934198388</v>
      </c>
      <c r="O795" s="8">
        <f t="shared" si="241"/>
        <v>0.44096275554356473</v>
      </c>
      <c r="P795" s="8">
        <f t="shared" si="242"/>
        <v>5.6054106141985482E-6</v>
      </c>
      <c r="Q795" s="8">
        <f t="shared" si="243"/>
        <v>0.31842507064577402</v>
      </c>
      <c r="R795" s="8">
        <f t="shared" si="244"/>
        <v>1</v>
      </c>
      <c r="S795" s="8">
        <f t="shared" si="245"/>
        <v>0.95671625298596741</v>
      </c>
      <c r="T795" s="8">
        <f t="shared" si="246"/>
        <v>0.90817123388145116</v>
      </c>
      <c r="W795" s="7">
        <v>561311</v>
      </c>
      <c r="X795" s="7" t="s">
        <v>888</v>
      </c>
      <c r="Y795" s="8">
        <v>0</v>
      </c>
      <c r="Z795" s="8">
        <v>0</v>
      </c>
      <c r="AA795" s="8">
        <v>0</v>
      </c>
      <c r="AB795" s="8">
        <v>0</v>
      </c>
      <c r="AC795" s="8">
        <v>0</v>
      </c>
      <c r="AD795" s="8">
        <v>0</v>
      </c>
      <c r="AE795" s="8">
        <v>0</v>
      </c>
      <c r="AF795" s="8">
        <v>0</v>
      </c>
      <c r="AG795" s="8">
        <v>0</v>
      </c>
      <c r="AH795" s="8">
        <v>0</v>
      </c>
      <c r="AI795" s="8">
        <v>0</v>
      </c>
      <c r="AJ795" s="8">
        <v>0</v>
      </c>
      <c r="AK795" s="8">
        <v>0</v>
      </c>
      <c r="AL795" s="8">
        <v>0</v>
      </c>
      <c r="AM795" s="8">
        <v>0</v>
      </c>
      <c r="AN795" s="8">
        <v>1</v>
      </c>
      <c r="AO795" s="8">
        <v>0</v>
      </c>
      <c r="AP795" s="8">
        <v>0</v>
      </c>
      <c r="AS795" s="7">
        <v>561311</v>
      </c>
      <c r="AT795" s="7" t="s">
        <v>888</v>
      </c>
      <c r="AU795" s="8">
        <v>9.9450969187153224E-2</v>
      </c>
      <c r="AV795" s="8">
        <v>2.2373660891348228E-2</v>
      </c>
      <c r="AW795" s="8">
        <v>0.16365569770010002</v>
      </c>
      <c r="AX795" s="8">
        <v>0.11813041144386452</v>
      </c>
      <c r="AY795" s="8">
        <v>2.1816690037085005E-2</v>
      </c>
      <c r="AZ795" s="8">
        <v>0.12322076440820319</v>
      </c>
      <c r="BA795" s="8">
        <v>9.6530737536272601E-2</v>
      </c>
      <c r="BB795" s="8">
        <v>1.8631432640590487E-2</v>
      </c>
      <c r="BC795" s="8">
        <v>9.9460676607456458E-2</v>
      </c>
      <c r="BD795" s="8">
        <v>9.3964632379230625E-2</v>
      </c>
      <c r="BE795" s="8">
        <v>1.9331049683093543E-2</v>
      </c>
      <c r="BF795" s="8">
        <v>0.16535168934198388</v>
      </c>
      <c r="BG795" s="8">
        <v>0.44096275554356473</v>
      </c>
      <c r="BH795" s="8">
        <v>5.6054106141985482E-6</v>
      </c>
      <c r="BI795" s="8">
        <v>0.31842507064577402</v>
      </c>
      <c r="BJ795" s="8">
        <v>1.2854803277788709</v>
      </c>
      <c r="BK795" s="8">
        <v>0.95671625298596741</v>
      </c>
      <c r="BL795" s="8">
        <v>0.90817123388145116</v>
      </c>
    </row>
    <row r="796" spans="1:64" x14ac:dyDescent="0.3">
      <c r="A796" s="7">
        <v>561312</v>
      </c>
      <c r="B796" s="7" t="str">
        <f t="shared" si="228"/>
        <v>Executive Search Services</v>
      </c>
      <c r="C796" s="8">
        <f t="shared" si="229"/>
        <v>8.6364424253054836E-2</v>
      </c>
      <c r="D796" s="8">
        <f t="shared" si="230"/>
        <v>2.0638669228873873E-2</v>
      </c>
      <c r="E796" s="8">
        <f t="shared" si="231"/>
        <v>0.1434516045156774</v>
      </c>
      <c r="F796" s="8">
        <f t="shared" si="232"/>
        <v>0.12419092102568222</v>
      </c>
      <c r="G796" s="8">
        <f t="shared" si="233"/>
        <v>2.5058767578637745E-2</v>
      </c>
      <c r="H796" s="8">
        <f t="shared" si="234"/>
        <v>0.13340265019637254</v>
      </c>
      <c r="I796" s="8">
        <f t="shared" si="235"/>
        <v>8.2967694703053235E-2</v>
      </c>
      <c r="J796" s="8">
        <f t="shared" si="236"/>
        <v>1.7066782467860968E-2</v>
      </c>
      <c r="K796" s="8">
        <f t="shared" si="237"/>
        <v>8.8319575947656437E-2</v>
      </c>
      <c r="L796" s="8">
        <f t="shared" si="238"/>
        <v>8.1626814323133887E-2</v>
      </c>
      <c r="M796" s="8">
        <f t="shared" si="239"/>
        <v>1.7868069612048711E-2</v>
      </c>
      <c r="N796" s="8">
        <f t="shared" si="240"/>
        <v>0.14398379099243544</v>
      </c>
      <c r="O796" s="8">
        <f t="shared" si="241"/>
        <v>0.35916736027064533</v>
      </c>
      <c r="P796" s="8">
        <f t="shared" si="242"/>
        <v>3.8020095813003224E-6</v>
      </c>
      <c r="Q796" s="8">
        <f t="shared" si="243"/>
        <v>0.26156830037596773</v>
      </c>
      <c r="R796" s="8">
        <f t="shared" si="244"/>
        <v>1</v>
      </c>
      <c r="S796" s="8">
        <f t="shared" si="245"/>
        <v>0.84716846783322564</v>
      </c>
      <c r="T796" s="8">
        <f t="shared" si="246"/>
        <v>0.75287018215080648</v>
      </c>
      <c r="W796" s="7">
        <v>561312</v>
      </c>
      <c r="X796" s="7" t="s">
        <v>889</v>
      </c>
      <c r="Y796" s="8">
        <v>0</v>
      </c>
      <c r="Z796" s="8">
        <v>0</v>
      </c>
      <c r="AA796" s="8">
        <v>0</v>
      </c>
      <c r="AB796" s="8">
        <v>0</v>
      </c>
      <c r="AC796" s="8">
        <v>0</v>
      </c>
      <c r="AD796" s="8">
        <v>0</v>
      </c>
      <c r="AE796" s="8">
        <v>0</v>
      </c>
      <c r="AF796" s="8">
        <v>0</v>
      </c>
      <c r="AG796" s="8">
        <v>0</v>
      </c>
      <c r="AH796" s="8">
        <v>0</v>
      </c>
      <c r="AI796" s="8">
        <v>0</v>
      </c>
      <c r="AJ796" s="8">
        <v>0</v>
      </c>
      <c r="AK796" s="8">
        <v>0</v>
      </c>
      <c r="AL796" s="8">
        <v>0</v>
      </c>
      <c r="AM796" s="8">
        <v>0</v>
      </c>
      <c r="AN796" s="8">
        <v>1</v>
      </c>
      <c r="AO796" s="8">
        <v>0</v>
      </c>
      <c r="AP796" s="8">
        <v>0</v>
      </c>
      <c r="AS796" s="7">
        <v>561312</v>
      </c>
      <c r="AT796" s="7" t="s">
        <v>889</v>
      </c>
      <c r="AU796" s="8">
        <v>8.6364424253054836E-2</v>
      </c>
      <c r="AV796" s="8">
        <v>2.0638669228873873E-2</v>
      </c>
      <c r="AW796" s="8">
        <v>0.1434516045156774</v>
      </c>
      <c r="AX796" s="8">
        <v>0.12419092102568222</v>
      </c>
      <c r="AY796" s="8">
        <v>2.5058767578637745E-2</v>
      </c>
      <c r="AZ796" s="8">
        <v>0.13340265019637254</v>
      </c>
      <c r="BA796" s="8">
        <v>8.2967694703053235E-2</v>
      </c>
      <c r="BB796" s="8">
        <v>1.7066782467860968E-2</v>
      </c>
      <c r="BC796" s="8">
        <v>8.8319575947656437E-2</v>
      </c>
      <c r="BD796" s="8">
        <v>8.1626814323133887E-2</v>
      </c>
      <c r="BE796" s="8">
        <v>1.7868069612048711E-2</v>
      </c>
      <c r="BF796" s="8">
        <v>0.14398379099243544</v>
      </c>
      <c r="BG796" s="8">
        <v>0.35916736027064533</v>
      </c>
      <c r="BH796" s="8">
        <v>3.8020095813003224E-6</v>
      </c>
      <c r="BI796" s="8">
        <v>0.26156830037596773</v>
      </c>
      <c r="BJ796" s="8">
        <v>1.2504546979975806</v>
      </c>
      <c r="BK796" s="8">
        <v>0.84716846783322564</v>
      </c>
      <c r="BL796" s="8">
        <v>0.75287018215080648</v>
      </c>
    </row>
    <row r="797" spans="1:64" x14ac:dyDescent="0.3">
      <c r="A797" s="7">
        <v>561320</v>
      </c>
      <c r="B797" s="7" t="str">
        <f t="shared" si="228"/>
        <v>Temporary Help Services</v>
      </c>
      <c r="C797" s="8">
        <f t="shared" si="229"/>
        <v>6.6214019882699995E-2</v>
      </c>
      <c r="D797" s="8">
        <f t="shared" si="230"/>
        <v>7.8415576599100006E-3</v>
      </c>
      <c r="E797" s="8">
        <f t="shared" si="231"/>
        <v>0.113411278107</v>
      </c>
      <c r="F797" s="8">
        <f t="shared" si="232"/>
        <v>7.3250153408499996E-2</v>
      </c>
      <c r="G797" s="8">
        <f t="shared" si="233"/>
        <v>7.5100672334500003E-3</v>
      </c>
      <c r="H797" s="8">
        <f t="shared" si="234"/>
        <v>6.0424248840300003E-2</v>
      </c>
      <c r="I797" s="8">
        <f t="shared" si="235"/>
        <v>5.6596395732299999E-2</v>
      </c>
      <c r="J797" s="8">
        <f t="shared" si="236"/>
        <v>5.5735184719500003E-3</v>
      </c>
      <c r="K797" s="8">
        <f t="shared" si="237"/>
        <v>4.23652392224E-2</v>
      </c>
      <c r="L797" s="8">
        <f t="shared" si="238"/>
        <v>6.1732661373E-2</v>
      </c>
      <c r="M797" s="8">
        <f t="shared" si="239"/>
        <v>6.4422759524599997E-3</v>
      </c>
      <c r="N797" s="8">
        <f t="shared" si="240"/>
        <v>0.12878461409399999</v>
      </c>
      <c r="O797" s="8">
        <f t="shared" si="241"/>
        <v>0.631600625995</v>
      </c>
      <c r="P797" s="8">
        <f t="shared" si="242"/>
        <v>8.87340822403E-6</v>
      </c>
      <c r="Q797" s="8">
        <f t="shared" si="243"/>
        <v>0.45730828728</v>
      </c>
      <c r="R797" s="8">
        <f t="shared" si="244"/>
        <v>1.1874668556500001</v>
      </c>
      <c r="S797" s="8">
        <f t="shared" si="245"/>
        <v>1.14118446948</v>
      </c>
      <c r="T797" s="8">
        <f t="shared" si="246"/>
        <v>1.1045351534300001</v>
      </c>
      <c r="W797" s="7">
        <v>561320</v>
      </c>
      <c r="X797" s="7" t="s">
        <v>890</v>
      </c>
      <c r="Y797" s="8">
        <v>6.6214019882699995E-2</v>
      </c>
      <c r="Z797" s="8">
        <v>7.8415576599100006E-3</v>
      </c>
      <c r="AA797" s="8">
        <v>0.113411278107</v>
      </c>
      <c r="AB797" s="8">
        <v>7.3250153408499996E-2</v>
      </c>
      <c r="AC797" s="8">
        <v>7.5100672334500003E-3</v>
      </c>
      <c r="AD797" s="8">
        <v>6.0424248840300003E-2</v>
      </c>
      <c r="AE797" s="8">
        <v>5.6596395732299999E-2</v>
      </c>
      <c r="AF797" s="8">
        <v>5.5735184719500003E-3</v>
      </c>
      <c r="AG797" s="8">
        <v>4.23652392224E-2</v>
      </c>
      <c r="AH797" s="8">
        <v>6.1732661373E-2</v>
      </c>
      <c r="AI797" s="8">
        <v>6.4422759524599997E-3</v>
      </c>
      <c r="AJ797" s="8">
        <v>0.12878461409399999</v>
      </c>
      <c r="AK797" s="8">
        <v>0.631600625995</v>
      </c>
      <c r="AL797" s="8">
        <v>8.87340822403E-6</v>
      </c>
      <c r="AM797" s="8">
        <v>0.45730828728</v>
      </c>
      <c r="AN797" s="8">
        <v>1.1874668556500001</v>
      </c>
      <c r="AO797" s="8">
        <v>1.14118446948</v>
      </c>
      <c r="AP797" s="8">
        <v>1.1045351534300001</v>
      </c>
      <c r="AS797" s="7">
        <v>561320</v>
      </c>
      <c r="AT797" s="7" t="s">
        <v>890</v>
      </c>
      <c r="AU797" s="8">
        <v>0.12245785022586937</v>
      </c>
      <c r="AV797" s="8">
        <v>2.5826346484384522E-2</v>
      </c>
      <c r="AW797" s="8">
        <v>0.20934773623513872</v>
      </c>
      <c r="AX797" s="8">
        <v>0.11530743282762745</v>
      </c>
      <c r="AY797" s="8">
        <v>2.021360251147113E-2</v>
      </c>
      <c r="AZ797" s="8">
        <v>0.12030562913711776</v>
      </c>
      <c r="BA797" s="8">
        <v>0.11759683610914674</v>
      </c>
      <c r="BB797" s="8">
        <v>2.1288482982200322E-2</v>
      </c>
      <c r="BC797" s="8">
        <v>0.12387803180189196</v>
      </c>
      <c r="BD797" s="8">
        <v>0.11516680573134191</v>
      </c>
      <c r="BE797" s="8">
        <v>2.212757743632628E-2</v>
      </c>
      <c r="BF797" s="8">
        <v>0.21327824565712894</v>
      </c>
      <c r="BG797" s="8">
        <v>0.61564527666580693</v>
      </c>
      <c r="BH797" s="8">
        <v>1.04197178123529E-5</v>
      </c>
      <c r="BI797" s="8">
        <v>0.44378687245548404</v>
      </c>
      <c r="BJ797" s="8">
        <v>1.3576319329458066</v>
      </c>
      <c r="BK797" s="8">
        <v>1.2235685999608066</v>
      </c>
      <c r="BL797" s="8">
        <v>1.2305052863772574</v>
      </c>
    </row>
    <row r="798" spans="1:64" x14ac:dyDescent="0.3">
      <c r="A798" s="7">
        <v>561330</v>
      </c>
      <c r="B798" s="7" t="str">
        <f t="shared" si="228"/>
        <v>Professional Employer Organizations</v>
      </c>
      <c r="C798" s="8">
        <f t="shared" si="229"/>
        <v>6.6209769616699998E-2</v>
      </c>
      <c r="D798" s="8">
        <f t="shared" si="230"/>
        <v>7.8417887389099997E-3</v>
      </c>
      <c r="E798" s="8">
        <f t="shared" si="231"/>
        <v>0.11106474965099999</v>
      </c>
      <c r="F798" s="8">
        <f t="shared" si="232"/>
        <v>0.107621039712</v>
      </c>
      <c r="G798" s="8">
        <f t="shared" si="233"/>
        <v>1.10393534624E-2</v>
      </c>
      <c r="H798" s="8">
        <f t="shared" si="234"/>
        <v>8.6726380880899998E-2</v>
      </c>
      <c r="I798" s="8">
        <f t="shared" si="235"/>
        <v>5.6181170133200002E-2</v>
      </c>
      <c r="J798" s="8">
        <f t="shared" si="236"/>
        <v>5.5337559836399998E-3</v>
      </c>
      <c r="K798" s="8">
        <f t="shared" si="237"/>
        <v>4.10760923445E-2</v>
      </c>
      <c r="L798" s="8">
        <f t="shared" si="238"/>
        <v>6.1728786136800003E-2</v>
      </c>
      <c r="M798" s="8">
        <f t="shared" si="239"/>
        <v>6.4424118039300001E-3</v>
      </c>
      <c r="N798" s="8">
        <f t="shared" si="240"/>
        <v>0.12619326722599999</v>
      </c>
      <c r="O798" s="8">
        <f t="shared" si="241"/>
        <v>0.63156991923500005</v>
      </c>
      <c r="P798" s="8">
        <f t="shared" si="242"/>
        <v>6.0367895145499999E-6</v>
      </c>
      <c r="Q798" s="8">
        <f t="shared" si="243"/>
        <v>0.46056947934300002</v>
      </c>
      <c r="R798" s="8">
        <f t="shared" si="244"/>
        <v>1.18511630801</v>
      </c>
      <c r="S798" s="8">
        <f t="shared" si="245"/>
        <v>1.2053867740599999</v>
      </c>
      <c r="T798" s="8">
        <f t="shared" si="246"/>
        <v>1.10279101846</v>
      </c>
      <c r="W798" s="7">
        <v>561330</v>
      </c>
      <c r="X798" s="7" t="s">
        <v>891</v>
      </c>
      <c r="Y798" s="8">
        <v>6.6209769616699998E-2</v>
      </c>
      <c r="Z798" s="8">
        <v>7.8417887389099997E-3</v>
      </c>
      <c r="AA798" s="8">
        <v>0.11106474965099999</v>
      </c>
      <c r="AB798" s="8">
        <v>0.107621039712</v>
      </c>
      <c r="AC798" s="8">
        <v>1.10393534624E-2</v>
      </c>
      <c r="AD798" s="8">
        <v>8.6726380880899998E-2</v>
      </c>
      <c r="AE798" s="8">
        <v>5.6181170133200002E-2</v>
      </c>
      <c r="AF798" s="8">
        <v>5.5337559836399998E-3</v>
      </c>
      <c r="AG798" s="8">
        <v>4.10760923445E-2</v>
      </c>
      <c r="AH798" s="8">
        <v>6.1728786136800003E-2</v>
      </c>
      <c r="AI798" s="8">
        <v>6.4424118039300001E-3</v>
      </c>
      <c r="AJ798" s="8">
        <v>0.12619326722599999</v>
      </c>
      <c r="AK798" s="8">
        <v>0.63156991923500005</v>
      </c>
      <c r="AL798" s="8">
        <v>6.0367895145499999E-6</v>
      </c>
      <c r="AM798" s="8">
        <v>0.46056947934300002</v>
      </c>
      <c r="AN798" s="8">
        <v>1.18511630801</v>
      </c>
      <c r="AO798" s="8">
        <v>1.2053867740599999</v>
      </c>
      <c r="AP798" s="8">
        <v>1.10279101846</v>
      </c>
      <c r="AS798" s="7">
        <v>561330</v>
      </c>
      <c r="AT798" s="7" t="s">
        <v>891</v>
      </c>
      <c r="AU798" s="8">
        <v>0.10408907864455967</v>
      </c>
      <c r="AV798" s="8">
        <v>2.3162946052478386E-2</v>
      </c>
      <c r="AW798" s="8">
        <v>0.17062560620465481</v>
      </c>
      <c r="AX798" s="8">
        <v>0.12977270591114032</v>
      </c>
      <c r="AY798" s="8">
        <v>2.4218491746857414E-2</v>
      </c>
      <c r="AZ798" s="8">
        <v>0.13712890973257422</v>
      </c>
      <c r="BA798" s="8">
        <v>0.10008142373862905</v>
      </c>
      <c r="BB798" s="8">
        <v>1.9116539709392259E-2</v>
      </c>
      <c r="BC798" s="8">
        <v>0.10327628997158064</v>
      </c>
      <c r="BD798" s="8">
        <v>9.8277640256262913E-2</v>
      </c>
      <c r="BE798" s="8">
        <v>1.998993076516694E-2</v>
      </c>
      <c r="BF798" s="8">
        <v>0.17237147638583869</v>
      </c>
      <c r="BG798" s="8">
        <v>0.47196910499293493</v>
      </c>
      <c r="BH798" s="8">
        <v>5.8580067633619377E-6</v>
      </c>
      <c r="BI798" s="8">
        <v>0.34271561593903249</v>
      </c>
      <c r="BJ798" s="8">
        <v>1.29787763090129</v>
      </c>
      <c r="BK798" s="8">
        <v>1.0330555912609678</v>
      </c>
      <c r="BL798" s="8">
        <v>0.96440973729016144</v>
      </c>
    </row>
    <row r="799" spans="1:64" x14ac:dyDescent="0.3">
      <c r="A799" s="7">
        <v>561410</v>
      </c>
      <c r="B799" s="7" t="str">
        <f t="shared" si="228"/>
        <v>Document Preparation Services</v>
      </c>
      <c r="C799" s="8">
        <f t="shared" si="229"/>
        <v>9.46365502257E-2</v>
      </c>
      <c r="D799" s="8">
        <f t="shared" si="230"/>
        <v>1.70638889512E-2</v>
      </c>
      <c r="E799" s="8">
        <f t="shared" si="231"/>
        <v>6.5908173904E-2</v>
      </c>
      <c r="F799" s="8">
        <f t="shared" si="232"/>
        <v>2.9570043309899999E-2</v>
      </c>
      <c r="G799" s="8">
        <f t="shared" si="233"/>
        <v>4.1804526386299999E-3</v>
      </c>
      <c r="H799" s="8">
        <f t="shared" si="234"/>
        <v>1.6222814462699998E-2</v>
      </c>
      <c r="I799" s="8">
        <f t="shared" si="235"/>
        <v>6.6509630752500007E-2</v>
      </c>
      <c r="J799" s="8">
        <f t="shared" si="236"/>
        <v>1.03221578657E-2</v>
      </c>
      <c r="K799" s="8">
        <f t="shared" si="237"/>
        <v>3.4787409406099999E-2</v>
      </c>
      <c r="L799" s="8">
        <f t="shared" si="238"/>
        <v>9.0402391082800002E-2</v>
      </c>
      <c r="M799" s="8">
        <f t="shared" si="239"/>
        <v>1.5253488141999999E-2</v>
      </c>
      <c r="N799" s="8">
        <f t="shared" si="240"/>
        <v>7.6634531596499994E-2</v>
      </c>
      <c r="O799" s="8">
        <f t="shared" si="241"/>
        <v>0.54943743668699996</v>
      </c>
      <c r="P799" s="8">
        <f t="shared" si="242"/>
        <v>3.09964984117E-5</v>
      </c>
      <c r="Q799" s="8">
        <f t="shared" si="243"/>
        <v>0.50957067030000003</v>
      </c>
      <c r="R799" s="8">
        <f t="shared" si="244"/>
        <v>1.1776086130800001</v>
      </c>
      <c r="S799" s="8">
        <f t="shared" si="245"/>
        <v>1.04997331041</v>
      </c>
      <c r="T799" s="8">
        <f t="shared" si="246"/>
        <v>1.1116191980200001</v>
      </c>
      <c r="W799" s="7">
        <v>561410</v>
      </c>
      <c r="X799" s="7" t="s">
        <v>892</v>
      </c>
      <c r="Y799" s="8">
        <v>9.46365502257E-2</v>
      </c>
      <c r="Z799" s="8">
        <v>1.70638889512E-2</v>
      </c>
      <c r="AA799" s="8">
        <v>6.5908173904E-2</v>
      </c>
      <c r="AB799" s="8">
        <v>2.9570043309899999E-2</v>
      </c>
      <c r="AC799" s="8">
        <v>4.1804526386299999E-3</v>
      </c>
      <c r="AD799" s="8">
        <v>1.6222814462699998E-2</v>
      </c>
      <c r="AE799" s="8">
        <v>6.6509630752500007E-2</v>
      </c>
      <c r="AF799" s="8">
        <v>1.03221578657E-2</v>
      </c>
      <c r="AG799" s="8">
        <v>3.4787409406099999E-2</v>
      </c>
      <c r="AH799" s="8">
        <v>9.0402391082800002E-2</v>
      </c>
      <c r="AI799" s="8">
        <v>1.5253488141999999E-2</v>
      </c>
      <c r="AJ799" s="8">
        <v>7.6634531596499994E-2</v>
      </c>
      <c r="AK799" s="8">
        <v>0.54943743668699996</v>
      </c>
      <c r="AL799" s="8">
        <v>3.09964984117E-5</v>
      </c>
      <c r="AM799" s="8">
        <v>0.50957067030000003</v>
      </c>
      <c r="AN799" s="8">
        <v>1.1776086130800001</v>
      </c>
      <c r="AO799" s="8">
        <v>1.04997331041</v>
      </c>
      <c r="AP799" s="8">
        <v>1.1116191980200001</v>
      </c>
      <c r="AS799" s="7">
        <v>561410</v>
      </c>
      <c r="AT799" s="7" t="s">
        <v>892</v>
      </c>
      <c r="AU799" s="8">
        <v>0.15456840792036619</v>
      </c>
      <c r="AV799" s="8">
        <v>3.7206516888156453E-2</v>
      </c>
      <c r="AW799" s="8">
        <v>0.17616643048205</v>
      </c>
      <c r="AX799" s="8">
        <v>5.8125400047559658E-2</v>
      </c>
      <c r="AY799" s="8">
        <v>1.1150331351926127E-2</v>
      </c>
      <c r="AZ799" s="8">
        <v>5.3461516315216139E-2</v>
      </c>
      <c r="BA799" s="8">
        <v>0.12005613782724515</v>
      </c>
      <c r="BB799" s="8">
        <v>2.5723959582195172E-2</v>
      </c>
      <c r="BC799" s="8">
        <v>0.1168665852647193</v>
      </c>
      <c r="BD799" s="8">
        <v>0.15356243966876454</v>
      </c>
      <c r="BE799" s="8">
        <v>3.5292292282927434E-2</v>
      </c>
      <c r="BF799" s="8">
        <v>0.19164901192400485</v>
      </c>
      <c r="BG799" s="8">
        <v>0.53180427310258005</v>
      </c>
      <c r="BH799" s="8">
        <v>2.7278772753765479E-5</v>
      </c>
      <c r="BI799" s="8">
        <v>0.49276465980290274</v>
      </c>
      <c r="BJ799" s="8">
        <v>1.367941355291129</v>
      </c>
      <c r="BK799" s="8">
        <v>1.09047918319871</v>
      </c>
      <c r="BL799" s="8">
        <v>1.2303886181580641</v>
      </c>
    </row>
    <row r="800" spans="1:64" x14ac:dyDescent="0.3">
      <c r="A800" s="7">
        <v>561421</v>
      </c>
      <c r="B800" s="7" t="str">
        <f t="shared" si="228"/>
        <v>Telephone Answering Services</v>
      </c>
      <c r="C800" s="8">
        <f t="shared" si="229"/>
        <v>0.10397173888866129</v>
      </c>
      <c r="D800" s="8">
        <f t="shared" si="230"/>
        <v>2.7365321225051618E-2</v>
      </c>
      <c r="E800" s="8">
        <f t="shared" si="231"/>
        <v>0.11804028452047416</v>
      </c>
      <c r="F800" s="8">
        <f t="shared" si="232"/>
        <v>5.2464760833498388E-2</v>
      </c>
      <c r="G800" s="8">
        <f t="shared" si="233"/>
        <v>1.1608068984509032E-2</v>
      </c>
      <c r="H800" s="8">
        <f t="shared" si="234"/>
        <v>4.916265825282097E-2</v>
      </c>
      <c r="I800" s="8">
        <f t="shared" si="235"/>
        <v>8.1377388209735474E-2</v>
      </c>
      <c r="J800" s="8">
        <f t="shared" si="236"/>
        <v>1.9204894438708712E-2</v>
      </c>
      <c r="K800" s="8">
        <f t="shared" si="237"/>
        <v>7.8369775487924176E-2</v>
      </c>
      <c r="L800" s="8">
        <f t="shared" si="238"/>
        <v>0.10460311474394193</v>
      </c>
      <c r="M800" s="8">
        <f t="shared" si="239"/>
        <v>2.6256288189446773E-2</v>
      </c>
      <c r="N800" s="8">
        <f t="shared" si="240"/>
        <v>0.1282400237292097</v>
      </c>
      <c r="O800" s="8">
        <f t="shared" si="241"/>
        <v>0.31020722858830641</v>
      </c>
      <c r="P800" s="8">
        <f t="shared" si="242"/>
        <v>1.5736578227801933E-5</v>
      </c>
      <c r="Q800" s="8">
        <f t="shared" si="243"/>
        <v>0.28712116111677422</v>
      </c>
      <c r="R800" s="8">
        <f t="shared" si="244"/>
        <v>1</v>
      </c>
      <c r="S800" s="8">
        <f t="shared" si="245"/>
        <v>0.67775161710322585</v>
      </c>
      <c r="T800" s="8">
        <f t="shared" si="246"/>
        <v>0.74346818716870944</v>
      </c>
      <c r="W800" s="7">
        <v>561421</v>
      </c>
      <c r="X800" s="7" t="s">
        <v>893</v>
      </c>
      <c r="Y800" s="8">
        <v>0</v>
      </c>
      <c r="Z800" s="8">
        <v>0</v>
      </c>
      <c r="AA800" s="8">
        <v>0</v>
      </c>
      <c r="AB800" s="8">
        <v>0</v>
      </c>
      <c r="AC800" s="8">
        <v>0</v>
      </c>
      <c r="AD800" s="8">
        <v>0</v>
      </c>
      <c r="AE800" s="8">
        <v>0</v>
      </c>
      <c r="AF800" s="8">
        <v>0</v>
      </c>
      <c r="AG800" s="8">
        <v>0</v>
      </c>
      <c r="AH800" s="8">
        <v>0</v>
      </c>
      <c r="AI800" s="8">
        <v>0</v>
      </c>
      <c r="AJ800" s="8">
        <v>0</v>
      </c>
      <c r="AK800" s="8">
        <v>0</v>
      </c>
      <c r="AL800" s="8">
        <v>0</v>
      </c>
      <c r="AM800" s="8">
        <v>0</v>
      </c>
      <c r="AN800" s="8">
        <v>1</v>
      </c>
      <c r="AO800" s="8">
        <v>0</v>
      </c>
      <c r="AP800" s="8">
        <v>0</v>
      </c>
      <c r="AS800" s="7">
        <v>561421</v>
      </c>
      <c r="AT800" s="7" t="s">
        <v>893</v>
      </c>
      <c r="AU800" s="8">
        <v>0.10397173888866129</v>
      </c>
      <c r="AV800" s="8">
        <v>2.7365321225051618E-2</v>
      </c>
      <c r="AW800" s="8">
        <v>0.11804028452047416</v>
      </c>
      <c r="AX800" s="8">
        <v>5.2464760833498388E-2</v>
      </c>
      <c r="AY800" s="8">
        <v>1.1608068984509032E-2</v>
      </c>
      <c r="AZ800" s="8">
        <v>4.916265825282097E-2</v>
      </c>
      <c r="BA800" s="8">
        <v>8.1377388209735474E-2</v>
      </c>
      <c r="BB800" s="8">
        <v>1.9204894438708712E-2</v>
      </c>
      <c r="BC800" s="8">
        <v>7.8369775487924176E-2</v>
      </c>
      <c r="BD800" s="8">
        <v>0.10460311474394193</v>
      </c>
      <c r="BE800" s="8">
        <v>2.6256288189446773E-2</v>
      </c>
      <c r="BF800" s="8">
        <v>0.1282400237292097</v>
      </c>
      <c r="BG800" s="8">
        <v>0.31020722858830641</v>
      </c>
      <c r="BH800" s="8">
        <v>1.5736578227801933E-5</v>
      </c>
      <c r="BI800" s="8">
        <v>0.28712116111677422</v>
      </c>
      <c r="BJ800" s="8">
        <v>1.2493773446346774</v>
      </c>
      <c r="BK800" s="8">
        <v>0.67775161710322585</v>
      </c>
      <c r="BL800" s="8">
        <v>0.74346818716870944</v>
      </c>
    </row>
    <row r="801" spans="1:64" x14ac:dyDescent="0.3">
      <c r="A801" s="7">
        <v>561422</v>
      </c>
      <c r="B801" s="7" t="str">
        <f t="shared" si="228"/>
        <v>Telemarketing Bureaus and Other Contact Centers</v>
      </c>
      <c r="C801" s="8">
        <f t="shared" si="229"/>
        <v>9.4407793069900006E-2</v>
      </c>
      <c r="D801" s="8">
        <f t="shared" si="230"/>
        <v>1.6953718780000002E-2</v>
      </c>
      <c r="E801" s="8">
        <f t="shared" si="231"/>
        <v>5.3756083680699999E-2</v>
      </c>
      <c r="F801" s="8">
        <f t="shared" si="232"/>
        <v>5.8930282840000001E-2</v>
      </c>
      <c r="G801" s="8">
        <f t="shared" si="233"/>
        <v>8.2440036840899997E-3</v>
      </c>
      <c r="H801" s="8">
        <f t="shared" si="234"/>
        <v>2.4185986038400002E-2</v>
      </c>
      <c r="I801" s="8">
        <f t="shared" si="235"/>
        <v>6.6659640571500006E-2</v>
      </c>
      <c r="J801" s="8">
        <f t="shared" si="236"/>
        <v>1.0285255019299999E-2</v>
      </c>
      <c r="K801" s="8">
        <f t="shared" si="237"/>
        <v>2.6404135886300001E-2</v>
      </c>
      <c r="L801" s="8">
        <f t="shared" si="238"/>
        <v>9.0172281163099999E-2</v>
      </c>
      <c r="M801" s="8">
        <f t="shared" si="239"/>
        <v>1.51559950056E-2</v>
      </c>
      <c r="N801" s="8">
        <f t="shared" si="240"/>
        <v>6.3822208181500001E-2</v>
      </c>
      <c r="O801" s="8">
        <f t="shared" si="241"/>
        <v>0.54960919027900001</v>
      </c>
      <c r="P801" s="8">
        <f t="shared" si="242"/>
        <v>1.5636097327300002E-5</v>
      </c>
      <c r="Q801" s="8">
        <f t="shared" si="243"/>
        <v>0.50844055233999996</v>
      </c>
      <c r="R801" s="8">
        <f t="shared" si="244"/>
        <v>1.1651175955299999</v>
      </c>
      <c r="S801" s="8">
        <f t="shared" si="245"/>
        <v>1.09136027256</v>
      </c>
      <c r="T801" s="8">
        <f t="shared" si="246"/>
        <v>1.1033490314800001</v>
      </c>
      <c r="W801" s="7">
        <v>561422</v>
      </c>
      <c r="X801" s="7" t="s">
        <v>894</v>
      </c>
      <c r="Y801" s="8">
        <v>9.4407793069900006E-2</v>
      </c>
      <c r="Z801" s="8">
        <v>1.6953718780000002E-2</v>
      </c>
      <c r="AA801" s="8">
        <v>5.3756083680699999E-2</v>
      </c>
      <c r="AB801" s="8">
        <v>5.8930282840000001E-2</v>
      </c>
      <c r="AC801" s="8">
        <v>8.2440036840899997E-3</v>
      </c>
      <c r="AD801" s="8">
        <v>2.4185986038400002E-2</v>
      </c>
      <c r="AE801" s="8">
        <v>6.6659640571500006E-2</v>
      </c>
      <c r="AF801" s="8">
        <v>1.0285255019299999E-2</v>
      </c>
      <c r="AG801" s="8">
        <v>2.6404135886300001E-2</v>
      </c>
      <c r="AH801" s="8">
        <v>9.0172281163099999E-2</v>
      </c>
      <c r="AI801" s="8">
        <v>1.51559950056E-2</v>
      </c>
      <c r="AJ801" s="8">
        <v>6.3822208181500001E-2</v>
      </c>
      <c r="AK801" s="8">
        <v>0.54960919027900001</v>
      </c>
      <c r="AL801" s="8">
        <v>1.5636097327300002E-5</v>
      </c>
      <c r="AM801" s="8">
        <v>0.50844055233999996</v>
      </c>
      <c r="AN801" s="8">
        <v>1.1651175955299999</v>
      </c>
      <c r="AO801" s="8">
        <v>1.09136027256</v>
      </c>
      <c r="AP801" s="8">
        <v>1.1033490314800001</v>
      </c>
      <c r="AS801" s="7">
        <v>561422</v>
      </c>
      <c r="AT801" s="7" t="s">
        <v>894</v>
      </c>
      <c r="AU801" s="8">
        <v>0.12823289370352098</v>
      </c>
      <c r="AV801" s="8">
        <v>3.2211015043356453E-2</v>
      </c>
      <c r="AW801" s="8">
        <v>0.14133609136029518</v>
      </c>
      <c r="AX801" s="8">
        <v>9.9342316528616609E-2</v>
      </c>
      <c r="AY801" s="8">
        <v>2.089298418654505E-2</v>
      </c>
      <c r="AZ801" s="8">
        <v>8.5127123432257576E-2</v>
      </c>
      <c r="BA801" s="8">
        <v>0.10088537644332904</v>
      </c>
      <c r="BB801" s="8">
        <v>2.2572264637774037E-2</v>
      </c>
      <c r="BC801" s="8">
        <v>9.4015891695530623E-2</v>
      </c>
      <c r="BD801" s="8">
        <v>0.12864081308698222</v>
      </c>
      <c r="BE801" s="8">
        <v>3.0810965120284518E-2</v>
      </c>
      <c r="BF801" s="8">
        <v>0.15359038278992257</v>
      </c>
      <c r="BG801" s="8">
        <v>0.40784303963077423</v>
      </c>
      <c r="BH801" s="8">
        <v>1.6103976286673386E-5</v>
      </c>
      <c r="BI801" s="8">
        <v>0.37671384926190288</v>
      </c>
      <c r="BJ801" s="8">
        <v>1.3017800001072577</v>
      </c>
      <c r="BK801" s="8">
        <v>0.94729790801838709</v>
      </c>
      <c r="BL801" s="8">
        <v>0.95940901664774203</v>
      </c>
    </row>
    <row r="802" spans="1:64" x14ac:dyDescent="0.3">
      <c r="A802" s="7">
        <v>561431</v>
      </c>
      <c r="B802" s="7" t="str">
        <f t="shared" si="228"/>
        <v>Private Mail Centers</v>
      </c>
      <c r="C802" s="8">
        <f t="shared" si="229"/>
        <v>0.11672876757887901</v>
      </c>
      <c r="D802" s="8">
        <f t="shared" si="230"/>
        <v>2.9948763941793539E-2</v>
      </c>
      <c r="E802" s="8">
        <f t="shared" si="231"/>
        <v>0.12799062016499194</v>
      </c>
      <c r="F802" s="8">
        <f t="shared" si="232"/>
        <v>5.0127027759704353E-2</v>
      </c>
      <c r="G802" s="8">
        <f t="shared" si="233"/>
        <v>1.0717678145762228E-2</v>
      </c>
      <c r="H802" s="8">
        <f t="shared" si="234"/>
        <v>4.5427513924702421E-2</v>
      </c>
      <c r="I802" s="8">
        <f t="shared" si="235"/>
        <v>9.1804933612003217E-2</v>
      </c>
      <c r="J802" s="8">
        <f t="shared" si="236"/>
        <v>2.1016359906881454E-2</v>
      </c>
      <c r="K802" s="8">
        <f t="shared" si="237"/>
        <v>8.4849815896566122E-2</v>
      </c>
      <c r="L802" s="8">
        <f t="shared" si="238"/>
        <v>0.11774456442867258</v>
      </c>
      <c r="M802" s="8">
        <f t="shared" si="239"/>
        <v>2.8743825836484674E-2</v>
      </c>
      <c r="N802" s="8">
        <f t="shared" si="240"/>
        <v>0.1391994298709032</v>
      </c>
      <c r="O802" s="8">
        <f t="shared" si="241"/>
        <v>0.35457479771935507</v>
      </c>
      <c r="P802" s="8">
        <f t="shared" si="242"/>
        <v>2.131193656925306E-5</v>
      </c>
      <c r="Q802" s="8">
        <f t="shared" si="243"/>
        <v>0.32885236153032221</v>
      </c>
      <c r="R802" s="8">
        <f t="shared" si="244"/>
        <v>1</v>
      </c>
      <c r="S802" s="8">
        <f t="shared" si="245"/>
        <v>0.7514335101535482</v>
      </c>
      <c r="T802" s="8">
        <f t="shared" si="246"/>
        <v>0.84283239973822555</v>
      </c>
      <c r="W802" s="7">
        <v>561431</v>
      </c>
      <c r="X802" s="7" t="s">
        <v>895</v>
      </c>
      <c r="Y802" s="8">
        <v>0</v>
      </c>
      <c r="Z802" s="8">
        <v>0</v>
      </c>
      <c r="AA802" s="8">
        <v>0</v>
      </c>
      <c r="AB802" s="8">
        <v>0</v>
      </c>
      <c r="AC802" s="8">
        <v>0</v>
      </c>
      <c r="AD802" s="8">
        <v>0</v>
      </c>
      <c r="AE802" s="8">
        <v>0</v>
      </c>
      <c r="AF802" s="8">
        <v>0</v>
      </c>
      <c r="AG802" s="8">
        <v>0</v>
      </c>
      <c r="AH802" s="8">
        <v>0</v>
      </c>
      <c r="AI802" s="8">
        <v>0</v>
      </c>
      <c r="AJ802" s="8">
        <v>0</v>
      </c>
      <c r="AK802" s="8">
        <v>0</v>
      </c>
      <c r="AL802" s="8">
        <v>0</v>
      </c>
      <c r="AM802" s="8">
        <v>0</v>
      </c>
      <c r="AN802" s="8">
        <v>1</v>
      </c>
      <c r="AO802" s="8">
        <v>0</v>
      </c>
      <c r="AP802" s="8">
        <v>0</v>
      </c>
      <c r="AS802" s="7">
        <v>561431</v>
      </c>
      <c r="AT802" s="7" t="s">
        <v>895</v>
      </c>
      <c r="AU802" s="8">
        <v>0.11672876757887901</v>
      </c>
      <c r="AV802" s="8">
        <v>2.9948763941793539E-2</v>
      </c>
      <c r="AW802" s="8">
        <v>0.12799062016499194</v>
      </c>
      <c r="AX802" s="8">
        <v>5.0127027759704353E-2</v>
      </c>
      <c r="AY802" s="8">
        <v>1.0717678145762228E-2</v>
      </c>
      <c r="AZ802" s="8">
        <v>4.5427513924702421E-2</v>
      </c>
      <c r="BA802" s="8">
        <v>9.1804933612003217E-2</v>
      </c>
      <c r="BB802" s="8">
        <v>2.1016359906881454E-2</v>
      </c>
      <c r="BC802" s="8">
        <v>8.4849815896566122E-2</v>
      </c>
      <c r="BD802" s="8">
        <v>0.11774456442867258</v>
      </c>
      <c r="BE802" s="8">
        <v>2.8743825836484674E-2</v>
      </c>
      <c r="BF802" s="8">
        <v>0.1391994298709032</v>
      </c>
      <c r="BG802" s="8">
        <v>0.35457479771935507</v>
      </c>
      <c r="BH802" s="8">
        <v>2.131193656925306E-5</v>
      </c>
      <c r="BI802" s="8">
        <v>0.32885236153032221</v>
      </c>
      <c r="BJ802" s="8">
        <v>1.2746681516858061</v>
      </c>
      <c r="BK802" s="8">
        <v>0.7514335101535482</v>
      </c>
      <c r="BL802" s="8">
        <v>0.84283239973822555</v>
      </c>
    </row>
    <row r="803" spans="1:64" x14ac:dyDescent="0.3">
      <c r="A803" s="7">
        <v>561439</v>
      </c>
      <c r="B803" s="7" t="str">
        <f t="shared" si="228"/>
        <v>Other Business Service Centers (including Copy Shops)</v>
      </c>
      <c r="C803" s="8">
        <f t="shared" si="229"/>
        <v>0.12067242727730483</v>
      </c>
      <c r="D803" s="8">
        <f t="shared" si="230"/>
        <v>3.0807821529851617E-2</v>
      </c>
      <c r="E803" s="8">
        <f t="shared" si="231"/>
        <v>0.13372634350953552</v>
      </c>
      <c r="F803" s="8">
        <f t="shared" si="232"/>
        <v>8.6163331376634358E-2</v>
      </c>
      <c r="G803" s="8">
        <f t="shared" si="233"/>
        <v>1.806665955497087E-2</v>
      </c>
      <c r="H803" s="8">
        <f t="shared" si="234"/>
        <v>7.8779615148416623E-2</v>
      </c>
      <c r="I803" s="8">
        <f t="shared" si="235"/>
        <v>9.4594392731119345E-2</v>
      </c>
      <c r="J803" s="8">
        <f t="shared" si="236"/>
        <v>2.1569352000386937E-2</v>
      </c>
      <c r="K803" s="8">
        <f t="shared" si="237"/>
        <v>8.865490830536453E-2</v>
      </c>
      <c r="L803" s="8">
        <f t="shared" si="238"/>
        <v>0.12135639947408386</v>
      </c>
      <c r="M803" s="8">
        <f t="shared" si="239"/>
        <v>2.9518386261396128E-2</v>
      </c>
      <c r="N803" s="8">
        <f t="shared" si="240"/>
        <v>0.14530609583821455</v>
      </c>
      <c r="O803" s="8">
        <f t="shared" si="241"/>
        <v>0.37226095424632261</v>
      </c>
      <c r="P803" s="8">
        <f t="shared" si="242"/>
        <v>1.2767454401603061E-5</v>
      </c>
      <c r="Q803" s="8">
        <f t="shared" si="243"/>
        <v>0.3454233923368068</v>
      </c>
      <c r="R803" s="8">
        <f t="shared" si="244"/>
        <v>1</v>
      </c>
      <c r="S803" s="8">
        <f t="shared" si="245"/>
        <v>0.86042896091854826</v>
      </c>
      <c r="T803" s="8">
        <f t="shared" si="246"/>
        <v>0.88223800787548357</v>
      </c>
      <c r="W803" s="7">
        <v>561439</v>
      </c>
      <c r="X803" s="7" t="s">
        <v>896</v>
      </c>
      <c r="Y803" s="8">
        <v>0</v>
      </c>
      <c r="Z803" s="8">
        <v>0</v>
      </c>
      <c r="AA803" s="8">
        <v>0</v>
      </c>
      <c r="AB803" s="8">
        <v>0</v>
      </c>
      <c r="AC803" s="8">
        <v>0</v>
      </c>
      <c r="AD803" s="8">
        <v>0</v>
      </c>
      <c r="AE803" s="8">
        <v>0</v>
      </c>
      <c r="AF803" s="8">
        <v>0</v>
      </c>
      <c r="AG803" s="8">
        <v>0</v>
      </c>
      <c r="AH803" s="8">
        <v>0</v>
      </c>
      <c r="AI803" s="8">
        <v>0</v>
      </c>
      <c r="AJ803" s="8">
        <v>0</v>
      </c>
      <c r="AK803" s="8">
        <v>0</v>
      </c>
      <c r="AL803" s="8">
        <v>0</v>
      </c>
      <c r="AM803" s="8">
        <v>0</v>
      </c>
      <c r="AN803" s="8">
        <v>1</v>
      </c>
      <c r="AO803" s="8">
        <v>0</v>
      </c>
      <c r="AP803" s="8">
        <v>0</v>
      </c>
      <c r="AS803" s="7">
        <v>561439</v>
      </c>
      <c r="AT803" s="7" t="s">
        <v>896</v>
      </c>
      <c r="AU803" s="8">
        <v>0.12067242727730483</v>
      </c>
      <c r="AV803" s="8">
        <v>3.0807821529851617E-2</v>
      </c>
      <c r="AW803" s="8">
        <v>0.13372634350953552</v>
      </c>
      <c r="AX803" s="8">
        <v>8.6163331376634358E-2</v>
      </c>
      <c r="AY803" s="8">
        <v>1.806665955497087E-2</v>
      </c>
      <c r="AZ803" s="8">
        <v>7.8779615148416623E-2</v>
      </c>
      <c r="BA803" s="8">
        <v>9.4594392731119345E-2</v>
      </c>
      <c r="BB803" s="8">
        <v>2.1569352000386937E-2</v>
      </c>
      <c r="BC803" s="8">
        <v>8.865490830536453E-2</v>
      </c>
      <c r="BD803" s="8">
        <v>0.12135639947408386</v>
      </c>
      <c r="BE803" s="8">
        <v>2.9518386261396128E-2</v>
      </c>
      <c r="BF803" s="8">
        <v>0.14530609583821455</v>
      </c>
      <c r="BG803" s="8">
        <v>0.37226095424632261</v>
      </c>
      <c r="BH803" s="8">
        <v>1.2767454401603061E-5</v>
      </c>
      <c r="BI803" s="8">
        <v>0.3454233923368068</v>
      </c>
      <c r="BJ803" s="8">
        <v>1.2852065923164513</v>
      </c>
      <c r="BK803" s="8">
        <v>0.86042896091854826</v>
      </c>
      <c r="BL803" s="8">
        <v>0.88223800787548357</v>
      </c>
    </row>
    <row r="804" spans="1:64" x14ac:dyDescent="0.3">
      <c r="A804" s="7">
        <v>561440</v>
      </c>
      <c r="B804" s="7" t="str">
        <f t="shared" si="228"/>
        <v>Collection Agencies</v>
      </c>
      <c r="C804" s="8">
        <f t="shared" si="229"/>
        <v>9.4550618345599996E-2</v>
      </c>
      <c r="D804" s="8">
        <f t="shared" si="230"/>
        <v>1.7032516228100002E-2</v>
      </c>
      <c r="E804" s="8">
        <f t="shared" si="231"/>
        <v>5.8436174538300002E-2</v>
      </c>
      <c r="F804" s="8">
        <f t="shared" si="232"/>
        <v>0.108966419414</v>
      </c>
      <c r="G804" s="8">
        <f t="shared" si="233"/>
        <v>1.5357836909800001E-2</v>
      </c>
      <c r="H804" s="8">
        <f t="shared" si="234"/>
        <v>5.0982233047200003E-2</v>
      </c>
      <c r="I804" s="8">
        <f t="shared" si="235"/>
        <v>6.6492134665700003E-2</v>
      </c>
      <c r="J804" s="8">
        <f t="shared" si="236"/>
        <v>1.03016365142E-2</v>
      </c>
      <c r="K804" s="8">
        <f t="shared" si="237"/>
        <v>2.9755736549999998E-2</v>
      </c>
      <c r="L804" s="8">
        <f t="shared" si="238"/>
        <v>9.0315595682499999E-2</v>
      </c>
      <c r="M804" s="8">
        <f t="shared" si="239"/>
        <v>1.52276866927E-2</v>
      </c>
      <c r="N804" s="8">
        <f t="shared" si="240"/>
        <v>6.8644098863400005E-2</v>
      </c>
      <c r="O804" s="8">
        <f t="shared" si="241"/>
        <v>0.54943575582500004</v>
      </c>
      <c r="P804" s="8">
        <f t="shared" si="242"/>
        <v>8.4224608620899997E-6</v>
      </c>
      <c r="Q804" s="8">
        <f t="shared" si="243"/>
        <v>0.50976887884099997</v>
      </c>
      <c r="R804" s="8">
        <f t="shared" si="244"/>
        <v>1.17001930911</v>
      </c>
      <c r="S804" s="8">
        <f t="shared" si="245"/>
        <v>1.17530648937</v>
      </c>
      <c r="T804" s="8">
        <f t="shared" si="246"/>
        <v>1.10654950773</v>
      </c>
      <c r="W804" s="7">
        <v>561440</v>
      </c>
      <c r="X804" s="7" t="s">
        <v>897</v>
      </c>
      <c r="Y804" s="8">
        <v>9.4550618345599996E-2</v>
      </c>
      <c r="Z804" s="8">
        <v>1.7032516228100002E-2</v>
      </c>
      <c r="AA804" s="8">
        <v>5.8436174538300002E-2</v>
      </c>
      <c r="AB804" s="8">
        <v>0.108966419414</v>
      </c>
      <c r="AC804" s="8">
        <v>1.5357836909800001E-2</v>
      </c>
      <c r="AD804" s="8">
        <v>5.0982233047200003E-2</v>
      </c>
      <c r="AE804" s="8">
        <v>6.6492134665700003E-2</v>
      </c>
      <c r="AF804" s="8">
        <v>1.03016365142E-2</v>
      </c>
      <c r="AG804" s="8">
        <v>2.9755736549999998E-2</v>
      </c>
      <c r="AH804" s="8">
        <v>9.0315595682499999E-2</v>
      </c>
      <c r="AI804" s="8">
        <v>1.52276866927E-2</v>
      </c>
      <c r="AJ804" s="8">
        <v>6.8644098863400005E-2</v>
      </c>
      <c r="AK804" s="8">
        <v>0.54943575582500004</v>
      </c>
      <c r="AL804" s="8">
        <v>8.4224608620899997E-6</v>
      </c>
      <c r="AM804" s="8">
        <v>0.50976887884099997</v>
      </c>
      <c r="AN804" s="8">
        <v>1.17001930911</v>
      </c>
      <c r="AO804" s="8">
        <v>1.17530648937</v>
      </c>
      <c r="AP804" s="8">
        <v>1.10654950773</v>
      </c>
      <c r="AS804" s="7">
        <v>561440</v>
      </c>
      <c r="AT804" s="7" t="s">
        <v>897</v>
      </c>
      <c r="AU804" s="8">
        <v>9.6692908676790312E-2</v>
      </c>
      <c r="AV804" s="8">
        <v>2.5383246199959672E-2</v>
      </c>
      <c r="AW804" s="8">
        <v>0.10557275001864035</v>
      </c>
      <c r="AX804" s="8">
        <v>9.2781680113137102E-2</v>
      </c>
      <c r="AY804" s="8">
        <v>2.0749983868000001E-2</v>
      </c>
      <c r="AZ804" s="8">
        <v>7.886096224986773E-2</v>
      </c>
      <c r="BA804" s="8">
        <v>7.588391119771451E-2</v>
      </c>
      <c r="BB804" s="8">
        <v>1.7870190471317417E-2</v>
      </c>
      <c r="BC804" s="8">
        <v>6.9922013546738729E-2</v>
      </c>
      <c r="BD804" s="8">
        <v>9.710214247314837E-2</v>
      </c>
      <c r="BE804" s="8">
        <v>2.4418609527145006E-2</v>
      </c>
      <c r="BF804" s="8">
        <v>0.1145423503017661</v>
      </c>
      <c r="BG804" s="8">
        <v>0.29249200875222592</v>
      </c>
      <c r="BH804" s="8">
        <v>5.6897053747527405E-6</v>
      </c>
      <c r="BI804" s="8">
        <v>0.27101358312280655</v>
      </c>
      <c r="BJ804" s="8">
        <v>1.2276489048956452</v>
      </c>
      <c r="BK804" s="8">
        <v>0.72465069074709676</v>
      </c>
      <c r="BL804" s="8">
        <v>0.69593417973161265</v>
      </c>
    </row>
    <row r="805" spans="1:64" x14ac:dyDescent="0.3">
      <c r="A805" s="7">
        <v>561450</v>
      </c>
      <c r="B805" s="7" t="str">
        <f t="shared" si="228"/>
        <v>Credit Bureaus</v>
      </c>
      <c r="C805" s="8">
        <f t="shared" si="229"/>
        <v>6.4928635832016135E-2</v>
      </c>
      <c r="D805" s="8">
        <f t="shared" si="230"/>
        <v>1.9214854344045164E-2</v>
      </c>
      <c r="E805" s="8">
        <f t="shared" si="231"/>
        <v>6.9456166881627424E-2</v>
      </c>
      <c r="F805" s="8">
        <f t="shared" si="232"/>
        <v>0.10798320621921935</v>
      </c>
      <c r="G805" s="8">
        <f t="shared" si="233"/>
        <v>2.8275254701445804E-2</v>
      </c>
      <c r="H805" s="8">
        <f t="shared" si="234"/>
        <v>9.8564904713220963E-2</v>
      </c>
      <c r="I805" s="8">
        <f t="shared" si="235"/>
        <v>5.1562163937741934E-2</v>
      </c>
      <c r="J805" s="8">
        <f t="shared" si="236"/>
        <v>1.377689019381613E-2</v>
      </c>
      <c r="K805" s="8">
        <f t="shared" si="237"/>
        <v>4.5662898579398384E-2</v>
      </c>
      <c r="L805" s="8">
        <f t="shared" si="238"/>
        <v>6.6342742712451622E-2</v>
      </c>
      <c r="M805" s="8">
        <f t="shared" si="239"/>
        <v>1.8696287609164516E-2</v>
      </c>
      <c r="N805" s="8">
        <f t="shared" si="240"/>
        <v>7.552149977974193E-2</v>
      </c>
      <c r="O805" s="8">
        <f t="shared" si="241"/>
        <v>0.15961709676861285</v>
      </c>
      <c r="P805" s="8">
        <f t="shared" si="242"/>
        <v>1.8647284285972581E-6</v>
      </c>
      <c r="Q805" s="8">
        <f t="shared" si="243"/>
        <v>0.14822457594009672</v>
      </c>
      <c r="R805" s="8">
        <f t="shared" si="244"/>
        <v>1</v>
      </c>
      <c r="S805" s="8">
        <f t="shared" si="245"/>
        <v>0.52514594627935485</v>
      </c>
      <c r="T805" s="8">
        <f t="shared" si="246"/>
        <v>0.40132453335596779</v>
      </c>
      <c r="W805" s="7">
        <v>561450</v>
      </c>
      <c r="X805" s="7" t="s">
        <v>898</v>
      </c>
      <c r="Y805" s="8">
        <v>0</v>
      </c>
      <c r="Z805" s="8">
        <v>0</v>
      </c>
      <c r="AA805" s="8">
        <v>0</v>
      </c>
      <c r="AB805" s="8">
        <v>0</v>
      </c>
      <c r="AC805" s="8">
        <v>0</v>
      </c>
      <c r="AD805" s="8">
        <v>0</v>
      </c>
      <c r="AE805" s="8">
        <v>0</v>
      </c>
      <c r="AF805" s="8">
        <v>0</v>
      </c>
      <c r="AG805" s="8">
        <v>0</v>
      </c>
      <c r="AH805" s="8">
        <v>0</v>
      </c>
      <c r="AI805" s="8">
        <v>0</v>
      </c>
      <c r="AJ805" s="8">
        <v>0</v>
      </c>
      <c r="AK805" s="8">
        <v>0</v>
      </c>
      <c r="AL805" s="8">
        <v>0</v>
      </c>
      <c r="AM805" s="8">
        <v>0</v>
      </c>
      <c r="AN805" s="8">
        <v>1</v>
      </c>
      <c r="AO805" s="8">
        <v>0</v>
      </c>
      <c r="AP805" s="8">
        <v>0</v>
      </c>
      <c r="AS805" s="7">
        <v>561450</v>
      </c>
      <c r="AT805" s="7" t="s">
        <v>898</v>
      </c>
      <c r="AU805" s="8">
        <v>6.4928635832016135E-2</v>
      </c>
      <c r="AV805" s="8">
        <v>1.9214854344045164E-2</v>
      </c>
      <c r="AW805" s="8">
        <v>6.9456166881627424E-2</v>
      </c>
      <c r="AX805" s="8">
        <v>0.10798320621921935</v>
      </c>
      <c r="AY805" s="8">
        <v>2.8275254701445804E-2</v>
      </c>
      <c r="AZ805" s="8">
        <v>9.8564904713220963E-2</v>
      </c>
      <c r="BA805" s="8">
        <v>5.1562163937741934E-2</v>
      </c>
      <c r="BB805" s="8">
        <v>1.377689019381613E-2</v>
      </c>
      <c r="BC805" s="8">
        <v>4.5662898579398384E-2</v>
      </c>
      <c r="BD805" s="8">
        <v>6.6342742712451622E-2</v>
      </c>
      <c r="BE805" s="8">
        <v>1.8696287609164516E-2</v>
      </c>
      <c r="BF805" s="8">
        <v>7.552149977974193E-2</v>
      </c>
      <c r="BG805" s="8">
        <v>0.15961709676861285</v>
      </c>
      <c r="BH805" s="8">
        <v>1.8647284285972581E-6</v>
      </c>
      <c r="BI805" s="8">
        <v>0.14822457594009672</v>
      </c>
      <c r="BJ805" s="8">
        <v>1.153599657057903</v>
      </c>
      <c r="BK805" s="8">
        <v>0.52514594627935485</v>
      </c>
      <c r="BL805" s="8">
        <v>0.40132453335596779</v>
      </c>
    </row>
    <row r="806" spans="1:64" x14ac:dyDescent="0.3">
      <c r="A806" s="7">
        <v>561491</v>
      </c>
      <c r="B806" s="7" t="str">
        <f t="shared" si="228"/>
        <v>Repossession Services</v>
      </c>
      <c r="C806" s="8">
        <f t="shared" si="229"/>
        <v>0.13141711627866612</v>
      </c>
      <c r="D806" s="8">
        <f t="shared" si="230"/>
        <v>3.2989516649529045E-2</v>
      </c>
      <c r="E806" s="8">
        <f t="shared" si="231"/>
        <v>0.14815122753501289</v>
      </c>
      <c r="F806" s="8">
        <f t="shared" si="232"/>
        <v>6.8968932895575819E-2</v>
      </c>
      <c r="G806" s="8">
        <f t="shared" si="233"/>
        <v>1.4671927225450162E-2</v>
      </c>
      <c r="H806" s="8">
        <f t="shared" si="234"/>
        <v>6.4631058255538706E-2</v>
      </c>
      <c r="I806" s="8">
        <f t="shared" si="235"/>
        <v>0.10262629334429033</v>
      </c>
      <c r="J806" s="8">
        <f t="shared" si="236"/>
        <v>2.2972116704222736E-2</v>
      </c>
      <c r="K806" s="8">
        <f t="shared" si="237"/>
        <v>9.84533612016016E-2</v>
      </c>
      <c r="L806" s="8">
        <f t="shared" si="238"/>
        <v>0.13167776085478064</v>
      </c>
      <c r="M806" s="8">
        <f t="shared" si="239"/>
        <v>3.1444361550872574E-2</v>
      </c>
      <c r="N806" s="8">
        <f t="shared" si="240"/>
        <v>0.16062644094873713</v>
      </c>
      <c r="O806" s="8">
        <f t="shared" si="241"/>
        <v>0.416578467015565</v>
      </c>
      <c r="P806" s="8">
        <f t="shared" si="242"/>
        <v>1.7679714802589526E-5</v>
      </c>
      <c r="Q806" s="8">
        <f t="shared" si="243"/>
        <v>0.38578169179703237</v>
      </c>
      <c r="R806" s="8">
        <f t="shared" si="244"/>
        <v>1</v>
      </c>
      <c r="S806" s="8">
        <f t="shared" si="245"/>
        <v>0.90633643450548385</v>
      </c>
      <c r="T806" s="8">
        <f t="shared" si="246"/>
        <v>0.98211628737854839</v>
      </c>
      <c r="W806" s="7">
        <v>561491</v>
      </c>
      <c r="X806" s="7" t="s">
        <v>899</v>
      </c>
      <c r="Y806" s="8">
        <v>0</v>
      </c>
      <c r="Z806" s="8">
        <v>0</v>
      </c>
      <c r="AA806" s="8">
        <v>0</v>
      </c>
      <c r="AB806" s="8">
        <v>0</v>
      </c>
      <c r="AC806" s="8">
        <v>0</v>
      </c>
      <c r="AD806" s="8">
        <v>0</v>
      </c>
      <c r="AE806" s="8">
        <v>0</v>
      </c>
      <c r="AF806" s="8">
        <v>0</v>
      </c>
      <c r="AG806" s="8">
        <v>0</v>
      </c>
      <c r="AH806" s="8">
        <v>0</v>
      </c>
      <c r="AI806" s="8">
        <v>0</v>
      </c>
      <c r="AJ806" s="8">
        <v>0</v>
      </c>
      <c r="AK806" s="8">
        <v>0</v>
      </c>
      <c r="AL806" s="8">
        <v>0</v>
      </c>
      <c r="AM806" s="8">
        <v>0</v>
      </c>
      <c r="AN806" s="8">
        <v>1</v>
      </c>
      <c r="AO806" s="8">
        <v>0</v>
      </c>
      <c r="AP806" s="8">
        <v>0</v>
      </c>
      <c r="AS806" s="7">
        <v>561491</v>
      </c>
      <c r="AT806" s="7" t="s">
        <v>899</v>
      </c>
      <c r="AU806" s="8">
        <v>0.13141711627866612</v>
      </c>
      <c r="AV806" s="8">
        <v>3.2989516649529045E-2</v>
      </c>
      <c r="AW806" s="8">
        <v>0.14815122753501289</v>
      </c>
      <c r="AX806" s="8">
        <v>6.8968932895575819E-2</v>
      </c>
      <c r="AY806" s="8">
        <v>1.4671927225450162E-2</v>
      </c>
      <c r="AZ806" s="8">
        <v>6.4631058255538706E-2</v>
      </c>
      <c r="BA806" s="8">
        <v>0.10262629334429033</v>
      </c>
      <c r="BB806" s="8">
        <v>2.2972116704222736E-2</v>
      </c>
      <c r="BC806" s="8">
        <v>9.84533612016016E-2</v>
      </c>
      <c r="BD806" s="8">
        <v>0.13167776085478064</v>
      </c>
      <c r="BE806" s="8">
        <v>3.1444361550872574E-2</v>
      </c>
      <c r="BF806" s="8">
        <v>0.16062644094873713</v>
      </c>
      <c r="BG806" s="8">
        <v>0.416578467015565</v>
      </c>
      <c r="BH806" s="8">
        <v>1.7679714802589526E-5</v>
      </c>
      <c r="BI806" s="8">
        <v>0.38578169179703237</v>
      </c>
      <c r="BJ806" s="8">
        <v>1.3125578604640322</v>
      </c>
      <c r="BK806" s="8">
        <v>0.90633643450548385</v>
      </c>
      <c r="BL806" s="8">
        <v>0.98211628737854839</v>
      </c>
    </row>
    <row r="807" spans="1:64" x14ac:dyDescent="0.3">
      <c r="A807" s="7">
        <v>561492</v>
      </c>
      <c r="B807" s="7" t="str">
        <f t="shared" si="228"/>
        <v>Court Reporting and Stenotype Services</v>
      </c>
      <c r="C807" s="8">
        <f t="shared" si="229"/>
        <v>9.4804026753499998E-2</v>
      </c>
      <c r="D807" s="8">
        <f t="shared" si="230"/>
        <v>1.7126085229700001E-2</v>
      </c>
      <c r="E807" s="8">
        <f t="shared" si="231"/>
        <v>7.7146129894499996E-2</v>
      </c>
      <c r="F807" s="8">
        <f t="shared" si="232"/>
        <v>5.8093442459100003E-2</v>
      </c>
      <c r="G807" s="8">
        <f t="shared" si="233"/>
        <v>8.2389819141300003E-3</v>
      </c>
      <c r="H807" s="8">
        <f t="shared" si="234"/>
        <v>3.9104487667100001E-2</v>
      </c>
      <c r="I807" s="8">
        <f t="shared" si="235"/>
        <v>6.6509663856599996E-2</v>
      </c>
      <c r="J807" s="8">
        <f t="shared" si="236"/>
        <v>1.0354253642200001E-2</v>
      </c>
      <c r="K807" s="8">
        <f t="shared" si="237"/>
        <v>4.2469830237899998E-2</v>
      </c>
      <c r="L807" s="8">
        <f t="shared" si="238"/>
        <v>9.06451776598E-2</v>
      </c>
      <c r="M807" s="8">
        <f t="shared" si="239"/>
        <v>1.5313391107800001E-2</v>
      </c>
      <c r="N807" s="8">
        <f t="shared" si="240"/>
        <v>8.8545408162100006E-2</v>
      </c>
      <c r="O807" s="8">
        <f t="shared" si="241"/>
        <v>0.54935623605100004</v>
      </c>
      <c r="P807" s="8">
        <f t="shared" si="242"/>
        <v>1.5766430141999999E-5</v>
      </c>
      <c r="Q807" s="8">
        <f t="shared" si="243"/>
        <v>0.50960964036199996</v>
      </c>
      <c r="R807" s="8">
        <f t="shared" si="244"/>
        <v>1.1890762418800001</v>
      </c>
      <c r="S807" s="8">
        <f t="shared" si="245"/>
        <v>1.1054369120400001</v>
      </c>
      <c r="T807" s="8">
        <f t="shared" si="246"/>
        <v>1.1193337477400001</v>
      </c>
      <c r="W807" s="7">
        <v>561492</v>
      </c>
      <c r="X807" s="7" t="s">
        <v>900</v>
      </c>
      <c r="Y807" s="8">
        <v>9.4804026753499998E-2</v>
      </c>
      <c r="Z807" s="8">
        <v>1.7126085229700001E-2</v>
      </c>
      <c r="AA807" s="8">
        <v>7.7146129894499996E-2</v>
      </c>
      <c r="AB807" s="8">
        <v>5.8093442459100003E-2</v>
      </c>
      <c r="AC807" s="8">
        <v>8.2389819141300003E-3</v>
      </c>
      <c r="AD807" s="8">
        <v>3.9104487667100001E-2</v>
      </c>
      <c r="AE807" s="8">
        <v>6.6509663856599996E-2</v>
      </c>
      <c r="AF807" s="8">
        <v>1.0354253642200001E-2</v>
      </c>
      <c r="AG807" s="8">
        <v>4.2469830237899998E-2</v>
      </c>
      <c r="AH807" s="8">
        <v>9.06451776598E-2</v>
      </c>
      <c r="AI807" s="8">
        <v>1.5313391107800001E-2</v>
      </c>
      <c r="AJ807" s="8">
        <v>8.8545408162100006E-2</v>
      </c>
      <c r="AK807" s="8">
        <v>0.54935623605100004</v>
      </c>
      <c r="AL807" s="8">
        <v>1.5766430141999999E-5</v>
      </c>
      <c r="AM807" s="8">
        <v>0.50960964036199996</v>
      </c>
      <c r="AN807" s="8">
        <v>1.1890762418800001</v>
      </c>
      <c r="AO807" s="8">
        <v>1.1054369120400001</v>
      </c>
      <c r="AP807" s="8">
        <v>1.1193337477400001</v>
      </c>
      <c r="AS807" s="7">
        <v>561492</v>
      </c>
      <c r="AT807" s="7" t="s">
        <v>900</v>
      </c>
      <c r="AU807" s="8">
        <v>0.15222374202950159</v>
      </c>
      <c r="AV807" s="8">
        <v>3.6634920296308063E-2</v>
      </c>
      <c r="AW807" s="8">
        <v>0.17700582095928549</v>
      </c>
      <c r="AX807" s="8">
        <v>7.9286724356326471E-2</v>
      </c>
      <c r="AY807" s="8">
        <v>1.6474663973707112E-2</v>
      </c>
      <c r="AZ807" s="8">
        <v>7.3588672433123059E-2</v>
      </c>
      <c r="BA807" s="8">
        <v>0.11816862249048225</v>
      </c>
      <c r="BB807" s="8">
        <v>2.5335005825836136E-2</v>
      </c>
      <c r="BC807" s="8">
        <v>0.11773818668958069</v>
      </c>
      <c r="BD807" s="8">
        <v>0.15149361046799356</v>
      </c>
      <c r="BE807" s="8">
        <v>3.479026422686677E-2</v>
      </c>
      <c r="BF807" s="8">
        <v>0.19232094491855803</v>
      </c>
      <c r="BG807" s="8">
        <v>0.52286475110925845</v>
      </c>
      <c r="BH807" s="8">
        <v>2.6884332952316768E-5</v>
      </c>
      <c r="BI807" s="8">
        <v>0.48475994229388747</v>
      </c>
      <c r="BJ807" s="8">
        <v>1.3658644832854836</v>
      </c>
      <c r="BK807" s="8">
        <v>1.120962963989355</v>
      </c>
      <c r="BL807" s="8">
        <v>1.2128547182314517</v>
      </c>
    </row>
    <row r="808" spans="1:64" x14ac:dyDescent="0.3">
      <c r="A808" s="7">
        <v>561499</v>
      </c>
      <c r="B808" s="7" t="str">
        <f t="shared" si="228"/>
        <v>All Other Business Support Services</v>
      </c>
      <c r="C808" s="8">
        <f t="shared" si="229"/>
        <v>9.4523309506000006E-2</v>
      </c>
      <c r="D808" s="8">
        <f t="shared" si="230"/>
        <v>1.69914745687E-2</v>
      </c>
      <c r="E808" s="8">
        <f t="shared" si="231"/>
        <v>6.6888068410900003E-2</v>
      </c>
      <c r="F808" s="8">
        <f t="shared" si="232"/>
        <v>9.5435309490099998E-2</v>
      </c>
      <c r="G808" s="8">
        <f t="shared" si="233"/>
        <v>1.33783773582E-2</v>
      </c>
      <c r="H808" s="8">
        <f t="shared" si="234"/>
        <v>5.3307059551999998E-2</v>
      </c>
      <c r="I808" s="8">
        <f t="shared" si="235"/>
        <v>6.6485376828000001E-2</v>
      </c>
      <c r="J808" s="8">
        <f t="shared" si="236"/>
        <v>1.0274300830099999E-2</v>
      </c>
      <c r="K808" s="8">
        <f t="shared" si="237"/>
        <v>3.5505893431600002E-2</v>
      </c>
      <c r="L808" s="8">
        <f t="shared" si="238"/>
        <v>9.0273646051099998E-2</v>
      </c>
      <c r="M808" s="8">
        <f t="shared" si="239"/>
        <v>1.51904517634E-2</v>
      </c>
      <c r="N808" s="8">
        <f t="shared" si="240"/>
        <v>7.7588523267699994E-2</v>
      </c>
      <c r="O808" s="8">
        <f t="shared" si="241"/>
        <v>0.54956666571599999</v>
      </c>
      <c r="P808" s="8">
        <f t="shared" si="242"/>
        <v>9.6520359883600006E-6</v>
      </c>
      <c r="Q808" s="8">
        <f t="shared" si="243"/>
        <v>0.51001909434299997</v>
      </c>
      <c r="R808" s="8">
        <f t="shared" si="244"/>
        <v>1.1784028524900001</v>
      </c>
      <c r="S808" s="8">
        <f t="shared" si="245"/>
        <v>1.1621207464000001</v>
      </c>
      <c r="T808" s="8">
        <f t="shared" si="246"/>
        <v>1.11226557109</v>
      </c>
      <c r="W808" s="7">
        <v>561499</v>
      </c>
      <c r="X808" s="7" t="s">
        <v>901</v>
      </c>
      <c r="Y808" s="8">
        <v>9.4523309506000006E-2</v>
      </c>
      <c r="Z808" s="8">
        <v>1.69914745687E-2</v>
      </c>
      <c r="AA808" s="8">
        <v>6.6888068410900003E-2</v>
      </c>
      <c r="AB808" s="8">
        <v>9.5435309490099998E-2</v>
      </c>
      <c r="AC808" s="8">
        <v>1.33783773582E-2</v>
      </c>
      <c r="AD808" s="8">
        <v>5.3307059551999998E-2</v>
      </c>
      <c r="AE808" s="8">
        <v>6.6485376828000001E-2</v>
      </c>
      <c r="AF808" s="8">
        <v>1.0274300830099999E-2</v>
      </c>
      <c r="AG808" s="8">
        <v>3.5505893431600002E-2</v>
      </c>
      <c r="AH808" s="8">
        <v>9.0273646051099998E-2</v>
      </c>
      <c r="AI808" s="8">
        <v>1.51904517634E-2</v>
      </c>
      <c r="AJ808" s="8">
        <v>7.7588523267699994E-2</v>
      </c>
      <c r="AK808" s="8">
        <v>0.54956666571599999</v>
      </c>
      <c r="AL808" s="8">
        <v>9.6520359883600006E-6</v>
      </c>
      <c r="AM808" s="8">
        <v>0.51001909434299997</v>
      </c>
      <c r="AN808" s="8">
        <v>1.1784028524900001</v>
      </c>
      <c r="AO808" s="8">
        <v>1.1621207464000001</v>
      </c>
      <c r="AP808" s="8">
        <v>1.11226557109</v>
      </c>
      <c r="AS808" s="7">
        <v>561499</v>
      </c>
      <c r="AT808" s="7" t="s">
        <v>901</v>
      </c>
      <c r="AU808" s="8">
        <v>0.15570268532727097</v>
      </c>
      <c r="AV808" s="8">
        <v>3.7320878511191931E-2</v>
      </c>
      <c r="AW808" s="8">
        <v>0.17798874544484511</v>
      </c>
      <c r="AX808" s="8">
        <v>0.11402958596472741</v>
      </c>
      <c r="AY808" s="8">
        <v>2.3058505646744196E-2</v>
      </c>
      <c r="AZ808" s="8">
        <v>0.10101361192436775</v>
      </c>
      <c r="BA808" s="8">
        <v>0.12087587148254676</v>
      </c>
      <c r="BB808" s="8">
        <v>2.5778964175127098E-2</v>
      </c>
      <c r="BC808" s="8">
        <v>0.11800665631813068</v>
      </c>
      <c r="BD808" s="8">
        <v>0.15450016514514039</v>
      </c>
      <c r="BE808" s="8">
        <v>3.5377875594656945E-2</v>
      </c>
      <c r="BF808" s="8">
        <v>0.19351921105614994</v>
      </c>
      <c r="BG808" s="8">
        <v>0.54079393563335443</v>
      </c>
      <c r="BH808" s="8">
        <v>1.4509544411733387E-5</v>
      </c>
      <c r="BI808" s="8">
        <v>0.50126857568580607</v>
      </c>
      <c r="BJ808" s="8">
        <v>1.3710123092835484</v>
      </c>
      <c r="BK808" s="8">
        <v>1.2219726712779038</v>
      </c>
      <c r="BL808" s="8">
        <v>1.248532459717419</v>
      </c>
    </row>
    <row r="809" spans="1:64" x14ac:dyDescent="0.3">
      <c r="A809" s="7">
        <v>561510</v>
      </c>
      <c r="B809" s="7" t="str">
        <f t="shared" si="228"/>
        <v>Travel Agencies</v>
      </c>
      <c r="C809" s="8">
        <f t="shared" si="229"/>
        <v>0.17899244660335489</v>
      </c>
      <c r="D809" s="8">
        <f t="shared" si="230"/>
        <v>3.9680763898920973E-2</v>
      </c>
      <c r="E809" s="8">
        <f t="shared" si="231"/>
        <v>0.15274002506342577</v>
      </c>
      <c r="F809" s="8">
        <f t="shared" si="232"/>
        <v>0.19958961906430164</v>
      </c>
      <c r="G809" s="8">
        <f t="shared" si="233"/>
        <v>4.0789008471448382E-2</v>
      </c>
      <c r="H809" s="8">
        <f t="shared" si="234"/>
        <v>0.11641860918273711</v>
      </c>
      <c r="I809" s="8">
        <f t="shared" si="235"/>
        <v>0.22215418877872589</v>
      </c>
      <c r="J809" s="8">
        <f t="shared" si="236"/>
        <v>4.8483635135759671E-2</v>
      </c>
      <c r="K809" s="8">
        <f t="shared" si="237"/>
        <v>0.14515743508181772</v>
      </c>
      <c r="L809" s="8">
        <f t="shared" si="238"/>
        <v>0.2627241696887741</v>
      </c>
      <c r="M809" s="8">
        <f t="shared" si="239"/>
        <v>5.3359316087483871E-2</v>
      </c>
      <c r="N809" s="8">
        <f t="shared" si="240"/>
        <v>0.24479111546466126</v>
      </c>
      <c r="O809" s="8">
        <f t="shared" si="241"/>
        <v>0.33442734036483895</v>
      </c>
      <c r="P809" s="8">
        <f t="shared" si="242"/>
        <v>6.7867324753974202E-6</v>
      </c>
      <c r="Q809" s="8">
        <f t="shared" si="243"/>
        <v>0.24859286428264515</v>
      </c>
      <c r="R809" s="8">
        <f t="shared" si="244"/>
        <v>1</v>
      </c>
      <c r="S809" s="8">
        <f t="shared" si="245"/>
        <v>1.195506914138226</v>
      </c>
      <c r="T809" s="8">
        <f t="shared" si="246"/>
        <v>1.2545049364153222</v>
      </c>
      <c r="W809" s="7">
        <v>561510</v>
      </c>
      <c r="X809" s="7" t="s">
        <v>902</v>
      </c>
      <c r="Y809" s="8">
        <v>0</v>
      </c>
      <c r="Z809" s="8">
        <v>0</v>
      </c>
      <c r="AA809" s="8">
        <v>0</v>
      </c>
      <c r="AB809" s="8">
        <v>0</v>
      </c>
      <c r="AC809" s="8">
        <v>0</v>
      </c>
      <c r="AD809" s="8">
        <v>0</v>
      </c>
      <c r="AE809" s="8">
        <v>0</v>
      </c>
      <c r="AF809" s="8">
        <v>0</v>
      </c>
      <c r="AG809" s="8">
        <v>0</v>
      </c>
      <c r="AH809" s="8">
        <v>0</v>
      </c>
      <c r="AI809" s="8">
        <v>0</v>
      </c>
      <c r="AJ809" s="8">
        <v>0</v>
      </c>
      <c r="AK809" s="8">
        <v>0</v>
      </c>
      <c r="AL809" s="8">
        <v>0</v>
      </c>
      <c r="AM809" s="8">
        <v>0</v>
      </c>
      <c r="AN809" s="8">
        <v>1</v>
      </c>
      <c r="AO809" s="8">
        <v>0</v>
      </c>
      <c r="AP809" s="8">
        <v>0</v>
      </c>
      <c r="AS809" s="7">
        <v>561510</v>
      </c>
      <c r="AT809" s="7" t="s">
        <v>902</v>
      </c>
      <c r="AU809" s="8">
        <v>0.17899244660335489</v>
      </c>
      <c r="AV809" s="8">
        <v>3.9680763898920973E-2</v>
      </c>
      <c r="AW809" s="8">
        <v>0.15274002506342577</v>
      </c>
      <c r="AX809" s="8">
        <v>0.19958961906430164</v>
      </c>
      <c r="AY809" s="8">
        <v>4.0789008471448382E-2</v>
      </c>
      <c r="AZ809" s="8">
        <v>0.11641860918273711</v>
      </c>
      <c r="BA809" s="8">
        <v>0.22215418877872589</v>
      </c>
      <c r="BB809" s="8">
        <v>4.8483635135759671E-2</v>
      </c>
      <c r="BC809" s="8">
        <v>0.14515743508181772</v>
      </c>
      <c r="BD809" s="8">
        <v>0.2627241696887741</v>
      </c>
      <c r="BE809" s="8">
        <v>5.3359316087483871E-2</v>
      </c>
      <c r="BF809" s="8">
        <v>0.24479111546466126</v>
      </c>
      <c r="BG809" s="8">
        <v>0.33442734036483895</v>
      </c>
      <c r="BH809" s="8">
        <v>6.7867324753974202E-6</v>
      </c>
      <c r="BI809" s="8">
        <v>0.24859286428264515</v>
      </c>
      <c r="BJ809" s="8">
        <v>1.3714132355656454</v>
      </c>
      <c r="BK809" s="8">
        <v>1.195506914138226</v>
      </c>
      <c r="BL809" s="8">
        <v>1.2545049364153222</v>
      </c>
    </row>
    <row r="810" spans="1:64" x14ac:dyDescent="0.3">
      <c r="A810" s="7">
        <v>561520</v>
      </c>
      <c r="B810" s="7" t="str">
        <f t="shared" si="228"/>
        <v>Tour Operators</v>
      </c>
      <c r="C810" s="8">
        <f t="shared" si="229"/>
        <v>0.13955469456993549</v>
      </c>
      <c r="D810" s="8">
        <f t="shared" si="230"/>
        <v>3.3552590265641939E-2</v>
      </c>
      <c r="E810" s="8">
        <f t="shared" si="231"/>
        <v>0.11802271498470805</v>
      </c>
      <c r="F810" s="8">
        <f t="shared" si="232"/>
        <v>0.14600851949230806</v>
      </c>
      <c r="G810" s="8">
        <f t="shared" si="233"/>
        <v>3.3183227475291767E-2</v>
      </c>
      <c r="H810" s="8">
        <f t="shared" si="234"/>
        <v>8.7782685087070975E-2</v>
      </c>
      <c r="I810" s="8">
        <f t="shared" si="235"/>
        <v>0.17383681059737097</v>
      </c>
      <c r="J810" s="8">
        <f t="shared" si="236"/>
        <v>4.1307511279741936E-2</v>
      </c>
      <c r="K810" s="8">
        <f t="shared" si="237"/>
        <v>0.11445567221116128</v>
      </c>
      <c r="L810" s="8">
        <f t="shared" si="238"/>
        <v>0.20571660872459677</v>
      </c>
      <c r="M810" s="8">
        <f t="shared" si="239"/>
        <v>4.5598089799814515E-2</v>
      </c>
      <c r="N810" s="8">
        <f t="shared" si="240"/>
        <v>0.18781941198435487</v>
      </c>
      <c r="O810" s="8">
        <f t="shared" si="241"/>
        <v>0.23146061369922574</v>
      </c>
      <c r="P810" s="8">
        <f t="shared" si="242"/>
        <v>5.2505833923406462E-6</v>
      </c>
      <c r="Q810" s="8">
        <f t="shared" si="243"/>
        <v>0.17248083395980648</v>
      </c>
      <c r="R810" s="8">
        <f t="shared" si="244"/>
        <v>1</v>
      </c>
      <c r="S810" s="8">
        <f t="shared" si="245"/>
        <v>0.84761959334516124</v>
      </c>
      <c r="T810" s="8">
        <f t="shared" si="246"/>
        <v>0.91024515537870976</v>
      </c>
      <c r="W810" s="7">
        <v>561520</v>
      </c>
      <c r="X810" s="7" t="s">
        <v>903</v>
      </c>
      <c r="Y810" s="8">
        <v>0</v>
      </c>
      <c r="Z810" s="8">
        <v>0</v>
      </c>
      <c r="AA810" s="8">
        <v>0</v>
      </c>
      <c r="AB810" s="8">
        <v>0</v>
      </c>
      <c r="AC810" s="8">
        <v>0</v>
      </c>
      <c r="AD810" s="8">
        <v>0</v>
      </c>
      <c r="AE810" s="8">
        <v>0</v>
      </c>
      <c r="AF810" s="8">
        <v>0</v>
      </c>
      <c r="AG810" s="8">
        <v>0</v>
      </c>
      <c r="AH810" s="8">
        <v>0</v>
      </c>
      <c r="AI810" s="8">
        <v>0</v>
      </c>
      <c r="AJ810" s="8">
        <v>0</v>
      </c>
      <c r="AK810" s="8">
        <v>0</v>
      </c>
      <c r="AL810" s="8">
        <v>0</v>
      </c>
      <c r="AM810" s="8">
        <v>0</v>
      </c>
      <c r="AN810" s="8">
        <v>1</v>
      </c>
      <c r="AO810" s="8">
        <v>0</v>
      </c>
      <c r="AP810" s="8">
        <v>0</v>
      </c>
      <c r="AS810" s="7">
        <v>561520</v>
      </c>
      <c r="AT810" s="7" t="s">
        <v>903</v>
      </c>
      <c r="AU810" s="8">
        <v>0.13955469456993549</v>
      </c>
      <c r="AV810" s="8">
        <v>3.3552590265641939E-2</v>
      </c>
      <c r="AW810" s="8">
        <v>0.11802271498470805</v>
      </c>
      <c r="AX810" s="8">
        <v>0.14600851949230806</v>
      </c>
      <c r="AY810" s="8">
        <v>3.3183227475291767E-2</v>
      </c>
      <c r="AZ810" s="8">
        <v>8.7782685087070975E-2</v>
      </c>
      <c r="BA810" s="8">
        <v>0.17383681059737097</v>
      </c>
      <c r="BB810" s="8">
        <v>4.1307511279741936E-2</v>
      </c>
      <c r="BC810" s="8">
        <v>0.11445567221116128</v>
      </c>
      <c r="BD810" s="8">
        <v>0.20571660872459677</v>
      </c>
      <c r="BE810" s="8">
        <v>4.5598089799814515E-2</v>
      </c>
      <c r="BF810" s="8">
        <v>0.18781941198435487</v>
      </c>
      <c r="BG810" s="8">
        <v>0.23146061369922574</v>
      </c>
      <c r="BH810" s="8">
        <v>5.2505833923406462E-6</v>
      </c>
      <c r="BI810" s="8">
        <v>0.17248083395980648</v>
      </c>
      <c r="BJ810" s="8">
        <v>1.2911299998203223</v>
      </c>
      <c r="BK810" s="8">
        <v>0.84761959334516124</v>
      </c>
      <c r="BL810" s="8">
        <v>0.91024515537870976</v>
      </c>
    </row>
    <row r="811" spans="1:64" x14ac:dyDescent="0.3">
      <c r="A811" s="7">
        <v>561591</v>
      </c>
      <c r="B811" s="7" t="str">
        <f t="shared" si="228"/>
        <v>Convention and Visitors Bureaus</v>
      </c>
      <c r="C811" s="8">
        <f t="shared" si="229"/>
        <v>0.13179789682441931</v>
      </c>
      <c r="D811" s="8">
        <f t="shared" si="230"/>
        <v>3.0934699731243548E-2</v>
      </c>
      <c r="E811" s="8">
        <f t="shared" si="231"/>
        <v>0.11542035963372745</v>
      </c>
      <c r="F811" s="8">
        <f t="shared" si="232"/>
        <v>0.17010230433152254</v>
      </c>
      <c r="G811" s="8">
        <f t="shared" si="233"/>
        <v>3.6719765666225326E-2</v>
      </c>
      <c r="H811" s="8">
        <f t="shared" si="234"/>
        <v>0.10173769720200325</v>
      </c>
      <c r="I811" s="8">
        <f t="shared" si="235"/>
        <v>0.16573375106346774</v>
      </c>
      <c r="J811" s="8">
        <f t="shared" si="236"/>
        <v>3.8288313273877425E-2</v>
      </c>
      <c r="K811" s="8">
        <f t="shared" si="237"/>
        <v>0.11043111435783867</v>
      </c>
      <c r="L811" s="8">
        <f t="shared" si="238"/>
        <v>0.19345814547293552</v>
      </c>
      <c r="M811" s="8">
        <f t="shared" si="239"/>
        <v>4.1677103069451611E-2</v>
      </c>
      <c r="N811" s="8">
        <f t="shared" si="240"/>
        <v>0.18469602811932254</v>
      </c>
      <c r="O811" s="8">
        <f t="shared" si="241"/>
        <v>0.2315223174303872</v>
      </c>
      <c r="P811" s="8">
        <f t="shared" si="242"/>
        <v>4.3196099275338707E-6</v>
      </c>
      <c r="Q811" s="8">
        <f t="shared" si="243"/>
        <v>0.17121497953412898</v>
      </c>
      <c r="R811" s="8">
        <f t="shared" si="244"/>
        <v>1</v>
      </c>
      <c r="S811" s="8">
        <f t="shared" si="245"/>
        <v>0.88920492848999988</v>
      </c>
      <c r="T811" s="8">
        <f t="shared" si="246"/>
        <v>0.89509833998548405</v>
      </c>
      <c r="W811" s="7">
        <v>561591</v>
      </c>
      <c r="X811" s="7" t="s">
        <v>904</v>
      </c>
      <c r="Y811" s="8">
        <v>0</v>
      </c>
      <c r="Z811" s="8">
        <v>0</v>
      </c>
      <c r="AA811" s="8">
        <v>0</v>
      </c>
      <c r="AB811" s="8">
        <v>0</v>
      </c>
      <c r="AC811" s="8">
        <v>0</v>
      </c>
      <c r="AD811" s="8">
        <v>0</v>
      </c>
      <c r="AE811" s="8">
        <v>0</v>
      </c>
      <c r="AF811" s="8">
        <v>0</v>
      </c>
      <c r="AG811" s="8">
        <v>0</v>
      </c>
      <c r="AH811" s="8">
        <v>0</v>
      </c>
      <c r="AI811" s="8">
        <v>0</v>
      </c>
      <c r="AJ811" s="8">
        <v>0</v>
      </c>
      <c r="AK811" s="8">
        <v>0</v>
      </c>
      <c r="AL811" s="8">
        <v>0</v>
      </c>
      <c r="AM811" s="8">
        <v>0</v>
      </c>
      <c r="AN811" s="8">
        <v>1</v>
      </c>
      <c r="AO811" s="8">
        <v>0</v>
      </c>
      <c r="AP811" s="8">
        <v>0</v>
      </c>
      <c r="AS811" s="7">
        <v>561591</v>
      </c>
      <c r="AT811" s="7" t="s">
        <v>904</v>
      </c>
      <c r="AU811" s="8">
        <v>0.13179789682441931</v>
      </c>
      <c r="AV811" s="8">
        <v>3.0934699731243548E-2</v>
      </c>
      <c r="AW811" s="8">
        <v>0.11542035963372745</v>
      </c>
      <c r="AX811" s="8">
        <v>0.17010230433152254</v>
      </c>
      <c r="AY811" s="8">
        <v>3.6719765666225326E-2</v>
      </c>
      <c r="AZ811" s="8">
        <v>0.10173769720200325</v>
      </c>
      <c r="BA811" s="8">
        <v>0.16573375106346774</v>
      </c>
      <c r="BB811" s="8">
        <v>3.8288313273877425E-2</v>
      </c>
      <c r="BC811" s="8">
        <v>0.11043111435783867</v>
      </c>
      <c r="BD811" s="8">
        <v>0.19345814547293552</v>
      </c>
      <c r="BE811" s="8">
        <v>4.1677103069451611E-2</v>
      </c>
      <c r="BF811" s="8">
        <v>0.18469602811932254</v>
      </c>
      <c r="BG811" s="8">
        <v>0.2315223174303872</v>
      </c>
      <c r="BH811" s="8">
        <v>4.3196099275338707E-6</v>
      </c>
      <c r="BI811" s="8">
        <v>0.17121497953412898</v>
      </c>
      <c r="BJ811" s="8">
        <v>1.2781529561887095</v>
      </c>
      <c r="BK811" s="8">
        <v>0.88920492848999988</v>
      </c>
      <c r="BL811" s="8">
        <v>0.89509833998548405</v>
      </c>
    </row>
    <row r="812" spans="1:64" x14ac:dyDescent="0.3">
      <c r="A812" s="7">
        <v>561599</v>
      </c>
      <c r="B812" s="7" t="str">
        <f t="shared" si="228"/>
        <v>All Other Travel Arrangement and Reservation Services</v>
      </c>
      <c r="C812" s="8">
        <f t="shared" si="229"/>
        <v>0.1488743243453387</v>
      </c>
      <c r="D812" s="8">
        <f t="shared" si="230"/>
        <v>3.4846539527095155E-2</v>
      </c>
      <c r="E812" s="8">
        <f t="shared" si="231"/>
        <v>0.12609336433386453</v>
      </c>
      <c r="F812" s="8">
        <f t="shared" si="232"/>
        <v>0.20186996430566778</v>
      </c>
      <c r="G812" s="8">
        <f t="shared" si="233"/>
        <v>4.5103685314294352E-2</v>
      </c>
      <c r="H812" s="8">
        <f t="shared" si="234"/>
        <v>0.11850000690378544</v>
      </c>
      <c r="I812" s="8">
        <f t="shared" si="235"/>
        <v>0.18551428117627419</v>
      </c>
      <c r="J812" s="8">
        <f t="shared" si="236"/>
        <v>4.2826811445025814E-2</v>
      </c>
      <c r="K812" s="8">
        <f t="shared" si="237"/>
        <v>0.12204382404566128</v>
      </c>
      <c r="L812" s="8">
        <f t="shared" si="238"/>
        <v>0.21920015542829036</v>
      </c>
      <c r="M812" s="8">
        <f t="shared" si="239"/>
        <v>4.7258623533958065E-2</v>
      </c>
      <c r="N812" s="8">
        <f t="shared" si="240"/>
        <v>0.20114870292843548</v>
      </c>
      <c r="O812" s="8">
        <f t="shared" si="241"/>
        <v>0.25724967706967755</v>
      </c>
      <c r="P812" s="8">
        <f t="shared" si="242"/>
        <v>5.2200902435258055E-6</v>
      </c>
      <c r="Q812" s="8">
        <f t="shared" si="243"/>
        <v>0.19128800770903234</v>
      </c>
      <c r="R812" s="8">
        <f t="shared" si="244"/>
        <v>1</v>
      </c>
      <c r="S812" s="8">
        <f t="shared" si="245"/>
        <v>1.0106349468461291</v>
      </c>
      <c r="T812" s="8">
        <f t="shared" si="246"/>
        <v>0.99554620698935448</v>
      </c>
      <c r="W812" s="7">
        <v>561599</v>
      </c>
      <c r="X812" s="7" t="s">
        <v>905</v>
      </c>
      <c r="Y812" s="8">
        <v>0</v>
      </c>
      <c r="Z812" s="8">
        <v>0</v>
      </c>
      <c r="AA812" s="8">
        <v>0</v>
      </c>
      <c r="AB812" s="8">
        <v>0</v>
      </c>
      <c r="AC812" s="8">
        <v>0</v>
      </c>
      <c r="AD812" s="8">
        <v>0</v>
      </c>
      <c r="AE812" s="8">
        <v>0</v>
      </c>
      <c r="AF812" s="8">
        <v>0</v>
      </c>
      <c r="AG812" s="8">
        <v>0</v>
      </c>
      <c r="AH812" s="8">
        <v>0</v>
      </c>
      <c r="AI812" s="8">
        <v>0</v>
      </c>
      <c r="AJ812" s="8">
        <v>0</v>
      </c>
      <c r="AK812" s="8">
        <v>0</v>
      </c>
      <c r="AL812" s="8">
        <v>0</v>
      </c>
      <c r="AM812" s="8">
        <v>0</v>
      </c>
      <c r="AN812" s="8">
        <v>1</v>
      </c>
      <c r="AO812" s="8">
        <v>0</v>
      </c>
      <c r="AP812" s="8">
        <v>0</v>
      </c>
      <c r="AS812" s="7">
        <v>561599</v>
      </c>
      <c r="AT812" s="7" t="s">
        <v>905</v>
      </c>
      <c r="AU812" s="8">
        <v>0.1488743243453387</v>
      </c>
      <c r="AV812" s="8">
        <v>3.4846539527095155E-2</v>
      </c>
      <c r="AW812" s="8">
        <v>0.12609336433386453</v>
      </c>
      <c r="AX812" s="8">
        <v>0.20186996430566778</v>
      </c>
      <c r="AY812" s="8">
        <v>4.5103685314294352E-2</v>
      </c>
      <c r="AZ812" s="8">
        <v>0.11850000690378544</v>
      </c>
      <c r="BA812" s="8">
        <v>0.18551428117627419</v>
      </c>
      <c r="BB812" s="8">
        <v>4.2826811445025814E-2</v>
      </c>
      <c r="BC812" s="8">
        <v>0.12204382404566128</v>
      </c>
      <c r="BD812" s="8">
        <v>0.21920015542829036</v>
      </c>
      <c r="BE812" s="8">
        <v>4.7258623533958065E-2</v>
      </c>
      <c r="BF812" s="8">
        <v>0.20114870292843548</v>
      </c>
      <c r="BG812" s="8">
        <v>0.25724967706967755</v>
      </c>
      <c r="BH812" s="8">
        <v>5.2200902435258055E-6</v>
      </c>
      <c r="BI812" s="8">
        <v>0.19128800770903234</v>
      </c>
      <c r="BJ812" s="8">
        <v>1.3098142282059679</v>
      </c>
      <c r="BK812" s="8">
        <v>1.0106349468461291</v>
      </c>
      <c r="BL812" s="8">
        <v>0.99554620698935448</v>
      </c>
    </row>
    <row r="813" spans="1:64" x14ac:dyDescent="0.3">
      <c r="A813" s="7">
        <v>561611</v>
      </c>
      <c r="B813" s="7" t="str">
        <f t="shared" si="228"/>
        <v>Investigation Services</v>
      </c>
      <c r="C813" s="8">
        <f t="shared" si="229"/>
        <v>0.12827956218634032</v>
      </c>
      <c r="D813" s="8">
        <f t="shared" si="230"/>
        <v>3.0690087368236287E-2</v>
      </c>
      <c r="E813" s="8">
        <f t="shared" si="231"/>
        <v>0.18728892525989999</v>
      </c>
      <c r="F813" s="8">
        <f t="shared" si="232"/>
        <v>5.9034845119817415E-2</v>
      </c>
      <c r="G813" s="8">
        <f t="shared" si="233"/>
        <v>1.2532346708224293E-2</v>
      </c>
      <c r="H813" s="8">
        <f t="shared" si="234"/>
        <v>6.883243052777871E-2</v>
      </c>
      <c r="I813" s="8">
        <f t="shared" si="235"/>
        <v>9.1353403787411303E-2</v>
      </c>
      <c r="J813" s="8">
        <f t="shared" si="236"/>
        <v>2.0273922652075161E-2</v>
      </c>
      <c r="K813" s="8">
        <f t="shared" si="237"/>
        <v>0.11704252935474355</v>
      </c>
      <c r="L813" s="8">
        <f t="shared" si="238"/>
        <v>0.11427050425674999</v>
      </c>
      <c r="M813" s="8">
        <f t="shared" si="239"/>
        <v>2.6772210321539033E-2</v>
      </c>
      <c r="N813" s="8">
        <f t="shared" si="240"/>
        <v>0.18540526911748226</v>
      </c>
      <c r="O813" s="8">
        <f t="shared" si="241"/>
        <v>0.5443122977428384</v>
      </c>
      <c r="P813" s="8">
        <f t="shared" si="242"/>
        <v>2.5219293333007417E-5</v>
      </c>
      <c r="Q813" s="8">
        <f t="shared" si="243"/>
        <v>0.48927429628903257</v>
      </c>
      <c r="R813" s="8">
        <f t="shared" si="244"/>
        <v>1</v>
      </c>
      <c r="S813" s="8">
        <f t="shared" si="245"/>
        <v>1.0436254288075808</v>
      </c>
      <c r="T813" s="8">
        <f t="shared" si="246"/>
        <v>1.1318956622453225</v>
      </c>
      <c r="W813" s="7">
        <v>561611</v>
      </c>
      <c r="X813" s="7" t="s">
        <v>906</v>
      </c>
      <c r="Y813" s="8">
        <v>0</v>
      </c>
      <c r="Z813" s="8">
        <v>0</v>
      </c>
      <c r="AA813" s="8">
        <v>0</v>
      </c>
      <c r="AB813" s="8">
        <v>0</v>
      </c>
      <c r="AC813" s="8">
        <v>0</v>
      </c>
      <c r="AD813" s="8">
        <v>0</v>
      </c>
      <c r="AE813" s="8">
        <v>0</v>
      </c>
      <c r="AF813" s="8">
        <v>0</v>
      </c>
      <c r="AG813" s="8">
        <v>0</v>
      </c>
      <c r="AH813" s="8">
        <v>0</v>
      </c>
      <c r="AI813" s="8">
        <v>0</v>
      </c>
      <c r="AJ813" s="8">
        <v>0</v>
      </c>
      <c r="AK813" s="8">
        <v>0</v>
      </c>
      <c r="AL813" s="8">
        <v>0</v>
      </c>
      <c r="AM813" s="8">
        <v>0</v>
      </c>
      <c r="AN813" s="8">
        <v>1</v>
      </c>
      <c r="AO813" s="8">
        <v>0</v>
      </c>
      <c r="AP813" s="8">
        <v>0</v>
      </c>
      <c r="AS813" s="7">
        <v>561611</v>
      </c>
      <c r="AT813" s="7" t="s">
        <v>906</v>
      </c>
      <c r="AU813" s="8">
        <v>0.12827956218634032</v>
      </c>
      <c r="AV813" s="8">
        <v>3.0690087368236287E-2</v>
      </c>
      <c r="AW813" s="8">
        <v>0.18728892525989999</v>
      </c>
      <c r="AX813" s="8">
        <v>5.9034845119817415E-2</v>
      </c>
      <c r="AY813" s="8">
        <v>1.2532346708224293E-2</v>
      </c>
      <c r="AZ813" s="8">
        <v>6.883243052777871E-2</v>
      </c>
      <c r="BA813" s="8">
        <v>9.1353403787411303E-2</v>
      </c>
      <c r="BB813" s="8">
        <v>2.0273922652075161E-2</v>
      </c>
      <c r="BC813" s="8">
        <v>0.11704252935474355</v>
      </c>
      <c r="BD813" s="8">
        <v>0.11427050425674999</v>
      </c>
      <c r="BE813" s="8">
        <v>2.6772210321539033E-2</v>
      </c>
      <c r="BF813" s="8">
        <v>0.18540526911748226</v>
      </c>
      <c r="BG813" s="8">
        <v>0.5443122977428384</v>
      </c>
      <c r="BH813" s="8">
        <v>2.5219293333007417E-5</v>
      </c>
      <c r="BI813" s="8">
        <v>0.48927429628903257</v>
      </c>
      <c r="BJ813" s="8">
        <v>1.3462585748141935</v>
      </c>
      <c r="BK813" s="8">
        <v>1.0436254288075808</v>
      </c>
      <c r="BL813" s="8">
        <v>1.1318956622453225</v>
      </c>
    </row>
    <row r="814" spans="1:64" x14ac:dyDescent="0.3">
      <c r="A814" s="7">
        <v>561612</v>
      </c>
      <c r="B814" s="7" t="str">
        <f t="shared" si="228"/>
        <v>Security Guards and Patrol Services</v>
      </c>
      <c r="C814" s="8">
        <f t="shared" si="229"/>
        <v>0.12938523773880006</v>
      </c>
      <c r="D814" s="8">
        <f t="shared" si="230"/>
        <v>3.0848399020097263E-2</v>
      </c>
      <c r="E814" s="8">
        <f t="shared" si="231"/>
        <v>0.18608796614002412</v>
      </c>
      <c r="F814" s="8">
        <f t="shared" si="232"/>
        <v>5.5240688744525472E-2</v>
      </c>
      <c r="G814" s="8">
        <f t="shared" si="233"/>
        <v>1.1332332326856901E-2</v>
      </c>
      <c r="H814" s="8">
        <f t="shared" si="234"/>
        <v>6.2337045854432255E-2</v>
      </c>
      <c r="I814" s="8">
        <f t="shared" si="235"/>
        <v>9.207066502305486E-2</v>
      </c>
      <c r="J814" s="8">
        <f t="shared" si="236"/>
        <v>2.0356596331051937E-2</v>
      </c>
      <c r="K814" s="8">
        <f t="shared" si="237"/>
        <v>0.11605783333693387</v>
      </c>
      <c r="L814" s="8">
        <f t="shared" si="238"/>
        <v>0.11507693992151287</v>
      </c>
      <c r="M814" s="8">
        <f t="shared" si="239"/>
        <v>2.6893464932375974E-2</v>
      </c>
      <c r="N814" s="8">
        <f t="shared" si="240"/>
        <v>0.18429373560144999</v>
      </c>
      <c r="O814" s="8">
        <f t="shared" si="241"/>
        <v>0.55416282484572577</v>
      </c>
      <c r="P814" s="8">
        <f t="shared" si="242"/>
        <v>3.407619944065307E-5</v>
      </c>
      <c r="Q814" s="8">
        <f t="shared" si="243"/>
        <v>0.49832884476469319</v>
      </c>
      <c r="R814" s="8">
        <f t="shared" si="244"/>
        <v>1</v>
      </c>
      <c r="S814" s="8">
        <f t="shared" si="245"/>
        <v>1.0482649056351616</v>
      </c>
      <c r="T814" s="8">
        <f t="shared" si="246"/>
        <v>1.1478399334008065</v>
      </c>
      <c r="W814" s="7">
        <v>561612</v>
      </c>
      <c r="X814" s="7" t="s">
        <v>907</v>
      </c>
      <c r="Y814" s="8">
        <v>0</v>
      </c>
      <c r="Z814" s="8">
        <v>0</v>
      </c>
      <c r="AA814" s="8">
        <v>0</v>
      </c>
      <c r="AB814" s="8">
        <v>0</v>
      </c>
      <c r="AC814" s="8">
        <v>0</v>
      </c>
      <c r="AD814" s="8">
        <v>0</v>
      </c>
      <c r="AE814" s="8">
        <v>0</v>
      </c>
      <c r="AF814" s="8">
        <v>0</v>
      </c>
      <c r="AG814" s="8">
        <v>0</v>
      </c>
      <c r="AH814" s="8">
        <v>0</v>
      </c>
      <c r="AI814" s="8">
        <v>0</v>
      </c>
      <c r="AJ814" s="8">
        <v>0</v>
      </c>
      <c r="AK814" s="8">
        <v>0</v>
      </c>
      <c r="AL814" s="8">
        <v>0</v>
      </c>
      <c r="AM814" s="8">
        <v>0</v>
      </c>
      <c r="AN814" s="8">
        <v>1</v>
      </c>
      <c r="AO814" s="8">
        <v>0</v>
      </c>
      <c r="AP814" s="8">
        <v>0</v>
      </c>
      <c r="AS814" s="7">
        <v>561612</v>
      </c>
      <c r="AT814" s="7" t="s">
        <v>907</v>
      </c>
      <c r="AU814" s="8">
        <v>0.12938523773880006</v>
      </c>
      <c r="AV814" s="8">
        <v>3.0848399020097263E-2</v>
      </c>
      <c r="AW814" s="8">
        <v>0.18608796614002412</v>
      </c>
      <c r="AX814" s="8">
        <v>5.5240688744525472E-2</v>
      </c>
      <c r="AY814" s="8">
        <v>1.1332332326856901E-2</v>
      </c>
      <c r="AZ814" s="8">
        <v>6.2337045854432255E-2</v>
      </c>
      <c r="BA814" s="8">
        <v>9.207066502305486E-2</v>
      </c>
      <c r="BB814" s="8">
        <v>2.0356596331051937E-2</v>
      </c>
      <c r="BC814" s="8">
        <v>0.11605783333693387</v>
      </c>
      <c r="BD814" s="8">
        <v>0.11507693992151287</v>
      </c>
      <c r="BE814" s="8">
        <v>2.6893464932375974E-2</v>
      </c>
      <c r="BF814" s="8">
        <v>0.18429373560144999</v>
      </c>
      <c r="BG814" s="8">
        <v>0.55416282484572577</v>
      </c>
      <c r="BH814" s="8">
        <v>3.407619944065307E-5</v>
      </c>
      <c r="BI814" s="8">
        <v>0.49832884476469319</v>
      </c>
      <c r="BJ814" s="8">
        <v>1.3463216028983869</v>
      </c>
      <c r="BK814" s="8">
        <v>1.0482649056351616</v>
      </c>
      <c r="BL814" s="8">
        <v>1.1478399334008065</v>
      </c>
    </row>
    <row r="815" spans="1:64" x14ac:dyDescent="0.3">
      <c r="A815" s="7">
        <v>561613</v>
      </c>
      <c r="B815" s="7" t="str">
        <f t="shared" si="228"/>
        <v>Armored Car Services</v>
      </c>
      <c r="C815" s="8">
        <f t="shared" si="229"/>
        <v>6.1520840220096781E-2</v>
      </c>
      <c r="D815" s="8">
        <f t="shared" si="230"/>
        <v>1.7745500640220967E-2</v>
      </c>
      <c r="E815" s="8">
        <f t="shared" si="231"/>
        <v>8.3128902027516147E-2</v>
      </c>
      <c r="F815" s="8">
        <f t="shared" si="232"/>
        <v>3.0311296392027426E-2</v>
      </c>
      <c r="G815" s="8">
        <f t="shared" si="233"/>
        <v>8.0807387236445146E-3</v>
      </c>
      <c r="H815" s="8">
        <f t="shared" si="234"/>
        <v>3.5653666670556458E-2</v>
      </c>
      <c r="I815" s="8">
        <f t="shared" si="235"/>
        <v>4.4768678514706457E-2</v>
      </c>
      <c r="J815" s="8">
        <f t="shared" si="236"/>
        <v>1.2055736337541936E-2</v>
      </c>
      <c r="K815" s="8">
        <f t="shared" si="237"/>
        <v>5.1827488740753241E-2</v>
      </c>
      <c r="L815" s="8">
        <f t="shared" si="238"/>
        <v>5.6168662253372567E-2</v>
      </c>
      <c r="M815" s="8">
        <f t="shared" si="239"/>
        <v>1.5824723202351614E-2</v>
      </c>
      <c r="N815" s="8">
        <f t="shared" si="240"/>
        <v>8.2149605208177406E-2</v>
      </c>
      <c r="O815" s="8">
        <f t="shared" si="241"/>
        <v>0.19437993953838714</v>
      </c>
      <c r="P815" s="8">
        <f t="shared" si="242"/>
        <v>5.8106283939804837E-6</v>
      </c>
      <c r="Q815" s="8">
        <f t="shared" si="243"/>
        <v>0.17459376091032255</v>
      </c>
      <c r="R815" s="8">
        <f t="shared" si="244"/>
        <v>1</v>
      </c>
      <c r="S815" s="8">
        <f t="shared" si="245"/>
        <v>0.39662634694741938</v>
      </c>
      <c r="T815" s="8">
        <f t="shared" si="246"/>
        <v>0.43123254875435479</v>
      </c>
      <c r="W815" s="7">
        <v>561613</v>
      </c>
      <c r="X815" s="7" t="s">
        <v>908</v>
      </c>
      <c r="Y815" s="8">
        <v>0</v>
      </c>
      <c r="Z815" s="8">
        <v>0</v>
      </c>
      <c r="AA815" s="8">
        <v>0</v>
      </c>
      <c r="AB815" s="8">
        <v>0</v>
      </c>
      <c r="AC815" s="8">
        <v>0</v>
      </c>
      <c r="AD815" s="8">
        <v>0</v>
      </c>
      <c r="AE815" s="8">
        <v>0</v>
      </c>
      <c r="AF815" s="8">
        <v>0</v>
      </c>
      <c r="AG815" s="8">
        <v>0</v>
      </c>
      <c r="AH815" s="8">
        <v>0</v>
      </c>
      <c r="AI815" s="8">
        <v>0</v>
      </c>
      <c r="AJ815" s="8">
        <v>0</v>
      </c>
      <c r="AK815" s="8">
        <v>0</v>
      </c>
      <c r="AL815" s="8">
        <v>0</v>
      </c>
      <c r="AM815" s="8">
        <v>0</v>
      </c>
      <c r="AN815" s="8">
        <v>1</v>
      </c>
      <c r="AO815" s="8">
        <v>0</v>
      </c>
      <c r="AP815" s="8">
        <v>0</v>
      </c>
      <c r="AS815" s="7">
        <v>561613</v>
      </c>
      <c r="AT815" s="7" t="s">
        <v>908</v>
      </c>
      <c r="AU815" s="8">
        <v>6.1520840220096781E-2</v>
      </c>
      <c r="AV815" s="8">
        <v>1.7745500640220967E-2</v>
      </c>
      <c r="AW815" s="8">
        <v>8.3128902027516147E-2</v>
      </c>
      <c r="AX815" s="8">
        <v>3.0311296392027426E-2</v>
      </c>
      <c r="AY815" s="8">
        <v>8.0807387236445146E-3</v>
      </c>
      <c r="AZ815" s="8">
        <v>3.5653666670556458E-2</v>
      </c>
      <c r="BA815" s="8">
        <v>4.4768678514706457E-2</v>
      </c>
      <c r="BB815" s="8">
        <v>1.2055736337541936E-2</v>
      </c>
      <c r="BC815" s="8">
        <v>5.1827488740753241E-2</v>
      </c>
      <c r="BD815" s="8">
        <v>5.6168662253372567E-2</v>
      </c>
      <c r="BE815" s="8">
        <v>1.5824723202351614E-2</v>
      </c>
      <c r="BF815" s="8">
        <v>8.2149605208177406E-2</v>
      </c>
      <c r="BG815" s="8">
        <v>0.19437993953838714</v>
      </c>
      <c r="BH815" s="8">
        <v>5.8106283939804837E-6</v>
      </c>
      <c r="BI815" s="8">
        <v>0.17459376091032255</v>
      </c>
      <c r="BJ815" s="8">
        <v>1.1623952428879034</v>
      </c>
      <c r="BK815" s="8">
        <v>0.39662634694741938</v>
      </c>
      <c r="BL815" s="8">
        <v>0.43123254875435479</v>
      </c>
    </row>
    <row r="816" spans="1:64" x14ac:dyDescent="0.3">
      <c r="A816" s="7">
        <v>561621</v>
      </c>
      <c r="B816" s="7" t="str">
        <f t="shared" si="228"/>
        <v>Security Systems Services (except Locksmiths)</v>
      </c>
      <c r="C816" s="8">
        <f t="shared" si="229"/>
        <v>0.12945747971618063</v>
      </c>
      <c r="D816" s="8">
        <f t="shared" si="230"/>
        <v>3.0855660007573397E-2</v>
      </c>
      <c r="E816" s="8">
        <f t="shared" si="231"/>
        <v>0.1828162468910452</v>
      </c>
      <c r="F816" s="8">
        <f t="shared" si="232"/>
        <v>0.10459373446895324</v>
      </c>
      <c r="G816" s="8">
        <f t="shared" si="233"/>
        <v>2.2630593026126123E-2</v>
      </c>
      <c r="H816" s="8">
        <f t="shared" si="234"/>
        <v>0.12170580452828549</v>
      </c>
      <c r="I816" s="8">
        <f t="shared" si="235"/>
        <v>9.2374570436096815E-2</v>
      </c>
      <c r="J816" s="8">
        <f t="shared" si="236"/>
        <v>2.0418206513902741E-2</v>
      </c>
      <c r="K816" s="8">
        <f t="shared" si="237"/>
        <v>0.11376014048760806</v>
      </c>
      <c r="L816" s="8">
        <f t="shared" si="238"/>
        <v>0.11511823352678066</v>
      </c>
      <c r="M816" s="8">
        <f t="shared" si="239"/>
        <v>2.6894295418244039E-2</v>
      </c>
      <c r="N816" s="8">
        <f t="shared" si="240"/>
        <v>0.181177073842366</v>
      </c>
      <c r="O816" s="8">
        <f t="shared" si="241"/>
        <v>0.55422235786780671</v>
      </c>
      <c r="P816" s="8">
        <f t="shared" si="242"/>
        <v>1.4708709925573066E-5</v>
      </c>
      <c r="Q816" s="8">
        <f t="shared" si="243"/>
        <v>0.4970369916806614</v>
      </c>
      <c r="R816" s="8">
        <f t="shared" si="244"/>
        <v>1</v>
      </c>
      <c r="S816" s="8">
        <f t="shared" si="245"/>
        <v>1.168284970733064</v>
      </c>
      <c r="T816" s="8">
        <f t="shared" si="246"/>
        <v>1.1459077561469351</v>
      </c>
      <c r="W816" s="7">
        <v>561621</v>
      </c>
      <c r="X816" s="7" t="s">
        <v>909</v>
      </c>
      <c r="Y816" s="8">
        <v>0</v>
      </c>
      <c r="Z816" s="8">
        <v>0</v>
      </c>
      <c r="AA816" s="8">
        <v>0</v>
      </c>
      <c r="AB816" s="8">
        <v>0</v>
      </c>
      <c r="AC816" s="8">
        <v>0</v>
      </c>
      <c r="AD816" s="8">
        <v>0</v>
      </c>
      <c r="AE816" s="8">
        <v>0</v>
      </c>
      <c r="AF816" s="8">
        <v>0</v>
      </c>
      <c r="AG816" s="8">
        <v>0</v>
      </c>
      <c r="AH816" s="8">
        <v>0</v>
      </c>
      <c r="AI816" s="8">
        <v>0</v>
      </c>
      <c r="AJ816" s="8">
        <v>0</v>
      </c>
      <c r="AK816" s="8">
        <v>0</v>
      </c>
      <c r="AL816" s="8">
        <v>0</v>
      </c>
      <c r="AM816" s="8">
        <v>0</v>
      </c>
      <c r="AN816" s="8">
        <v>1</v>
      </c>
      <c r="AO816" s="8">
        <v>0</v>
      </c>
      <c r="AP816" s="8">
        <v>0</v>
      </c>
      <c r="AS816" s="7">
        <v>561621</v>
      </c>
      <c r="AT816" s="7" t="s">
        <v>909</v>
      </c>
      <c r="AU816" s="8">
        <v>0.12945747971618063</v>
      </c>
      <c r="AV816" s="8">
        <v>3.0855660007573397E-2</v>
      </c>
      <c r="AW816" s="8">
        <v>0.1828162468910452</v>
      </c>
      <c r="AX816" s="8">
        <v>0.10459373446895324</v>
      </c>
      <c r="AY816" s="8">
        <v>2.2630593026126123E-2</v>
      </c>
      <c r="AZ816" s="8">
        <v>0.12170580452828549</v>
      </c>
      <c r="BA816" s="8">
        <v>9.2374570436096815E-2</v>
      </c>
      <c r="BB816" s="8">
        <v>2.0418206513902741E-2</v>
      </c>
      <c r="BC816" s="8">
        <v>0.11376014048760806</v>
      </c>
      <c r="BD816" s="8">
        <v>0.11511823352678066</v>
      </c>
      <c r="BE816" s="8">
        <v>2.6894295418244039E-2</v>
      </c>
      <c r="BF816" s="8">
        <v>0.181177073842366</v>
      </c>
      <c r="BG816" s="8">
        <v>0.55422235786780671</v>
      </c>
      <c r="BH816" s="8">
        <v>1.4708709925573066E-5</v>
      </c>
      <c r="BI816" s="8">
        <v>0.4970369916806614</v>
      </c>
      <c r="BJ816" s="8">
        <v>1.3431293866146778</v>
      </c>
      <c r="BK816" s="8">
        <v>1.168284970733064</v>
      </c>
      <c r="BL816" s="8">
        <v>1.1459077561469351</v>
      </c>
    </row>
    <row r="817" spans="1:64" x14ac:dyDescent="0.3">
      <c r="A817" s="7">
        <v>561622</v>
      </c>
      <c r="B817" s="7" t="str">
        <f t="shared" si="228"/>
        <v>Locksmiths</v>
      </c>
      <c r="C817" s="8">
        <f t="shared" si="229"/>
        <v>0.13009293687034357</v>
      </c>
      <c r="D817" s="8">
        <f t="shared" si="230"/>
        <v>3.1039954255754357E-2</v>
      </c>
      <c r="E817" s="8">
        <f t="shared" si="231"/>
        <v>0.18999141123476609</v>
      </c>
      <c r="F817" s="8">
        <f t="shared" si="232"/>
        <v>6.1033598034129839E-2</v>
      </c>
      <c r="G817" s="8">
        <f t="shared" si="233"/>
        <v>1.2567256437190193E-2</v>
      </c>
      <c r="H817" s="8">
        <f t="shared" si="234"/>
        <v>7.295742703448227E-2</v>
      </c>
      <c r="I817" s="8">
        <f t="shared" si="235"/>
        <v>9.2648525542561269E-2</v>
      </c>
      <c r="J817" s="8">
        <f t="shared" si="236"/>
        <v>2.0508210561429999E-2</v>
      </c>
      <c r="K817" s="8">
        <f t="shared" si="237"/>
        <v>0.11871999020559676</v>
      </c>
      <c r="L817" s="8">
        <f t="shared" si="238"/>
        <v>0.11587777596763064</v>
      </c>
      <c r="M817" s="8">
        <f t="shared" si="239"/>
        <v>2.7064569523835319E-2</v>
      </c>
      <c r="N817" s="8">
        <f t="shared" si="240"/>
        <v>0.18811118571737745</v>
      </c>
      <c r="O817" s="8">
        <f t="shared" si="241"/>
        <v>0.55406436389612979</v>
      </c>
      <c r="P817" s="8">
        <f t="shared" si="242"/>
        <v>2.5715939560648718E-5</v>
      </c>
      <c r="Q817" s="8">
        <f t="shared" si="243"/>
        <v>0.49723400603753187</v>
      </c>
      <c r="R817" s="8">
        <f t="shared" si="244"/>
        <v>1</v>
      </c>
      <c r="S817" s="8">
        <f t="shared" si="245"/>
        <v>1.0659131202154839</v>
      </c>
      <c r="T817" s="8">
        <f t="shared" si="246"/>
        <v>1.1512315650193552</v>
      </c>
      <c r="W817" s="7">
        <v>561622</v>
      </c>
      <c r="X817" s="7" t="s">
        <v>910</v>
      </c>
      <c r="Y817" s="8">
        <v>0</v>
      </c>
      <c r="Z817" s="8">
        <v>0</v>
      </c>
      <c r="AA817" s="8">
        <v>0</v>
      </c>
      <c r="AB817" s="8">
        <v>0</v>
      </c>
      <c r="AC817" s="8">
        <v>0</v>
      </c>
      <c r="AD817" s="8">
        <v>0</v>
      </c>
      <c r="AE817" s="8">
        <v>0</v>
      </c>
      <c r="AF817" s="8">
        <v>0</v>
      </c>
      <c r="AG817" s="8">
        <v>0</v>
      </c>
      <c r="AH817" s="8">
        <v>0</v>
      </c>
      <c r="AI817" s="8">
        <v>0</v>
      </c>
      <c r="AJ817" s="8">
        <v>0</v>
      </c>
      <c r="AK817" s="8">
        <v>0</v>
      </c>
      <c r="AL817" s="8">
        <v>0</v>
      </c>
      <c r="AM817" s="8">
        <v>0</v>
      </c>
      <c r="AN817" s="8">
        <v>1</v>
      </c>
      <c r="AO817" s="8">
        <v>0</v>
      </c>
      <c r="AP817" s="8">
        <v>0</v>
      </c>
      <c r="AS817" s="7">
        <v>561622</v>
      </c>
      <c r="AT817" s="7" t="s">
        <v>910</v>
      </c>
      <c r="AU817" s="8">
        <v>0.13009293687034357</v>
      </c>
      <c r="AV817" s="8">
        <v>3.1039954255754357E-2</v>
      </c>
      <c r="AW817" s="8">
        <v>0.18999141123476609</v>
      </c>
      <c r="AX817" s="8">
        <v>6.1033598034129839E-2</v>
      </c>
      <c r="AY817" s="8">
        <v>1.2567256437190193E-2</v>
      </c>
      <c r="AZ817" s="8">
        <v>7.295742703448227E-2</v>
      </c>
      <c r="BA817" s="8">
        <v>9.2648525542561269E-2</v>
      </c>
      <c r="BB817" s="8">
        <v>2.0508210561429999E-2</v>
      </c>
      <c r="BC817" s="8">
        <v>0.11871999020559676</v>
      </c>
      <c r="BD817" s="8">
        <v>0.11587777596763064</v>
      </c>
      <c r="BE817" s="8">
        <v>2.7064569523835319E-2</v>
      </c>
      <c r="BF817" s="8">
        <v>0.18811118571737745</v>
      </c>
      <c r="BG817" s="8">
        <v>0.55406436389612979</v>
      </c>
      <c r="BH817" s="8">
        <v>2.5715939560648718E-5</v>
      </c>
      <c r="BI817" s="8">
        <v>0.49723400603753187</v>
      </c>
      <c r="BJ817" s="8">
        <v>1.3511243023608057</v>
      </c>
      <c r="BK817" s="8">
        <v>1.0659131202154839</v>
      </c>
      <c r="BL817" s="8">
        <v>1.1512315650193552</v>
      </c>
    </row>
    <row r="818" spans="1:64" x14ac:dyDescent="0.3">
      <c r="A818" s="7">
        <v>561710</v>
      </c>
      <c r="B818" s="7" t="str">
        <f t="shared" si="228"/>
        <v>Exterminating and Pest Control Services</v>
      </c>
      <c r="C818" s="8">
        <f t="shared" si="229"/>
        <v>8.6301537280800006E-2</v>
      </c>
      <c r="D818" s="8">
        <f t="shared" si="230"/>
        <v>1.0818762095E-2</v>
      </c>
      <c r="E818" s="8">
        <f t="shared" si="231"/>
        <v>7.53985697486E-2</v>
      </c>
      <c r="F818" s="8">
        <f t="shared" si="232"/>
        <v>6.2499589472699998E-2</v>
      </c>
      <c r="G818" s="8">
        <f t="shared" si="233"/>
        <v>6.9609011806500004E-3</v>
      </c>
      <c r="H818" s="8">
        <f t="shared" si="234"/>
        <v>4.4725697660700003E-2</v>
      </c>
      <c r="I818" s="8">
        <f t="shared" si="235"/>
        <v>6.1317196428900003E-2</v>
      </c>
      <c r="J818" s="8">
        <f t="shared" si="236"/>
        <v>6.95476929326E-3</v>
      </c>
      <c r="K818" s="8">
        <f t="shared" si="237"/>
        <v>4.1989053454800002E-2</v>
      </c>
      <c r="L818" s="8">
        <f t="shared" si="238"/>
        <v>7.9482806584199997E-2</v>
      </c>
      <c r="M818" s="8">
        <f t="shared" si="239"/>
        <v>9.6470783157099997E-3</v>
      </c>
      <c r="N818" s="8">
        <f t="shared" si="240"/>
        <v>8.4412118682499995E-2</v>
      </c>
      <c r="O818" s="8">
        <f t="shared" si="241"/>
        <v>0.56147492623200002</v>
      </c>
      <c r="P818" s="8">
        <f t="shared" si="242"/>
        <v>1.30120253515E-5</v>
      </c>
      <c r="Q818" s="8">
        <f t="shared" si="243"/>
        <v>0.50071979793800003</v>
      </c>
      <c r="R818" s="8">
        <f t="shared" si="244"/>
        <v>1.1725188691199999</v>
      </c>
      <c r="S818" s="8">
        <f t="shared" si="245"/>
        <v>1.1141861883099999</v>
      </c>
      <c r="T818" s="8">
        <f t="shared" si="246"/>
        <v>1.11026101918</v>
      </c>
      <c r="W818" s="7">
        <v>561710</v>
      </c>
      <c r="X818" s="7" t="s">
        <v>911</v>
      </c>
      <c r="Y818" s="8">
        <v>8.6301537280800006E-2</v>
      </c>
      <c r="Z818" s="8">
        <v>1.0818762095E-2</v>
      </c>
      <c r="AA818" s="8">
        <v>7.53985697486E-2</v>
      </c>
      <c r="AB818" s="8">
        <v>6.2499589472699998E-2</v>
      </c>
      <c r="AC818" s="8">
        <v>6.9609011806500004E-3</v>
      </c>
      <c r="AD818" s="8">
        <v>4.4725697660700003E-2</v>
      </c>
      <c r="AE818" s="8">
        <v>6.1317196428900003E-2</v>
      </c>
      <c r="AF818" s="8">
        <v>6.95476929326E-3</v>
      </c>
      <c r="AG818" s="8">
        <v>4.1989053454800002E-2</v>
      </c>
      <c r="AH818" s="8">
        <v>7.9482806584199997E-2</v>
      </c>
      <c r="AI818" s="8">
        <v>9.6470783157099997E-3</v>
      </c>
      <c r="AJ818" s="8">
        <v>8.4412118682499995E-2</v>
      </c>
      <c r="AK818" s="8">
        <v>0.56147492623200002</v>
      </c>
      <c r="AL818" s="8">
        <v>1.30120253515E-5</v>
      </c>
      <c r="AM818" s="8">
        <v>0.50071979793800003</v>
      </c>
      <c r="AN818" s="8">
        <v>1.1725188691199999</v>
      </c>
      <c r="AO818" s="8">
        <v>1.1141861883099999</v>
      </c>
      <c r="AP818" s="8">
        <v>1.11026101918</v>
      </c>
      <c r="AS818" s="7">
        <v>561710</v>
      </c>
      <c r="AT818" s="7" t="s">
        <v>911</v>
      </c>
      <c r="AU818" s="8">
        <v>0.11036410247428387</v>
      </c>
      <c r="AV818" s="8">
        <v>2.4784702582577593E-2</v>
      </c>
      <c r="AW818" s="8">
        <v>0.15170018948640002</v>
      </c>
      <c r="AX818" s="8">
        <v>7.5427790722898888E-2</v>
      </c>
      <c r="AY818" s="8">
        <v>1.6195458489964436E-2</v>
      </c>
      <c r="AZ818" s="8">
        <v>8.8592864802030977E-2</v>
      </c>
      <c r="BA818" s="8">
        <v>8.2133847795554799E-2</v>
      </c>
      <c r="BB818" s="8">
        <v>1.7817483156784032E-2</v>
      </c>
      <c r="BC818" s="8">
        <v>0.10313920558659194</v>
      </c>
      <c r="BD818" s="8">
        <v>0.1063605440361613</v>
      </c>
      <c r="BE818" s="8">
        <v>2.3324341503532259E-2</v>
      </c>
      <c r="BF818" s="8">
        <v>0.1597393321957048</v>
      </c>
      <c r="BG818" s="8">
        <v>0.44400255497353219</v>
      </c>
      <c r="BH818" s="8">
        <v>4.5531490978013706E-5</v>
      </c>
      <c r="BI818" s="8">
        <v>0.39587092493990328</v>
      </c>
      <c r="BJ818" s="8">
        <v>1.286848994543065</v>
      </c>
      <c r="BK818" s="8">
        <v>0.97053869466032305</v>
      </c>
      <c r="BL818" s="8">
        <v>0.99341311718387104</v>
      </c>
    </row>
    <row r="819" spans="1:64" x14ac:dyDescent="0.3">
      <c r="A819" s="7">
        <v>561720</v>
      </c>
      <c r="B819" s="7" t="str">
        <f t="shared" si="228"/>
        <v>Janitorial Services</v>
      </c>
      <c r="C819" s="8">
        <f t="shared" si="229"/>
        <v>8.6177145348500003E-2</v>
      </c>
      <c r="D819" s="8">
        <f t="shared" si="230"/>
        <v>1.0810522936300001E-2</v>
      </c>
      <c r="E819" s="8">
        <f t="shared" si="231"/>
        <v>6.8645487579800005E-2</v>
      </c>
      <c r="F819" s="8">
        <f t="shared" si="232"/>
        <v>2.4266466258699999E-2</v>
      </c>
      <c r="G819" s="8">
        <f t="shared" si="233"/>
        <v>2.6903158094700001E-3</v>
      </c>
      <c r="H819" s="8">
        <f t="shared" si="234"/>
        <v>1.5369161922E-2</v>
      </c>
      <c r="I819" s="8">
        <f t="shared" si="235"/>
        <v>6.1259516652499998E-2</v>
      </c>
      <c r="J819" s="8">
        <f t="shared" si="236"/>
        <v>6.9436513275499996E-3</v>
      </c>
      <c r="K819" s="8">
        <f t="shared" si="237"/>
        <v>3.7372069111299998E-2</v>
      </c>
      <c r="L819" s="8">
        <f t="shared" si="238"/>
        <v>7.9375638793799996E-2</v>
      </c>
      <c r="M819" s="8">
        <f t="shared" si="239"/>
        <v>9.6392485584900003E-3</v>
      </c>
      <c r="N819" s="8">
        <f t="shared" si="240"/>
        <v>7.7448333135400005E-2</v>
      </c>
      <c r="O819" s="8">
        <f t="shared" si="241"/>
        <v>0.56143368435700003</v>
      </c>
      <c r="P819" s="8">
        <f t="shared" si="242"/>
        <v>3.3654617643999998E-5</v>
      </c>
      <c r="Q819" s="8">
        <f t="shared" si="243"/>
        <v>0.50123312440000001</v>
      </c>
      <c r="R819" s="8">
        <f t="shared" si="244"/>
        <v>1.1656331558599999</v>
      </c>
      <c r="S819" s="8">
        <f t="shared" si="245"/>
        <v>1.0423259439899999</v>
      </c>
      <c r="T819" s="8">
        <f t="shared" si="246"/>
        <v>1.1055752370900001</v>
      </c>
      <c r="W819" s="7">
        <v>561720</v>
      </c>
      <c r="X819" s="7" t="s">
        <v>912</v>
      </c>
      <c r="Y819" s="8">
        <v>8.6177145348500003E-2</v>
      </c>
      <c r="Z819" s="8">
        <v>1.0810522936300001E-2</v>
      </c>
      <c r="AA819" s="8">
        <v>6.8645487579800005E-2</v>
      </c>
      <c r="AB819" s="8">
        <v>2.4266466258699999E-2</v>
      </c>
      <c r="AC819" s="8">
        <v>2.6903158094700001E-3</v>
      </c>
      <c r="AD819" s="8">
        <v>1.5369161922E-2</v>
      </c>
      <c r="AE819" s="8">
        <v>6.1259516652499998E-2</v>
      </c>
      <c r="AF819" s="8">
        <v>6.9436513275499996E-3</v>
      </c>
      <c r="AG819" s="8">
        <v>3.7372069111299998E-2</v>
      </c>
      <c r="AH819" s="8">
        <v>7.9375638793799996E-2</v>
      </c>
      <c r="AI819" s="8">
        <v>9.6392485584900003E-3</v>
      </c>
      <c r="AJ819" s="8">
        <v>7.7448333135400005E-2</v>
      </c>
      <c r="AK819" s="8">
        <v>0.56143368435700003</v>
      </c>
      <c r="AL819" s="8">
        <v>3.3654617643999998E-5</v>
      </c>
      <c r="AM819" s="8">
        <v>0.50123312440000001</v>
      </c>
      <c r="AN819" s="8">
        <v>1.1656331558599999</v>
      </c>
      <c r="AO819" s="8">
        <v>1.0423259439899999</v>
      </c>
      <c r="AP819" s="8">
        <v>1.1055752370900001</v>
      </c>
      <c r="AS819" s="7">
        <v>561720</v>
      </c>
      <c r="AT819" s="7" t="s">
        <v>912</v>
      </c>
      <c r="AU819" s="8">
        <v>0.13053570372970477</v>
      </c>
      <c r="AV819" s="8">
        <v>2.7871699200070967E-2</v>
      </c>
      <c r="AW819" s="8">
        <v>0.17372156723563548</v>
      </c>
      <c r="AX819" s="8">
        <v>4.4474014743685494E-2</v>
      </c>
      <c r="AY819" s="8">
        <v>8.9340938291035486E-3</v>
      </c>
      <c r="AZ819" s="8">
        <v>4.9756640314569341E-2</v>
      </c>
      <c r="BA819" s="8">
        <v>9.6903064853753204E-2</v>
      </c>
      <c r="BB819" s="8">
        <v>1.9902160581244506E-2</v>
      </c>
      <c r="BC819" s="8">
        <v>0.11707746535516131</v>
      </c>
      <c r="BD819" s="8">
        <v>0.12501878074489836</v>
      </c>
      <c r="BE819" s="8">
        <v>2.6070223219245649E-2</v>
      </c>
      <c r="BF819" s="8">
        <v>0.18317076629230816</v>
      </c>
      <c r="BG819" s="8">
        <v>0.5617588052000001</v>
      </c>
      <c r="BH819" s="8">
        <v>2.6084499314500644E-5</v>
      </c>
      <c r="BI819" s="8">
        <v>0.50149042254000076</v>
      </c>
      <c r="BJ819" s="8">
        <v>1.3321289701656456</v>
      </c>
      <c r="BK819" s="8">
        <v>1.1031647488864516</v>
      </c>
      <c r="BL819" s="8">
        <v>1.2338826907906448</v>
      </c>
    </row>
    <row r="820" spans="1:64" x14ac:dyDescent="0.3">
      <c r="A820" s="7">
        <v>561730</v>
      </c>
      <c r="B820" s="7" t="str">
        <f t="shared" si="228"/>
        <v>Landscaping Services</v>
      </c>
      <c r="C820" s="8">
        <f t="shared" si="229"/>
        <v>8.6134454083600001E-2</v>
      </c>
      <c r="D820" s="8">
        <f t="shared" si="230"/>
        <v>1.0803906423E-2</v>
      </c>
      <c r="E820" s="8">
        <f t="shared" si="231"/>
        <v>7.0149822640600004E-2</v>
      </c>
      <c r="F820" s="8">
        <f t="shared" si="232"/>
        <v>5.2447073519E-2</v>
      </c>
      <c r="G820" s="8">
        <f t="shared" si="233"/>
        <v>5.8126503775700004E-3</v>
      </c>
      <c r="H820" s="8">
        <f t="shared" si="234"/>
        <v>3.4194870046799997E-2</v>
      </c>
      <c r="I820" s="8">
        <f t="shared" si="235"/>
        <v>6.1291781689999998E-2</v>
      </c>
      <c r="J820" s="8">
        <f t="shared" si="236"/>
        <v>6.9453182119400001E-3</v>
      </c>
      <c r="K820" s="8">
        <f t="shared" si="237"/>
        <v>3.8432602267600001E-2</v>
      </c>
      <c r="L820" s="8">
        <f t="shared" si="238"/>
        <v>7.9333260797200003E-2</v>
      </c>
      <c r="M820" s="8">
        <f t="shared" si="239"/>
        <v>9.6316017286199995E-3</v>
      </c>
      <c r="N820" s="8">
        <f t="shared" si="240"/>
        <v>7.8995192230200004E-2</v>
      </c>
      <c r="O820" s="8">
        <f t="shared" si="241"/>
        <v>0.56149838585300005</v>
      </c>
      <c r="P820" s="8">
        <f t="shared" si="242"/>
        <v>1.5565609715799998E-5</v>
      </c>
      <c r="Q820" s="8">
        <f t="shared" si="243"/>
        <v>0.50076112263899997</v>
      </c>
      <c r="R820" s="8">
        <f t="shared" si="244"/>
        <v>1.16708818315</v>
      </c>
      <c r="S820" s="8">
        <f t="shared" si="245"/>
        <v>1.0924545939400001</v>
      </c>
      <c r="T820" s="8">
        <f t="shared" si="246"/>
        <v>1.10666970217</v>
      </c>
      <c r="W820" s="7">
        <v>561730</v>
      </c>
      <c r="X820" s="7" t="s">
        <v>913</v>
      </c>
      <c r="Y820" s="8">
        <v>8.6134454083600001E-2</v>
      </c>
      <c r="Z820" s="8">
        <v>1.0803906423E-2</v>
      </c>
      <c r="AA820" s="8">
        <v>7.0149822640600004E-2</v>
      </c>
      <c r="AB820" s="8">
        <v>5.2447073519E-2</v>
      </c>
      <c r="AC820" s="8">
        <v>5.8126503775700004E-3</v>
      </c>
      <c r="AD820" s="8">
        <v>3.4194870046799997E-2</v>
      </c>
      <c r="AE820" s="8">
        <v>6.1291781689999998E-2</v>
      </c>
      <c r="AF820" s="8">
        <v>6.9453182119400001E-3</v>
      </c>
      <c r="AG820" s="8">
        <v>3.8432602267600001E-2</v>
      </c>
      <c r="AH820" s="8">
        <v>7.9333260797200003E-2</v>
      </c>
      <c r="AI820" s="8">
        <v>9.6316017286199995E-3</v>
      </c>
      <c r="AJ820" s="8">
        <v>7.8995192230200004E-2</v>
      </c>
      <c r="AK820" s="8">
        <v>0.56149838585300005</v>
      </c>
      <c r="AL820" s="8">
        <v>1.5565609715799998E-5</v>
      </c>
      <c r="AM820" s="8">
        <v>0.50076112263899997</v>
      </c>
      <c r="AN820" s="8">
        <v>1.16708818315</v>
      </c>
      <c r="AO820" s="8">
        <v>1.0924545939400001</v>
      </c>
      <c r="AP820" s="8">
        <v>1.10666970217</v>
      </c>
      <c r="AS820" s="7">
        <v>561730</v>
      </c>
      <c r="AT820" s="7" t="s">
        <v>913</v>
      </c>
      <c r="AU820" s="8">
        <v>0.13048283757248549</v>
      </c>
      <c r="AV820" s="8">
        <v>2.7859808630233386E-2</v>
      </c>
      <c r="AW820" s="8">
        <v>0.16834817125011781</v>
      </c>
      <c r="AX820" s="8">
        <v>8.1912637715719369E-2</v>
      </c>
      <c r="AY820" s="8">
        <v>1.601567127467823E-2</v>
      </c>
      <c r="AZ820" s="8">
        <v>8.8305426532137118E-2</v>
      </c>
      <c r="BA820" s="8">
        <v>9.6945538798700021E-2</v>
      </c>
      <c r="BB820" s="8">
        <v>1.9910618477108712E-2</v>
      </c>
      <c r="BC820" s="8">
        <v>0.11312096989060323</v>
      </c>
      <c r="BD820" s="8">
        <v>0.12495574256987102</v>
      </c>
      <c r="BE820" s="8">
        <v>2.6055205306793543E-2</v>
      </c>
      <c r="BF820" s="8">
        <v>0.17764068372026615</v>
      </c>
      <c r="BG820" s="8">
        <v>0.56182319927099977</v>
      </c>
      <c r="BH820" s="8">
        <v>1.3699347526420653E-5</v>
      </c>
      <c r="BI820" s="8">
        <v>0.50106064175900034</v>
      </c>
      <c r="BJ820" s="8">
        <v>1.3266908174533871</v>
      </c>
      <c r="BK820" s="8">
        <v>1.1862337355219359</v>
      </c>
      <c r="BL820" s="8">
        <v>1.2299771271672582</v>
      </c>
    </row>
    <row r="821" spans="1:64" x14ac:dyDescent="0.3">
      <c r="A821" s="7">
        <v>561740</v>
      </c>
      <c r="B821" s="7" t="str">
        <f t="shared" si="228"/>
        <v>Carpet and Upholstery Cleaning Services</v>
      </c>
      <c r="C821" s="8">
        <f t="shared" si="229"/>
        <v>8.6714277933900005E-2</v>
      </c>
      <c r="D821" s="8">
        <f t="shared" si="230"/>
        <v>1.0868459849200001E-2</v>
      </c>
      <c r="E821" s="8">
        <f t="shared" si="231"/>
        <v>7.0164521526699997E-2</v>
      </c>
      <c r="F821" s="8">
        <f t="shared" si="232"/>
        <v>1.28433272495E-2</v>
      </c>
      <c r="G821" s="8">
        <f t="shared" si="233"/>
        <v>1.4345659011499999E-3</v>
      </c>
      <c r="H821" s="8">
        <f t="shared" si="234"/>
        <v>8.4125038732100008E-3</v>
      </c>
      <c r="I821" s="8">
        <f t="shared" si="235"/>
        <v>6.1439510245400002E-2</v>
      </c>
      <c r="J821" s="8">
        <f t="shared" si="236"/>
        <v>6.98456960496E-3</v>
      </c>
      <c r="K821" s="8">
        <f t="shared" si="237"/>
        <v>3.8527184086500001E-2</v>
      </c>
      <c r="L821" s="8">
        <f t="shared" si="238"/>
        <v>8.0021382424599996E-2</v>
      </c>
      <c r="M821" s="8">
        <f t="shared" si="239"/>
        <v>9.7014824743299997E-3</v>
      </c>
      <c r="N821" s="8">
        <f t="shared" si="240"/>
        <v>7.9018455037299998E-2</v>
      </c>
      <c r="O821" s="8">
        <f t="shared" si="241"/>
        <v>0.56111255181099995</v>
      </c>
      <c r="P821" s="8">
        <f t="shared" si="242"/>
        <v>6.3325880076599996E-5</v>
      </c>
      <c r="Q821" s="8">
        <f t="shared" si="243"/>
        <v>0.50058052207100001</v>
      </c>
      <c r="R821" s="8">
        <f t="shared" si="244"/>
        <v>1.16774725931</v>
      </c>
      <c r="S821" s="8">
        <f t="shared" si="245"/>
        <v>1.0226903970200001</v>
      </c>
      <c r="T821" s="8">
        <f t="shared" si="246"/>
        <v>1.1069512639400001</v>
      </c>
      <c r="W821" s="7">
        <v>561740</v>
      </c>
      <c r="X821" s="7" t="s">
        <v>914</v>
      </c>
      <c r="Y821" s="8">
        <v>8.6714277933900005E-2</v>
      </c>
      <c r="Z821" s="8">
        <v>1.0868459849200001E-2</v>
      </c>
      <c r="AA821" s="8">
        <v>7.0164521526699997E-2</v>
      </c>
      <c r="AB821" s="8">
        <v>1.28433272495E-2</v>
      </c>
      <c r="AC821" s="8">
        <v>1.4345659011499999E-3</v>
      </c>
      <c r="AD821" s="8">
        <v>8.4125038732100008E-3</v>
      </c>
      <c r="AE821" s="8">
        <v>6.1439510245400002E-2</v>
      </c>
      <c r="AF821" s="8">
        <v>6.98456960496E-3</v>
      </c>
      <c r="AG821" s="8">
        <v>3.8527184086500001E-2</v>
      </c>
      <c r="AH821" s="8">
        <v>8.0021382424599996E-2</v>
      </c>
      <c r="AI821" s="8">
        <v>9.7014824743299997E-3</v>
      </c>
      <c r="AJ821" s="8">
        <v>7.9018455037299998E-2</v>
      </c>
      <c r="AK821" s="8">
        <v>0.56111255181099995</v>
      </c>
      <c r="AL821" s="8">
        <v>6.3325880076599996E-5</v>
      </c>
      <c r="AM821" s="8">
        <v>0.50058052207100001</v>
      </c>
      <c r="AN821" s="8">
        <v>1.16774725931</v>
      </c>
      <c r="AO821" s="8">
        <v>1.0226903970200001</v>
      </c>
      <c r="AP821" s="8">
        <v>1.1069512639400001</v>
      </c>
      <c r="AS821" s="7">
        <v>561740</v>
      </c>
      <c r="AT821" s="7" t="s">
        <v>914</v>
      </c>
      <c r="AU821" s="8">
        <v>0.11831306738253064</v>
      </c>
      <c r="AV821" s="8">
        <v>2.6154565433111454E-2</v>
      </c>
      <c r="AW821" s="8">
        <v>0.15760670780443076</v>
      </c>
      <c r="AX821" s="8">
        <v>5.325822109206773E-2</v>
      </c>
      <c r="AY821" s="8">
        <v>1.129589984462516E-2</v>
      </c>
      <c r="AZ821" s="8">
        <v>6.2113697643954996E-2</v>
      </c>
      <c r="BA821" s="8">
        <v>8.8119937398045176E-2</v>
      </c>
      <c r="BB821" s="8">
        <v>1.8788212887531935E-2</v>
      </c>
      <c r="BC821" s="8">
        <v>0.10699344895353707</v>
      </c>
      <c r="BD821" s="8">
        <v>0.11403933265485645</v>
      </c>
      <c r="BE821" s="8">
        <v>2.4601207608794355E-2</v>
      </c>
      <c r="BF821" s="8">
        <v>0.16620155084391292</v>
      </c>
      <c r="BG821" s="8">
        <v>0.47993567184132213</v>
      </c>
      <c r="BH821" s="8">
        <v>1.8797731741861768E-5</v>
      </c>
      <c r="BI821" s="8">
        <v>0.42813559822269392</v>
      </c>
      <c r="BJ821" s="8">
        <v>1.3020743406204842</v>
      </c>
      <c r="BK821" s="8">
        <v>0.9815065282580645</v>
      </c>
      <c r="BL821" s="8">
        <v>1.0687403089164516</v>
      </c>
    </row>
    <row r="822" spans="1:64" x14ac:dyDescent="0.3">
      <c r="A822" s="7">
        <v>561790</v>
      </c>
      <c r="B822" s="7" t="str">
        <f t="shared" si="228"/>
        <v>Other Services to Buildings and Dwellings</v>
      </c>
      <c r="C822" s="8">
        <f t="shared" si="229"/>
        <v>8.6291454021600003E-2</v>
      </c>
      <c r="D822" s="8">
        <f t="shared" si="230"/>
        <v>1.08182491716E-2</v>
      </c>
      <c r="E822" s="8">
        <f t="shared" si="231"/>
        <v>7.0782208717699996E-2</v>
      </c>
      <c r="F822" s="8">
        <f t="shared" si="232"/>
        <v>4.8899242601899998E-2</v>
      </c>
      <c r="G822" s="8">
        <f t="shared" si="233"/>
        <v>5.44609794359E-3</v>
      </c>
      <c r="H822" s="8">
        <f t="shared" si="234"/>
        <v>3.2390484728599997E-2</v>
      </c>
      <c r="I822" s="8">
        <f t="shared" si="235"/>
        <v>6.1270447196300003E-2</v>
      </c>
      <c r="J822" s="8">
        <f t="shared" si="236"/>
        <v>6.9491663582600003E-3</v>
      </c>
      <c r="K822" s="8">
        <f t="shared" si="237"/>
        <v>3.88616314871E-2</v>
      </c>
      <c r="L822" s="8">
        <f t="shared" si="238"/>
        <v>7.9484934956799994E-2</v>
      </c>
      <c r="M822" s="8">
        <f t="shared" si="239"/>
        <v>9.6474192607200002E-3</v>
      </c>
      <c r="N822" s="8">
        <f t="shared" si="240"/>
        <v>7.9655884213000003E-2</v>
      </c>
      <c r="O822" s="8">
        <f t="shared" si="241"/>
        <v>0.56144510307600004</v>
      </c>
      <c r="P822" s="8">
        <f t="shared" si="242"/>
        <v>1.6632143307599998E-5</v>
      </c>
      <c r="Q822" s="8">
        <f t="shared" si="243"/>
        <v>0.50113837311499998</v>
      </c>
      <c r="R822" s="8">
        <f t="shared" si="244"/>
        <v>1.16789191191</v>
      </c>
      <c r="S822" s="8">
        <f t="shared" si="245"/>
        <v>1.0867358252699999</v>
      </c>
      <c r="T822" s="8">
        <f t="shared" si="246"/>
        <v>1.1070812450400001</v>
      </c>
      <c r="W822" s="7">
        <v>561790</v>
      </c>
      <c r="X822" s="7" t="s">
        <v>915</v>
      </c>
      <c r="Y822" s="8">
        <v>8.6291454021600003E-2</v>
      </c>
      <c r="Z822" s="8">
        <v>1.08182491716E-2</v>
      </c>
      <c r="AA822" s="8">
        <v>7.0782208717699996E-2</v>
      </c>
      <c r="AB822" s="8">
        <v>4.8899242601899998E-2</v>
      </c>
      <c r="AC822" s="8">
        <v>5.44609794359E-3</v>
      </c>
      <c r="AD822" s="8">
        <v>3.2390484728599997E-2</v>
      </c>
      <c r="AE822" s="8">
        <v>6.1270447196300003E-2</v>
      </c>
      <c r="AF822" s="8">
        <v>6.9491663582600003E-3</v>
      </c>
      <c r="AG822" s="8">
        <v>3.88616314871E-2</v>
      </c>
      <c r="AH822" s="8">
        <v>7.9484934956799994E-2</v>
      </c>
      <c r="AI822" s="8">
        <v>9.6474192607200002E-3</v>
      </c>
      <c r="AJ822" s="8">
        <v>7.9655884213000003E-2</v>
      </c>
      <c r="AK822" s="8">
        <v>0.56144510307600004</v>
      </c>
      <c r="AL822" s="8">
        <v>1.6632143307599998E-5</v>
      </c>
      <c r="AM822" s="8">
        <v>0.50113837311499998</v>
      </c>
      <c r="AN822" s="8">
        <v>1.16789191191</v>
      </c>
      <c r="AO822" s="8">
        <v>1.0867358252699999</v>
      </c>
      <c r="AP822" s="8">
        <v>1.1070812450400001</v>
      </c>
      <c r="AS822" s="7">
        <v>561790</v>
      </c>
      <c r="AT822" s="7" t="s">
        <v>915</v>
      </c>
      <c r="AU822" s="8">
        <v>0.13072748606749843</v>
      </c>
      <c r="AV822" s="8">
        <v>2.7890838362450172E-2</v>
      </c>
      <c r="AW822" s="8">
        <v>0.175768914501442</v>
      </c>
      <c r="AX822" s="8">
        <v>6.3034556922851606E-2</v>
      </c>
      <c r="AY822" s="8">
        <v>1.2540374599397577E-2</v>
      </c>
      <c r="AZ822" s="8">
        <v>7.1675061291306463E-2</v>
      </c>
      <c r="BA822" s="8">
        <v>9.7032836526017741E-2</v>
      </c>
      <c r="BB822" s="8">
        <v>1.9918580854559678E-2</v>
      </c>
      <c r="BC822" s="8">
        <v>0.11863497590381451</v>
      </c>
      <c r="BD822" s="8">
        <v>0.1252504582406371</v>
      </c>
      <c r="BE822" s="8">
        <v>2.6090124792643225E-2</v>
      </c>
      <c r="BF822" s="8">
        <v>0.18525906737330969</v>
      </c>
      <c r="BG822" s="8">
        <v>0.56176972809100056</v>
      </c>
      <c r="BH822" s="8">
        <v>1.8778618109290319E-5</v>
      </c>
      <c r="BI822" s="8">
        <v>0.50139916190600053</v>
      </c>
      <c r="BJ822" s="8">
        <v>1.3343872389320968</v>
      </c>
      <c r="BK822" s="8">
        <v>1.1472499928129032</v>
      </c>
      <c r="BL822" s="8">
        <v>1.2355863932841937</v>
      </c>
    </row>
    <row r="823" spans="1:64" x14ac:dyDescent="0.3">
      <c r="A823" s="7">
        <v>561910</v>
      </c>
      <c r="B823" s="7" t="str">
        <f t="shared" si="228"/>
        <v>Packaging and Labeling Services</v>
      </c>
      <c r="C823" s="8">
        <f t="shared" si="229"/>
        <v>0.14598066548443545</v>
      </c>
      <c r="D823" s="8">
        <f t="shared" si="230"/>
        <v>3.5924185623782252E-2</v>
      </c>
      <c r="E823" s="8">
        <f t="shared" si="231"/>
        <v>0.13731468757503709</v>
      </c>
      <c r="F823" s="8">
        <f t="shared" si="232"/>
        <v>0.13777053097476286</v>
      </c>
      <c r="G823" s="8">
        <f t="shared" si="233"/>
        <v>2.5066640134920649E-2</v>
      </c>
      <c r="H823" s="8">
        <f t="shared" si="234"/>
        <v>8.5649716072999996E-2</v>
      </c>
      <c r="I823" s="8">
        <f t="shared" si="235"/>
        <v>0.13959237015474193</v>
      </c>
      <c r="J823" s="8">
        <f t="shared" si="236"/>
        <v>3.133845343585645E-2</v>
      </c>
      <c r="K823" s="8">
        <f t="shared" si="237"/>
        <v>0.10720269069371613</v>
      </c>
      <c r="L823" s="8">
        <f t="shared" si="238"/>
        <v>0.17095295914924194</v>
      </c>
      <c r="M823" s="8">
        <f t="shared" si="239"/>
        <v>3.9320650299020959E-2</v>
      </c>
      <c r="N823" s="8">
        <f t="shared" si="240"/>
        <v>0.17397572264229993</v>
      </c>
      <c r="O823" s="8">
        <f t="shared" si="241"/>
        <v>0.33991397505645138</v>
      </c>
      <c r="P823" s="8">
        <f t="shared" si="242"/>
        <v>9.6305696197562884E-6</v>
      </c>
      <c r="Q823" s="8">
        <f t="shared" si="243"/>
        <v>0.293310655580516</v>
      </c>
      <c r="R823" s="8">
        <f t="shared" si="244"/>
        <v>1</v>
      </c>
      <c r="S823" s="8">
        <f t="shared" si="245"/>
        <v>0.95816430653741924</v>
      </c>
      <c r="T823" s="8">
        <f t="shared" si="246"/>
        <v>0.98781093363935513</v>
      </c>
      <c r="W823" s="7">
        <v>561910</v>
      </c>
      <c r="X823" s="7" t="s">
        <v>916</v>
      </c>
      <c r="Y823" s="8">
        <v>0</v>
      </c>
      <c r="Z823" s="8">
        <v>0</v>
      </c>
      <c r="AA823" s="8">
        <v>0</v>
      </c>
      <c r="AB823" s="8">
        <v>0</v>
      </c>
      <c r="AC823" s="8">
        <v>0</v>
      </c>
      <c r="AD823" s="8">
        <v>0</v>
      </c>
      <c r="AE823" s="8">
        <v>0</v>
      </c>
      <c r="AF823" s="8">
        <v>0</v>
      </c>
      <c r="AG823" s="8">
        <v>0</v>
      </c>
      <c r="AH823" s="8">
        <v>0</v>
      </c>
      <c r="AI823" s="8">
        <v>0</v>
      </c>
      <c r="AJ823" s="8">
        <v>0</v>
      </c>
      <c r="AK823" s="8">
        <v>0</v>
      </c>
      <c r="AL823" s="8">
        <v>0</v>
      </c>
      <c r="AM823" s="8">
        <v>0</v>
      </c>
      <c r="AN823" s="8">
        <v>1</v>
      </c>
      <c r="AO823" s="8">
        <v>0</v>
      </c>
      <c r="AP823" s="8">
        <v>0</v>
      </c>
      <c r="AS823" s="7">
        <v>561910</v>
      </c>
      <c r="AT823" s="7" t="s">
        <v>916</v>
      </c>
      <c r="AU823" s="8">
        <v>0.14598066548443545</v>
      </c>
      <c r="AV823" s="8">
        <v>3.5924185623782252E-2</v>
      </c>
      <c r="AW823" s="8">
        <v>0.13731468757503709</v>
      </c>
      <c r="AX823" s="8">
        <v>0.13777053097476286</v>
      </c>
      <c r="AY823" s="8">
        <v>2.5066640134920649E-2</v>
      </c>
      <c r="AZ823" s="8">
        <v>8.5649716072999996E-2</v>
      </c>
      <c r="BA823" s="8">
        <v>0.13959237015474193</v>
      </c>
      <c r="BB823" s="8">
        <v>3.133845343585645E-2</v>
      </c>
      <c r="BC823" s="8">
        <v>0.10720269069371613</v>
      </c>
      <c r="BD823" s="8">
        <v>0.17095295914924194</v>
      </c>
      <c r="BE823" s="8">
        <v>3.9320650299020959E-2</v>
      </c>
      <c r="BF823" s="8">
        <v>0.17397572264229993</v>
      </c>
      <c r="BG823" s="8">
        <v>0.33991397505645138</v>
      </c>
      <c r="BH823" s="8">
        <v>9.6305696197562884E-6</v>
      </c>
      <c r="BI823" s="8">
        <v>0.293310655580516</v>
      </c>
      <c r="BJ823" s="8">
        <v>1.3192195386830647</v>
      </c>
      <c r="BK823" s="8">
        <v>0.95816430653741924</v>
      </c>
      <c r="BL823" s="8">
        <v>0.98781093363935513</v>
      </c>
    </row>
    <row r="824" spans="1:64" x14ac:dyDescent="0.3">
      <c r="A824" s="7">
        <v>561920</v>
      </c>
      <c r="B824" s="7" t="str">
        <f t="shared" si="228"/>
        <v>Convention and Trade Show Organizers</v>
      </c>
      <c r="C824" s="8">
        <f t="shared" si="229"/>
        <v>0.115799901841</v>
      </c>
      <c r="D824" s="8">
        <f t="shared" si="230"/>
        <v>1.80711024799E-2</v>
      </c>
      <c r="E824" s="8">
        <f t="shared" si="231"/>
        <v>8.0131252483100004E-2</v>
      </c>
      <c r="F824" s="8">
        <f t="shared" si="232"/>
        <v>3.3075716706799999E-2</v>
      </c>
      <c r="G824" s="8">
        <f t="shared" si="233"/>
        <v>3.3520336854599999E-3</v>
      </c>
      <c r="H824" s="8">
        <f t="shared" si="234"/>
        <v>1.32636989536E-2</v>
      </c>
      <c r="I824" s="8">
        <f t="shared" si="235"/>
        <v>0.102179437877</v>
      </c>
      <c r="J824" s="8">
        <f t="shared" si="236"/>
        <v>1.3744782836100001E-2</v>
      </c>
      <c r="K824" s="8">
        <f t="shared" si="237"/>
        <v>4.8870407222199999E-2</v>
      </c>
      <c r="L824" s="8">
        <f t="shared" si="238"/>
        <v>0.133593810723</v>
      </c>
      <c r="M824" s="8">
        <f t="shared" si="239"/>
        <v>1.8467269912300001E-2</v>
      </c>
      <c r="N824" s="8">
        <f t="shared" si="240"/>
        <v>0.10921277438300001</v>
      </c>
      <c r="O824" s="8">
        <f t="shared" si="241"/>
        <v>0.478052122365</v>
      </c>
      <c r="P824" s="8">
        <f t="shared" si="242"/>
        <v>4.2678551091399999E-5</v>
      </c>
      <c r="Q824" s="8">
        <f t="shared" si="243"/>
        <v>0.413720443233</v>
      </c>
      <c r="R824" s="8">
        <f t="shared" si="244"/>
        <v>1.2140022568</v>
      </c>
      <c r="S824" s="8">
        <f t="shared" si="245"/>
        <v>1.04969144935</v>
      </c>
      <c r="T824" s="8">
        <f t="shared" si="246"/>
        <v>1.1647946279400001</v>
      </c>
      <c r="W824" s="7">
        <v>561920</v>
      </c>
      <c r="X824" s="7" t="s">
        <v>917</v>
      </c>
      <c r="Y824" s="8">
        <v>0.115799901841</v>
      </c>
      <c r="Z824" s="8">
        <v>1.80711024799E-2</v>
      </c>
      <c r="AA824" s="8">
        <v>8.0131252483100004E-2</v>
      </c>
      <c r="AB824" s="8">
        <v>3.3075716706799999E-2</v>
      </c>
      <c r="AC824" s="8">
        <v>3.3520336854599999E-3</v>
      </c>
      <c r="AD824" s="8">
        <v>1.32636989536E-2</v>
      </c>
      <c r="AE824" s="8">
        <v>0.102179437877</v>
      </c>
      <c r="AF824" s="8">
        <v>1.3744782836100001E-2</v>
      </c>
      <c r="AG824" s="8">
        <v>4.8870407222199999E-2</v>
      </c>
      <c r="AH824" s="8">
        <v>0.133593810723</v>
      </c>
      <c r="AI824" s="8">
        <v>1.8467269912300001E-2</v>
      </c>
      <c r="AJ824" s="8">
        <v>0.10921277438300001</v>
      </c>
      <c r="AK824" s="8">
        <v>0.478052122365</v>
      </c>
      <c r="AL824" s="8">
        <v>4.2678551091399999E-5</v>
      </c>
      <c r="AM824" s="8">
        <v>0.413720443233</v>
      </c>
      <c r="AN824" s="8">
        <v>1.2140022568</v>
      </c>
      <c r="AO824" s="8">
        <v>1.04969144935</v>
      </c>
      <c r="AP824" s="8">
        <v>1.1647946279400001</v>
      </c>
      <c r="AS824" s="7">
        <v>561920</v>
      </c>
      <c r="AT824" s="7" t="s">
        <v>917</v>
      </c>
      <c r="AU824" s="8">
        <v>0.18079240676122579</v>
      </c>
      <c r="AV824" s="8">
        <v>4.1450523352954856E-2</v>
      </c>
      <c r="AW824" s="8">
        <v>0.16674148780574682</v>
      </c>
      <c r="AX824" s="8">
        <v>0.20527539257374025</v>
      </c>
      <c r="AY824" s="8">
        <v>3.2745681927737573E-2</v>
      </c>
      <c r="AZ824" s="8">
        <v>0.12037135522323386</v>
      </c>
      <c r="BA824" s="8">
        <v>0.17123677271817095</v>
      </c>
      <c r="BB824" s="8">
        <v>3.5686772503062902E-2</v>
      </c>
      <c r="BC824" s="8">
        <v>0.1288126352945145</v>
      </c>
      <c r="BD824" s="8">
        <v>0.21073703008693551</v>
      </c>
      <c r="BE824" s="8">
        <v>4.5012964099095144E-2</v>
      </c>
      <c r="BF824" s="8">
        <v>0.21168892364871925</v>
      </c>
      <c r="BG824" s="8">
        <v>0.46358329103709717</v>
      </c>
      <c r="BH824" s="8">
        <v>1.1984479951172258E-5</v>
      </c>
      <c r="BI824" s="8">
        <v>0.40082624673290312</v>
      </c>
      <c r="BJ824" s="8">
        <v>1.388984417920645</v>
      </c>
      <c r="BK824" s="8">
        <v>1.3261343652087092</v>
      </c>
      <c r="BL824" s="8">
        <v>1.3034781159993549</v>
      </c>
    </row>
    <row r="825" spans="1:64" x14ac:dyDescent="0.3">
      <c r="A825" s="7">
        <v>561990</v>
      </c>
      <c r="B825" s="7" t="str">
        <f t="shared" si="228"/>
        <v>All Other Support Services</v>
      </c>
      <c r="C825" s="8">
        <f t="shared" si="229"/>
        <v>0.115792631183</v>
      </c>
      <c r="D825" s="8">
        <f t="shared" si="230"/>
        <v>1.8085699875399999E-2</v>
      </c>
      <c r="E825" s="8">
        <f t="shared" si="231"/>
        <v>7.3635331589299996E-2</v>
      </c>
      <c r="F825" s="8">
        <f t="shared" si="232"/>
        <v>5.2011926273100001E-2</v>
      </c>
      <c r="G825" s="8">
        <f t="shared" si="233"/>
        <v>5.2692498095199998E-3</v>
      </c>
      <c r="H825" s="8">
        <f t="shared" si="234"/>
        <v>1.8231182857999999E-2</v>
      </c>
      <c r="I825" s="8">
        <f t="shared" si="235"/>
        <v>0.102782149253</v>
      </c>
      <c r="J825" s="8">
        <f t="shared" si="236"/>
        <v>1.3823695111500001E-2</v>
      </c>
      <c r="K825" s="8">
        <f t="shared" si="237"/>
        <v>4.3300692632299999E-2</v>
      </c>
      <c r="L825" s="8">
        <f t="shared" si="238"/>
        <v>0.13363528459900001</v>
      </c>
      <c r="M825" s="8">
        <f t="shared" si="239"/>
        <v>1.84841709048E-2</v>
      </c>
      <c r="N825" s="8">
        <f t="shared" si="240"/>
        <v>0.10153718169299999</v>
      </c>
      <c r="O825" s="8">
        <f t="shared" si="241"/>
        <v>0.47790232088700002</v>
      </c>
      <c r="P825" s="8">
        <f t="shared" si="242"/>
        <v>2.7165312156199999E-5</v>
      </c>
      <c r="Q825" s="8">
        <f t="shared" si="243"/>
        <v>0.41166813473800001</v>
      </c>
      <c r="R825" s="8">
        <f t="shared" si="244"/>
        <v>1.20751366265</v>
      </c>
      <c r="S825" s="8">
        <f t="shared" si="245"/>
        <v>1.07551235894</v>
      </c>
      <c r="T825" s="8">
        <f t="shared" si="246"/>
        <v>1.1599065369999999</v>
      </c>
      <c r="W825" s="7">
        <v>561990</v>
      </c>
      <c r="X825" s="7" t="s">
        <v>918</v>
      </c>
      <c r="Y825" s="8">
        <v>0.115792631183</v>
      </c>
      <c r="Z825" s="8">
        <v>1.8085699875399999E-2</v>
      </c>
      <c r="AA825" s="8">
        <v>7.3635331589299996E-2</v>
      </c>
      <c r="AB825" s="8">
        <v>5.2011926273100001E-2</v>
      </c>
      <c r="AC825" s="8">
        <v>5.2692498095199998E-3</v>
      </c>
      <c r="AD825" s="8">
        <v>1.8231182857999999E-2</v>
      </c>
      <c r="AE825" s="8">
        <v>0.102782149253</v>
      </c>
      <c r="AF825" s="8">
        <v>1.3823695111500001E-2</v>
      </c>
      <c r="AG825" s="8">
        <v>4.3300692632299999E-2</v>
      </c>
      <c r="AH825" s="8">
        <v>0.13363528459900001</v>
      </c>
      <c r="AI825" s="8">
        <v>1.84841709048E-2</v>
      </c>
      <c r="AJ825" s="8">
        <v>0.10153718169299999</v>
      </c>
      <c r="AK825" s="8">
        <v>0.47790232088700002</v>
      </c>
      <c r="AL825" s="8">
        <v>2.7165312156199999E-5</v>
      </c>
      <c r="AM825" s="8">
        <v>0.41166813473800001</v>
      </c>
      <c r="AN825" s="8">
        <v>1.20751366265</v>
      </c>
      <c r="AO825" s="8">
        <v>1.07551235894</v>
      </c>
      <c r="AP825" s="8">
        <v>1.1599065369999999</v>
      </c>
      <c r="AS825" s="7">
        <v>561990</v>
      </c>
      <c r="AT825" s="7" t="s">
        <v>918</v>
      </c>
      <c r="AU825" s="8">
        <v>0.18431188461125</v>
      </c>
      <c r="AV825" s="8">
        <v>4.1921288061679038E-2</v>
      </c>
      <c r="AW825" s="8">
        <v>0.16918255834644996</v>
      </c>
      <c r="AX825" s="8">
        <v>0.15181612189763868</v>
      </c>
      <c r="AY825" s="8">
        <v>2.475111225488872E-2</v>
      </c>
      <c r="AZ825" s="8">
        <v>8.6404031282840327E-2</v>
      </c>
      <c r="BA825" s="8">
        <v>0.17543746829914839</v>
      </c>
      <c r="BB825" s="8">
        <v>3.6267429247379038E-2</v>
      </c>
      <c r="BC825" s="8">
        <v>0.13066035769152901</v>
      </c>
      <c r="BD825" s="8">
        <v>0.21475803747185326</v>
      </c>
      <c r="BE825" s="8">
        <v>4.5494230847004845E-2</v>
      </c>
      <c r="BF825" s="8">
        <v>0.2151089166995839</v>
      </c>
      <c r="BG825" s="8">
        <v>0.47888887094899962</v>
      </c>
      <c r="BH825" s="8">
        <v>1.5819509610937097E-5</v>
      </c>
      <c r="BI825" s="8">
        <v>0.41197230283200059</v>
      </c>
      <c r="BJ825" s="8">
        <v>1.3954157310190323</v>
      </c>
      <c r="BK825" s="8">
        <v>1.2629712654354837</v>
      </c>
      <c r="BL825" s="8">
        <v>1.3423652552380643</v>
      </c>
    </row>
    <row r="826" spans="1:64" x14ac:dyDescent="0.3">
      <c r="A826" s="7">
        <v>562111</v>
      </c>
      <c r="B826" s="7" t="str">
        <f t="shared" si="228"/>
        <v>Solid Waste Collection</v>
      </c>
      <c r="C826" s="8">
        <f t="shared" si="229"/>
        <v>7.6749632041099997E-2</v>
      </c>
      <c r="D826" s="8">
        <f t="shared" si="230"/>
        <v>9.8157395266899993E-3</v>
      </c>
      <c r="E826" s="8">
        <f t="shared" si="231"/>
        <v>0.13617970981300001</v>
      </c>
      <c r="F826" s="8">
        <f t="shared" si="232"/>
        <v>7.7380763158099997E-2</v>
      </c>
      <c r="G826" s="8">
        <f t="shared" si="233"/>
        <v>9.2958699886899997E-3</v>
      </c>
      <c r="H826" s="8">
        <f t="shared" si="234"/>
        <v>5.6116273927399998E-2</v>
      </c>
      <c r="I826" s="8">
        <f t="shared" si="235"/>
        <v>9.0804235773799993E-2</v>
      </c>
      <c r="J826" s="8">
        <f t="shared" si="236"/>
        <v>1.0748377736999999E-2</v>
      </c>
      <c r="K826" s="8">
        <f t="shared" si="237"/>
        <v>6.5009237458399996E-2</v>
      </c>
      <c r="L826" s="8">
        <f t="shared" si="238"/>
        <v>7.2717588830399998E-2</v>
      </c>
      <c r="M826" s="8">
        <f t="shared" si="239"/>
        <v>8.6985997137400007E-3</v>
      </c>
      <c r="N826" s="8">
        <f t="shared" si="240"/>
        <v>0.17536183569</v>
      </c>
      <c r="O826" s="8">
        <f t="shared" si="241"/>
        <v>0.57437578624100005</v>
      </c>
      <c r="P826" s="8">
        <f t="shared" si="242"/>
        <v>8.5333810960999994E-6</v>
      </c>
      <c r="Q826" s="8">
        <f t="shared" si="243"/>
        <v>0.290941356938</v>
      </c>
      <c r="R826" s="8">
        <f t="shared" si="244"/>
        <v>1.22274508138</v>
      </c>
      <c r="S826" s="8">
        <f t="shared" si="245"/>
        <v>1.14279290707</v>
      </c>
      <c r="T826" s="8">
        <f t="shared" si="246"/>
        <v>1.16656185097</v>
      </c>
      <c r="W826" s="7">
        <v>562111</v>
      </c>
      <c r="X826" s="7" t="s">
        <v>919</v>
      </c>
      <c r="Y826" s="8">
        <v>7.6749632041099997E-2</v>
      </c>
      <c r="Z826" s="8">
        <v>9.8157395266899993E-3</v>
      </c>
      <c r="AA826" s="8">
        <v>0.13617970981300001</v>
      </c>
      <c r="AB826" s="8">
        <v>7.7380763158099997E-2</v>
      </c>
      <c r="AC826" s="8">
        <v>9.2958699886899997E-3</v>
      </c>
      <c r="AD826" s="8">
        <v>5.6116273927399998E-2</v>
      </c>
      <c r="AE826" s="8">
        <v>9.0804235773799993E-2</v>
      </c>
      <c r="AF826" s="8">
        <v>1.0748377736999999E-2</v>
      </c>
      <c r="AG826" s="8">
        <v>6.5009237458399996E-2</v>
      </c>
      <c r="AH826" s="8">
        <v>7.2717588830399998E-2</v>
      </c>
      <c r="AI826" s="8">
        <v>8.6985997137400007E-3</v>
      </c>
      <c r="AJ826" s="8">
        <v>0.17536183569</v>
      </c>
      <c r="AK826" s="8">
        <v>0.57437578624100005</v>
      </c>
      <c r="AL826" s="8">
        <v>8.5333810960999994E-6</v>
      </c>
      <c r="AM826" s="8">
        <v>0.290941356938</v>
      </c>
      <c r="AN826" s="8">
        <v>1.22274508138</v>
      </c>
      <c r="AO826" s="8">
        <v>1.14279290707</v>
      </c>
      <c r="AP826" s="8">
        <v>1.16656185097</v>
      </c>
      <c r="AS826" s="7">
        <v>562111</v>
      </c>
      <c r="AT826" s="7" t="s">
        <v>919</v>
      </c>
      <c r="AU826" s="8">
        <v>0.13450152021364672</v>
      </c>
      <c r="AV826" s="8">
        <v>2.7927647832372098E-2</v>
      </c>
      <c r="AW826" s="8">
        <v>0.23431860613822578</v>
      </c>
      <c r="AX826" s="8">
        <v>0.18563244621958058</v>
      </c>
      <c r="AY826" s="8">
        <v>4.0240050475861454E-2</v>
      </c>
      <c r="AZ826" s="8">
        <v>0.20828124207981943</v>
      </c>
      <c r="BA826" s="8">
        <v>0.16117439023099833</v>
      </c>
      <c r="BB826" s="8">
        <v>3.3985744936856292E-2</v>
      </c>
      <c r="BC826" s="8">
        <v>0.19336450936719998</v>
      </c>
      <c r="BD826" s="8">
        <v>0.12874589213630161</v>
      </c>
      <c r="BE826" s="8">
        <v>2.5617242060894194E-2</v>
      </c>
      <c r="BF826" s="8">
        <v>0.26804793223737094</v>
      </c>
      <c r="BG826" s="8">
        <v>0.57025703063101607</v>
      </c>
      <c r="BH826" s="8">
        <v>5.6021684439354838E-6</v>
      </c>
      <c r="BI826" s="8">
        <v>0.28727059269145189</v>
      </c>
      <c r="BJ826" s="8">
        <v>1.3967477741843553</v>
      </c>
      <c r="BK826" s="8">
        <v>1.4180247065174194</v>
      </c>
      <c r="BL826" s="8">
        <v>1.3723956122770968</v>
      </c>
    </row>
    <row r="827" spans="1:64" x14ac:dyDescent="0.3">
      <c r="A827" s="7">
        <v>562112</v>
      </c>
      <c r="B827" s="7" t="str">
        <f t="shared" si="228"/>
        <v>Hazardous Waste Collection</v>
      </c>
      <c r="C827" s="8">
        <f t="shared" si="229"/>
        <v>6.9444304441741933E-2</v>
      </c>
      <c r="D827" s="8">
        <f t="shared" si="230"/>
        <v>1.7289865979958064E-2</v>
      </c>
      <c r="E827" s="8">
        <f t="shared" si="231"/>
        <v>0.11452285675787097</v>
      </c>
      <c r="F827" s="8">
        <f t="shared" si="232"/>
        <v>0.10125464999871613</v>
      </c>
      <c r="G827" s="8">
        <f t="shared" si="233"/>
        <v>2.6137275210458062E-2</v>
      </c>
      <c r="H827" s="8">
        <f t="shared" si="234"/>
        <v>0.11904518287869355</v>
      </c>
      <c r="I827" s="8">
        <f t="shared" si="235"/>
        <v>8.2946551772209678E-2</v>
      </c>
      <c r="J827" s="8">
        <f t="shared" si="236"/>
        <v>2.1113405810746767E-2</v>
      </c>
      <c r="K827" s="8">
        <f t="shared" si="237"/>
        <v>0.10021824054470481</v>
      </c>
      <c r="L827" s="8">
        <f t="shared" si="238"/>
        <v>6.682770539235483E-2</v>
      </c>
      <c r="M827" s="8">
        <f t="shared" si="239"/>
        <v>1.6054806619904841E-2</v>
      </c>
      <c r="N827" s="8">
        <f t="shared" si="240"/>
        <v>0.12816029405669357</v>
      </c>
      <c r="O827" s="8">
        <f t="shared" si="241"/>
        <v>0.23372545101370976</v>
      </c>
      <c r="P827" s="8">
        <f t="shared" si="242"/>
        <v>1.9539827982885485E-6</v>
      </c>
      <c r="Q827" s="8">
        <f t="shared" si="243"/>
        <v>0.11925175203830642</v>
      </c>
      <c r="R827" s="8">
        <f t="shared" si="244"/>
        <v>1</v>
      </c>
      <c r="S827" s="8">
        <f t="shared" si="245"/>
        <v>0.64966291453935487</v>
      </c>
      <c r="T827" s="8">
        <f t="shared" si="246"/>
        <v>0.60750400457919351</v>
      </c>
      <c r="W827" s="7">
        <v>562112</v>
      </c>
      <c r="X827" s="7" t="s">
        <v>920</v>
      </c>
      <c r="Y827" s="8">
        <v>0</v>
      </c>
      <c r="Z827" s="8">
        <v>0</v>
      </c>
      <c r="AA827" s="8">
        <v>0</v>
      </c>
      <c r="AB827" s="8">
        <v>0</v>
      </c>
      <c r="AC827" s="8">
        <v>0</v>
      </c>
      <c r="AD827" s="8">
        <v>0</v>
      </c>
      <c r="AE827" s="8">
        <v>0</v>
      </c>
      <c r="AF827" s="8">
        <v>0</v>
      </c>
      <c r="AG827" s="8">
        <v>0</v>
      </c>
      <c r="AH827" s="8">
        <v>0</v>
      </c>
      <c r="AI827" s="8">
        <v>0</v>
      </c>
      <c r="AJ827" s="8">
        <v>0</v>
      </c>
      <c r="AK827" s="8">
        <v>0</v>
      </c>
      <c r="AL827" s="8">
        <v>0</v>
      </c>
      <c r="AM827" s="8">
        <v>0</v>
      </c>
      <c r="AN827" s="8">
        <v>1</v>
      </c>
      <c r="AO827" s="8">
        <v>0</v>
      </c>
      <c r="AP827" s="8">
        <v>0</v>
      </c>
      <c r="AS827" s="7">
        <v>562112</v>
      </c>
      <c r="AT827" s="7" t="s">
        <v>920</v>
      </c>
      <c r="AU827" s="8">
        <v>6.9444304441741933E-2</v>
      </c>
      <c r="AV827" s="8">
        <v>1.7289865979958064E-2</v>
      </c>
      <c r="AW827" s="8">
        <v>0.11452285675787097</v>
      </c>
      <c r="AX827" s="8">
        <v>0.10125464999871613</v>
      </c>
      <c r="AY827" s="8">
        <v>2.6137275210458062E-2</v>
      </c>
      <c r="AZ827" s="8">
        <v>0.11904518287869355</v>
      </c>
      <c r="BA827" s="8">
        <v>8.2946551772209678E-2</v>
      </c>
      <c r="BB827" s="8">
        <v>2.1113405810746767E-2</v>
      </c>
      <c r="BC827" s="8">
        <v>0.10021824054470481</v>
      </c>
      <c r="BD827" s="8">
        <v>6.682770539235483E-2</v>
      </c>
      <c r="BE827" s="8">
        <v>1.6054806619904841E-2</v>
      </c>
      <c r="BF827" s="8">
        <v>0.12816029405669357</v>
      </c>
      <c r="BG827" s="8">
        <v>0.23372545101370976</v>
      </c>
      <c r="BH827" s="8">
        <v>1.9539827982885485E-6</v>
      </c>
      <c r="BI827" s="8">
        <v>0.11925175203830642</v>
      </c>
      <c r="BJ827" s="8">
        <v>1.2012570271795162</v>
      </c>
      <c r="BK827" s="8">
        <v>0.64966291453935487</v>
      </c>
      <c r="BL827" s="8">
        <v>0.60750400457919351</v>
      </c>
    </row>
    <row r="828" spans="1:64" x14ac:dyDescent="0.3">
      <c r="A828" s="7">
        <v>562119</v>
      </c>
      <c r="B828" s="7" t="str">
        <f t="shared" si="228"/>
        <v>Other Waste Collection</v>
      </c>
      <c r="C828" s="8">
        <f t="shared" si="229"/>
        <v>7.7219314350900001E-2</v>
      </c>
      <c r="D828" s="8">
        <f t="shared" si="230"/>
        <v>9.8605791284699998E-3</v>
      </c>
      <c r="E828" s="8">
        <f t="shared" si="231"/>
        <v>0.132230366499</v>
      </c>
      <c r="F828" s="8">
        <f t="shared" si="232"/>
        <v>0.110814890492</v>
      </c>
      <c r="G828" s="8">
        <f t="shared" si="233"/>
        <v>1.3449256605199999E-2</v>
      </c>
      <c r="H828" s="8">
        <f t="shared" si="234"/>
        <v>7.4430346296300007E-2</v>
      </c>
      <c r="I828" s="8">
        <f t="shared" si="235"/>
        <v>9.0982228786799998E-2</v>
      </c>
      <c r="J828" s="8">
        <f t="shared" si="236"/>
        <v>1.07795285172E-2</v>
      </c>
      <c r="K828" s="8">
        <f t="shared" si="237"/>
        <v>6.0429547526500003E-2</v>
      </c>
      <c r="L828" s="8">
        <f t="shared" si="238"/>
        <v>7.3395683820000002E-2</v>
      </c>
      <c r="M828" s="8">
        <f t="shared" si="239"/>
        <v>8.7510593804600006E-3</v>
      </c>
      <c r="N828" s="8">
        <f t="shared" si="240"/>
        <v>0.17125471530899999</v>
      </c>
      <c r="O828" s="8">
        <f t="shared" si="241"/>
        <v>0.57444753343499999</v>
      </c>
      <c r="P828" s="8">
        <f t="shared" si="242"/>
        <v>5.9099470034199999E-6</v>
      </c>
      <c r="Q828" s="8">
        <f t="shared" si="243"/>
        <v>0.29127480672900002</v>
      </c>
      <c r="R828" s="8">
        <f t="shared" si="244"/>
        <v>1.2193102599800001</v>
      </c>
      <c r="S828" s="8">
        <f t="shared" si="245"/>
        <v>1.1986944933899999</v>
      </c>
      <c r="T828" s="8">
        <f t="shared" si="246"/>
        <v>1.1621913048300001</v>
      </c>
      <c r="W828" s="7">
        <v>562119</v>
      </c>
      <c r="X828" s="7" t="s">
        <v>921</v>
      </c>
      <c r="Y828" s="8">
        <v>7.7219314350900001E-2</v>
      </c>
      <c r="Z828" s="8">
        <v>9.8605791284699998E-3</v>
      </c>
      <c r="AA828" s="8">
        <v>0.132230366499</v>
      </c>
      <c r="AB828" s="8">
        <v>0.110814890492</v>
      </c>
      <c r="AC828" s="8">
        <v>1.3449256605199999E-2</v>
      </c>
      <c r="AD828" s="8">
        <v>7.4430346296300007E-2</v>
      </c>
      <c r="AE828" s="8">
        <v>9.0982228786799998E-2</v>
      </c>
      <c r="AF828" s="8">
        <v>1.07795285172E-2</v>
      </c>
      <c r="AG828" s="8">
        <v>6.0429547526500003E-2</v>
      </c>
      <c r="AH828" s="8">
        <v>7.3395683820000002E-2</v>
      </c>
      <c r="AI828" s="8">
        <v>8.7510593804600006E-3</v>
      </c>
      <c r="AJ828" s="8">
        <v>0.17125471530899999</v>
      </c>
      <c r="AK828" s="8">
        <v>0.57444753343499999</v>
      </c>
      <c r="AL828" s="8">
        <v>5.9099470034199999E-6</v>
      </c>
      <c r="AM828" s="8">
        <v>0.29127480672900002</v>
      </c>
      <c r="AN828" s="8">
        <v>1.2193102599800001</v>
      </c>
      <c r="AO828" s="8">
        <v>1.1986944933899999</v>
      </c>
      <c r="AP828" s="8">
        <v>1.1621913048300001</v>
      </c>
      <c r="AS828" s="7">
        <v>562119</v>
      </c>
      <c r="AT828" s="7" t="s">
        <v>921</v>
      </c>
      <c r="AU828" s="8">
        <v>0.1049679673035242</v>
      </c>
      <c r="AV828" s="8">
        <v>2.357302713657532E-2</v>
      </c>
      <c r="AW828" s="8">
        <v>0.17611920657474198</v>
      </c>
      <c r="AX828" s="8">
        <v>0.11336034641625324</v>
      </c>
      <c r="AY828" s="8">
        <v>2.6555792531446781E-2</v>
      </c>
      <c r="AZ828" s="8">
        <v>0.13081557333468868</v>
      </c>
      <c r="BA828" s="8">
        <v>0.12607890454391127</v>
      </c>
      <c r="BB828" s="8">
        <v>2.8859807360631456E-2</v>
      </c>
      <c r="BC828" s="8">
        <v>0.14994564297187576</v>
      </c>
      <c r="BD828" s="8">
        <v>0.1006759955360113</v>
      </c>
      <c r="BE828" s="8">
        <v>2.1735074788893055E-2</v>
      </c>
      <c r="BF828" s="8">
        <v>0.19976085777706459</v>
      </c>
      <c r="BG828" s="8">
        <v>0.40204033811014539</v>
      </c>
      <c r="BH828" s="8">
        <v>4.6369738385554834E-6</v>
      </c>
      <c r="BI828" s="8">
        <v>0.20248931379324203</v>
      </c>
      <c r="BJ828" s="8">
        <v>1.3046602010148385</v>
      </c>
      <c r="BK828" s="8">
        <v>0.96428009937903203</v>
      </c>
      <c r="BL828" s="8">
        <v>0.99843274197322573</v>
      </c>
    </row>
    <row r="829" spans="1:64" x14ac:dyDescent="0.3">
      <c r="A829" s="7">
        <v>562211</v>
      </c>
      <c r="B829" s="7" t="str">
        <f t="shared" si="228"/>
        <v>Hazardous Waste Treatment and Disposal</v>
      </c>
      <c r="C829" s="8">
        <f t="shared" si="229"/>
        <v>4.2058306066112904E-2</v>
      </c>
      <c r="D829" s="8">
        <f t="shared" si="230"/>
        <v>1.1414189846858063E-2</v>
      </c>
      <c r="E829" s="8">
        <f t="shared" si="231"/>
        <v>6.993974029809677E-2</v>
      </c>
      <c r="F829" s="8">
        <f t="shared" si="232"/>
        <v>5.0940548957438707E-2</v>
      </c>
      <c r="G829" s="8">
        <f t="shared" si="233"/>
        <v>1.4558994184398386E-2</v>
      </c>
      <c r="H829" s="8">
        <f t="shared" si="234"/>
        <v>6.4139784284961282E-2</v>
      </c>
      <c r="I829" s="8">
        <f t="shared" si="235"/>
        <v>5.174015086954839E-2</v>
      </c>
      <c r="J829" s="8">
        <f t="shared" si="236"/>
        <v>1.4336339262224197E-2</v>
      </c>
      <c r="K829" s="8">
        <f t="shared" si="237"/>
        <v>6.4505056199348376E-2</v>
      </c>
      <c r="L829" s="8">
        <f t="shared" si="238"/>
        <v>4.0490301208096782E-2</v>
      </c>
      <c r="M829" s="8">
        <f t="shared" si="239"/>
        <v>1.0667917227419357E-2</v>
      </c>
      <c r="N829" s="8">
        <f t="shared" si="240"/>
        <v>7.7431168592951599E-2</v>
      </c>
      <c r="O829" s="8">
        <f t="shared" si="241"/>
        <v>0.13098704313032258</v>
      </c>
      <c r="P829" s="8">
        <f t="shared" si="242"/>
        <v>1.2954005070070968E-6</v>
      </c>
      <c r="Q829" s="8">
        <f t="shared" si="243"/>
        <v>6.5029321596580633E-2</v>
      </c>
      <c r="R829" s="8">
        <f t="shared" si="244"/>
        <v>1</v>
      </c>
      <c r="S829" s="8">
        <f t="shared" si="245"/>
        <v>0.35544577903951613</v>
      </c>
      <c r="T829" s="8">
        <f t="shared" si="246"/>
        <v>0.35638799794387094</v>
      </c>
      <c r="W829" s="7">
        <v>562211</v>
      </c>
      <c r="X829" s="7" t="s">
        <v>922</v>
      </c>
      <c r="Y829" s="8">
        <v>0</v>
      </c>
      <c r="Z829" s="8">
        <v>0</v>
      </c>
      <c r="AA829" s="8">
        <v>0</v>
      </c>
      <c r="AB829" s="8">
        <v>0</v>
      </c>
      <c r="AC829" s="8">
        <v>0</v>
      </c>
      <c r="AD829" s="8">
        <v>0</v>
      </c>
      <c r="AE829" s="8">
        <v>0</v>
      </c>
      <c r="AF829" s="8">
        <v>0</v>
      </c>
      <c r="AG829" s="8">
        <v>0</v>
      </c>
      <c r="AH829" s="8">
        <v>0</v>
      </c>
      <c r="AI829" s="8">
        <v>0</v>
      </c>
      <c r="AJ829" s="8">
        <v>0</v>
      </c>
      <c r="AK829" s="8">
        <v>0</v>
      </c>
      <c r="AL829" s="8">
        <v>0</v>
      </c>
      <c r="AM829" s="8">
        <v>0</v>
      </c>
      <c r="AN829" s="8">
        <v>1</v>
      </c>
      <c r="AO829" s="8">
        <v>0</v>
      </c>
      <c r="AP829" s="8">
        <v>0</v>
      </c>
      <c r="AS829" s="7">
        <v>562211</v>
      </c>
      <c r="AT829" s="7" t="s">
        <v>922</v>
      </c>
      <c r="AU829" s="8">
        <v>4.2058306066112904E-2</v>
      </c>
      <c r="AV829" s="8">
        <v>1.1414189846858063E-2</v>
      </c>
      <c r="AW829" s="8">
        <v>6.993974029809677E-2</v>
      </c>
      <c r="AX829" s="8">
        <v>5.0940548957438707E-2</v>
      </c>
      <c r="AY829" s="8">
        <v>1.4558994184398386E-2</v>
      </c>
      <c r="AZ829" s="8">
        <v>6.4139784284961282E-2</v>
      </c>
      <c r="BA829" s="8">
        <v>5.174015086954839E-2</v>
      </c>
      <c r="BB829" s="8">
        <v>1.4336339262224197E-2</v>
      </c>
      <c r="BC829" s="8">
        <v>6.4505056199348376E-2</v>
      </c>
      <c r="BD829" s="8">
        <v>4.0490301208096782E-2</v>
      </c>
      <c r="BE829" s="8">
        <v>1.0667917227419357E-2</v>
      </c>
      <c r="BF829" s="8">
        <v>7.7431168592951599E-2</v>
      </c>
      <c r="BG829" s="8">
        <v>0.13098704313032258</v>
      </c>
      <c r="BH829" s="8">
        <v>1.2954005070070968E-6</v>
      </c>
      <c r="BI829" s="8">
        <v>6.5029321596580633E-2</v>
      </c>
      <c r="BJ829" s="8">
        <v>1.1234122362109675</v>
      </c>
      <c r="BK829" s="8">
        <v>0.35544577903951613</v>
      </c>
      <c r="BL829" s="8">
        <v>0.35638799794387094</v>
      </c>
    </row>
    <row r="830" spans="1:64" x14ac:dyDescent="0.3">
      <c r="A830" s="7">
        <v>562212</v>
      </c>
      <c r="B830" s="7" t="str">
        <f t="shared" si="228"/>
        <v>Solid Waste Landfill</v>
      </c>
      <c r="C830" s="8">
        <f t="shared" si="229"/>
        <v>9.1013249338214516E-2</v>
      </c>
      <c r="D830" s="8">
        <f t="shared" si="230"/>
        <v>2.0949094669314518E-2</v>
      </c>
      <c r="E830" s="8">
        <f t="shared" si="231"/>
        <v>0.15541303738198387</v>
      </c>
      <c r="F830" s="8">
        <f t="shared" si="232"/>
        <v>0.11411538970285807</v>
      </c>
      <c r="G830" s="8">
        <f t="shared" si="233"/>
        <v>2.7919248011024196E-2</v>
      </c>
      <c r="H830" s="8">
        <f t="shared" si="234"/>
        <v>0.13625229316516127</v>
      </c>
      <c r="I830" s="8">
        <f t="shared" si="235"/>
        <v>0.1113529520312742</v>
      </c>
      <c r="J830" s="8">
        <f t="shared" si="236"/>
        <v>2.6129659111349998E-2</v>
      </c>
      <c r="K830" s="8">
        <f t="shared" si="237"/>
        <v>0.13567500006366934</v>
      </c>
      <c r="L830" s="8">
        <f t="shared" si="238"/>
        <v>8.7461298027566123E-2</v>
      </c>
      <c r="M830" s="8">
        <f t="shared" si="239"/>
        <v>1.9371626659529035E-2</v>
      </c>
      <c r="N830" s="8">
        <f t="shared" si="240"/>
        <v>0.17557906214349997</v>
      </c>
      <c r="O830" s="8">
        <f t="shared" si="241"/>
        <v>0.33679752303077409</v>
      </c>
      <c r="P830" s="8">
        <f t="shared" si="242"/>
        <v>3.5271652074309682E-6</v>
      </c>
      <c r="Q830" s="8">
        <f t="shared" si="243"/>
        <v>0.16701876313954842</v>
      </c>
      <c r="R830" s="8">
        <f t="shared" si="244"/>
        <v>1</v>
      </c>
      <c r="S830" s="8">
        <f t="shared" si="245"/>
        <v>0.8589320921690321</v>
      </c>
      <c r="T830" s="8">
        <f t="shared" si="246"/>
        <v>0.85380277249661296</v>
      </c>
      <c r="W830" s="7">
        <v>562212</v>
      </c>
      <c r="X830" s="7" t="s">
        <v>923</v>
      </c>
      <c r="Y830" s="8">
        <v>0</v>
      </c>
      <c r="Z830" s="8">
        <v>0</v>
      </c>
      <c r="AA830" s="8">
        <v>0</v>
      </c>
      <c r="AB830" s="8">
        <v>0</v>
      </c>
      <c r="AC830" s="8">
        <v>0</v>
      </c>
      <c r="AD830" s="8">
        <v>0</v>
      </c>
      <c r="AE830" s="8">
        <v>0</v>
      </c>
      <c r="AF830" s="8">
        <v>0</v>
      </c>
      <c r="AG830" s="8">
        <v>0</v>
      </c>
      <c r="AH830" s="8">
        <v>0</v>
      </c>
      <c r="AI830" s="8">
        <v>0</v>
      </c>
      <c r="AJ830" s="8">
        <v>0</v>
      </c>
      <c r="AK830" s="8">
        <v>0</v>
      </c>
      <c r="AL830" s="8">
        <v>0</v>
      </c>
      <c r="AM830" s="8">
        <v>0</v>
      </c>
      <c r="AN830" s="8">
        <v>1</v>
      </c>
      <c r="AO830" s="8">
        <v>0</v>
      </c>
      <c r="AP830" s="8">
        <v>0</v>
      </c>
      <c r="AS830" s="7">
        <v>562212</v>
      </c>
      <c r="AT830" s="7" t="s">
        <v>923</v>
      </c>
      <c r="AU830" s="8">
        <v>9.1013249338214516E-2</v>
      </c>
      <c r="AV830" s="8">
        <v>2.0949094669314518E-2</v>
      </c>
      <c r="AW830" s="8">
        <v>0.15541303738198387</v>
      </c>
      <c r="AX830" s="8">
        <v>0.11411538970285807</v>
      </c>
      <c r="AY830" s="8">
        <v>2.7919248011024196E-2</v>
      </c>
      <c r="AZ830" s="8">
        <v>0.13625229316516127</v>
      </c>
      <c r="BA830" s="8">
        <v>0.1113529520312742</v>
      </c>
      <c r="BB830" s="8">
        <v>2.6129659111349998E-2</v>
      </c>
      <c r="BC830" s="8">
        <v>0.13567500006366934</v>
      </c>
      <c r="BD830" s="8">
        <v>8.7461298027566123E-2</v>
      </c>
      <c r="BE830" s="8">
        <v>1.9371626659529035E-2</v>
      </c>
      <c r="BF830" s="8">
        <v>0.17557906214349997</v>
      </c>
      <c r="BG830" s="8">
        <v>0.33679752303077409</v>
      </c>
      <c r="BH830" s="8">
        <v>3.5271652074309682E-6</v>
      </c>
      <c r="BI830" s="8">
        <v>0.16701876313954842</v>
      </c>
      <c r="BJ830" s="8">
        <v>1.2673753813898385</v>
      </c>
      <c r="BK830" s="8">
        <v>0.8589320921690321</v>
      </c>
      <c r="BL830" s="8">
        <v>0.85380277249661296</v>
      </c>
    </row>
    <row r="831" spans="1:64" x14ac:dyDescent="0.3">
      <c r="A831" s="7">
        <v>562213</v>
      </c>
      <c r="B831" s="7" t="str">
        <f t="shared" si="228"/>
        <v>Solid Waste Combustors and Incinerators</v>
      </c>
      <c r="C831" s="8">
        <f t="shared" si="229"/>
        <v>3.5129091016999993E-2</v>
      </c>
      <c r="D831" s="8">
        <f t="shared" si="230"/>
        <v>9.3652367891548394E-3</v>
      </c>
      <c r="E831" s="8">
        <f t="shared" si="231"/>
        <v>5.8585027346516112E-2</v>
      </c>
      <c r="F831" s="8">
        <f t="shared" si="232"/>
        <v>7.4873405471233861E-2</v>
      </c>
      <c r="G831" s="8">
        <f t="shared" si="233"/>
        <v>2.1854032249037095E-2</v>
      </c>
      <c r="H831" s="8">
        <f t="shared" si="234"/>
        <v>9.4810918886354831E-2</v>
      </c>
      <c r="I831" s="8">
        <f t="shared" si="235"/>
        <v>4.175731871629032E-2</v>
      </c>
      <c r="J831" s="8">
        <f t="shared" si="236"/>
        <v>1.1331437430769356E-2</v>
      </c>
      <c r="K831" s="8">
        <f t="shared" si="237"/>
        <v>5.055696202294515E-2</v>
      </c>
      <c r="L831" s="8">
        <f t="shared" si="238"/>
        <v>3.3826305288048385E-2</v>
      </c>
      <c r="M831" s="8">
        <f t="shared" si="239"/>
        <v>8.7087482360000013E-3</v>
      </c>
      <c r="N831" s="8">
        <f t="shared" si="240"/>
        <v>6.5708234735983861E-2</v>
      </c>
      <c r="O831" s="8">
        <f t="shared" si="241"/>
        <v>0.11227338742277423</v>
      </c>
      <c r="P831" s="8">
        <f t="shared" si="242"/>
        <v>6.5643788795322576E-7</v>
      </c>
      <c r="Q831" s="8">
        <f t="shared" si="243"/>
        <v>5.7556499241290332E-2</v>
      </c>
      <c r="R831" s="8">
        <f t="shared" si="244"/>
        <v>1</v>
      </c>
      <c r="S831" s="8">
        <f t="shared" si="245"/>
        <v>0.38508674370338719</v>
      </c>
      <c r="T831" s="8">
        <f t="shared" si="246"/>
        <v>0.2971941052667742</v>
      </c>
      <c r="W831" s="7">
        <v>562213</v>
      </c>
      <c r="X831" s="7" t="s">
        <v>924</v>
      </c>
      <c r="Y831" s="8">
        <v>0</v>
      </c>
      <c r="Z831" s="8">
        <v>0</v>
      </c>
      <c r="AA831" s="8">
        <v>0</v>
      </c>
      <c r="AB831" s="8">
        <v>0</v>
      </c>
      <c r="AC831" s="8">
        <v>0</v>
      </c>
      <c r="AD831" s="8">
        <v>0</v>
      </c>
      <c r="AE831" s="8">
        <v>0</v>
      </c>
      <c r="AF831" s="8">
        <v>0</v>
      </c>
      <c r="AG831" s="8">
        <v>0</v>
      </c>
      <c r="AH831" s="8">
        <v>0</v>
      </c>
      <c r="AI831" s="8">
        <v>0</v>
      </c>
      <c r="AJ831" s="8">
        <v>0</v>
      </c>
      <c r="AK831" s="8">
        <v>0</v>
      </c>
      <c r="AL831" s="8">
        <v>0</v>
      </c>
      <c r="AM831" s="8">
        <v>0</v>
      </c>
      <c r="AN831" s="8">
        <v>1</v>
      </c>
      <c r="AO831" s="8">
        <v>0</v>
      </c>
      <c r="AP831" s="8">
        <v>0</v>
      </c>
      <c r="AS831" s="7">
        <v>562213</v>
      </c>
      <c r="AT831" s="7" t="s">
        <v>924</v>
      </c>
      <c r="AU831" s="8">
        <v>3.5129091016999993E-2</v>
      </c>
      <c r="AV831" s="8">
        <v>9.3652367891548394E-3</v>
      </c>
      <c r="AW831" s="8">
        <v>5.8585027346516112E-2</v>
      </c>
      <c r="AX831" s="8">
        <v>7.4873405471233861E-2</v>
      </c>
      <c r="AY831" s="8">
        <v>2.1854032249037095E-2</v>
      </c>
      <c r="AZ831" s="8">
        <v>9.4810918886354831E-2</v>
      </c>
      <c r="BA831" s="8">
        <v>4.175731871629032E-2</v>
      </c>
      <c r="BB831" s="8">
        <v>1.1331437430769356E-2</v>
      </c>
      <c r="BC831" s="8">
        <v>5.055696202294515E-2</v>
      </c>
      <c r="BD831" s="8">
        <v>3.3826305288048385E-2</v>
      </c>
      <c r="BE831" s="8">
        <v>8.7087482360000013E-3</v>
      </c>
      <c r="BF831" s="8">
        <v>6.5708234735983861E-2</v>
      </c>
      <c r="BG831" s="8">
        <v>0.11227338742277423</v>
      </c>
      <c r="BH831" s="8">
        <v>6.5643788795322576E-7</v>
      </c>
      <c r="BI831" s="8">
        <v>5.7556499241290332E-2</v>
      </c>
      <c r="BJ831" s="8">
        <v>1.1030793551525806</v>
      </c>
      <c r="BK831" s="8">
        <v>0.38508674370338719</v>
      </c>
      <c r="BL831" s="8">
        <v>0.2971941052667742</v>
      </c>
    </row>
    <row r="832" spans="1:64" x14ac:dyDescent="0.3">
      <c r="A832" s="7">
        <v>562219</v>
      </c>
      <c r="B832" s="7" t="str">
        <f t="shared" si="228"/>
        <v>Other Nonhazardous Waste Treatment and Disposal</v>
      </c>
      <c r="C832" s="8">
        <f t="shared" si="229"/>
        <v>7.6849782260699995E-2</v>
      </c>
      <c r="D832" s="8">
        <f t="shared" si="230"/>
        <v>9.8335018950900001E-3</v>
      </c>
      <c r="E832" s="8">
        <f t="shared" si="231"/>
        <v>0.13724108665599999</v>
      </c>
      <c r="F832" s="8">
        <f t="shared" si="232"/>
        <v>0.13383455147000001</v>
      </c>
      <c r="G832" s="8">
        <f t="shared" si="233"/>
        <v>1.6281887010499999E-2</v>
      </c>
      <c r="H832" s="8">
        <f t="shared" si="234"/>
        <v>9.8224024835999998E-2</v>
      </c>
      <c r="I832" s="8">
        <f t="shared" si="235"/>
        <v>9.1468106523100001E-2</v>
      </c>
      <c r="J832" s="8">
        <f t="shared" si="236"/>
        <v>1.0863087110100001E-2</v>
      </c>
      <c r="K832" s="8">
        <f t="shared" si="237"/>
        <v>6.5494650658900005E-2</v>
      </c>
      <c r="L832" s="8">
        <f t="shared" si="238"/>
        <v>7.2872327242199997E-2</v>
      </c>
      <c r="M832" s="8">
        <f t="shared" si="239"/>
        <v>8.7201816979399997E-3</v>
      </c>
      <c r="N832" s="8">
        <f t="shared" si="240"/>
        <v>0.17694983539699999</v>
      </c>
      <c r="O832" s="8">
        <f t="shared" si="241"/>
        <v>0.57452538826099997</v>
      </c>
      <c r="P832" s="8">
        <f t="shared" si="242"/>
        <v>4.8683016183400001E-6</v>
      </c>
      <c r="Q832" s="8">
        <f t="shared" si="243"/>
        <v>0.288175000495</v>
      </c>
      <c r="R832" s="8">
        <f t="shared" si="244"/>
        <v>1.2239243708100001</v>
      </c>
      <c r="S832" s="8">
        <f t="shared" si="245"/>
        <v>1.2483404633199999</v>
      </c>
      <c r="T832" s="8">
        <f t="shared" si="246"/>
        <v>1.16782584429</v>
      </c>
      <c r="W832" s="7">
        <v>562219</v>
      </c>
      <c r="X832" s="7" t="s">
        <v>925</v>
      </c>
      <c r="Y832" s="8">
        <v>7.6849782260699995E-2</v>
      </c>
      <c r="Z832" s="8">
        <v>9.8335018950900001E-3</v>
      </c>
      <c r="AA832" s="8">
        <v>0.13724108665599999</v>
      </c>
      <c r="AB832" s="8">
        <v>0.13383455147000001</v>
      </c>
      <c r="AC832" s="8">
        <v>1.6281887010499999E-2</v>
      </c>
      <c r="AD832" s="8">
        <v>9.8224024835999998E-2</v>
      </c>
      <c r="AE832" s="8">
        <v>9.1468106523100001E-2</v>
      </c>
      <c r="AF832" s="8">
        <v>1.0863087110100001E-2</v>
      </c>
      <c r="AG832" s="8">
        <v>6.5494650658900005E-2</v>
      </c>
      <c r="AH832" s="8">
        <v>7.2872327242199997E-2</v>
      </c>
      <c r="AI832" s="8">
        <v>8.7201816979399997E-3</v>
      </c>
      <c r="AJ832" s="8">
        <v>0.17694983539699999</v>
      </c>
      <c r="AK832" s="8">
        <v>0.57452538826099997</v>
      </c>
      <c r="AL832" s="8">
        <v>4.8683016183400001E-6</v>
      </c>
      <c r="AM832" s="8">
        <v>0.288175000495</v>
      </c>
      <c r="AN832" s="8">
        <v>1.2239243708100001</v>
      </c>
      <c r="AO832" s="8">
        <v>1.2483404633199999</v>
      </c>
      <c r="AP832" s="8">
        <v>1.16782584429</v>
      </c>
      <c r="AS832" s="7">
        <v>562219</v>
      </c>
      <c r="AT832" s="7" t="s">
        <v>925</v>
      </c>
      <c r="AU832" s="8">
        <v>6.619387564222258E-2</v>
      </c>
      <c r="AV832" s="8">
        <v>1.6608566909567742E-2</v>
      </c>
      <c r="AW832" s="8">
        <v>0.1146373039741613</v>
      </c>
      <c r="AX832" s="8">
        <v>8.4898950458467765E-2</v>
      </c>
      <c r="AY832" s="8">
        <v>2.2229360768164515E-2</v>
      </c>
      <c r="AZ832" s="8">
        <v>0.10541380658343226</v>
      </c>
      <c r="BA832" s="8">
        <v>8.0965701033520965E-2</v>
      </c>
      <c r="BB832" s="8">
        <v>2.0768175427240323E-2</v>
      </c>
      <c r="BC832" s="8">
        <v>0.10189047753095322</v>
      </c>
      <c r="BD832" s="8">
        <v>6.3674248567191935E-2</v>
      </c>
      <c r="BE832" s="8">
        <v>1.5427898651960327E-2</v>
      </c>
      <c r="BF832" s="8">
        <v>0.12884164470130646</v>
      </c>
      <c r="BG832" s="8">
        <v>0.2244282426491612</v>
      </c>
      <c r="BH832" s="8">
        <v>1.9691841404077415E-6</v>
      </c>
      <c r="BI832" s="8">
        <v>0.11187395376309678</v>
      </c>
      <c r="BJ832" s="8">
        <v>1.1974397465261293</v>
      </c>
      <c r="BK832" s="8">
        <v>0.59963889200338716</v>
      </c>
      <c r="BL832" s="8">
        <v>0.59072112818516131</v>
      </c>
    </row>
    <row r="833" spans="1:64" x14ac:dyDescent="0.3">
      <c r="A833" s="7">
        <v>562910</v>
      </c>
      <c r="B833" s="7" t="str">
        <f t="shared" si="228"/>
        <v>Remediation Services</v>
      </c>
      <c r="C833" s="8">
        <f t="shared" si="229"/>
        <v>7.6908597304199994E-2</v>
      </c>
      <c r="D833" s="8">
        <f t="shared" si="230"/>
        <v>9.8387096868499998E-3</v>
      </c>
      <c r="E833" s="8">
        <f t="shared" si="231"/>
        <v>0.137690738284</v>
      </c>
      <c r="F833" s="8">
        <f t="shared" si="232"/>
        <v>7.8797817837199996E-2</v>
      </c>
      <c r="G833" s="8">
        <f t="shared" si="233"/>
        <v>9.5192402611299996E-3</v>
      </c>
      <c r="H833" s="8">
        <f t="shared" si="234"/>
        <v>5.84974494225E-2</v>
      </c>
      <c r="I833" s="8">
        <f t="shared" si="235"/>
        <v>9.1156831637299998E-2</v>
      </c>
      <c r="J833" s="8">
        <f t="shared" si="236"/>
        <v>1.07933079892E-2</v>
      </c>
      <c r="K833" s="8">
        <f t="shared" si="237"/>
        <v>6.6148496678199997E-2</v>
      </c>
      <c r="L833" s="8">
        <f t="shared" si="238"/>
        <v>7.2864741956100001E-2</v>
      </c>
      <c r="M833" s="8">
        <f t="shared" si="239"/>
        <v>8.7176365951699992E-3</v>
      </c>
      <c r="N833" s="8">
        <f t="shared" si="240"/>
        <v>0.177226634257</v>
      </c>
      <c r="O833" s="8">
        <f t="shared" si="241"/>
        <v>0.57438836392100001</v>
      </c>
      <c r="P833" s="8">
        <f t="shared" si="242"/>
        <v>8.3482931504200005E-6</v>
      </c>
      <c r="Q833" s="8">
        <f t="shared" si="243"/>
        <v>0.29030296366199998</v>
      </c>
      <c r="R833" s="8">
        <f t="shared" si="244"/>
        <v>1.2244380452700001</v>
      </c>
      <c r="S833" s="8">
        <f t="shared" si="245"/>
        <v>1.14681450752</v>
      </c>
      <c r="T833" s="8">
        <f t="shared" si="246"/>
        <v>1.1680986363000001</v>
      </c>
      <c r="W833" s="7">
        <v>562910</v>
      </c>
      <c r="X833" s="7" t="s">
        <v>926</v>
      </c>
      <c r="Y833" s="8">
        <v>7.6908597304199994E-2</v>
      </c>
      <c r="Z833" s="8">
        <v>9.8387096868499998E-3</v>
      </c>
      <c r="AA833" s="8">
        <v>0.137690738284</v>
      </c>
      <c r="AB833" s="8">
        <v>7.8797817837199996E-2</v>
      </c>
      <c r="AC833" s="8">
        <v>9.5192402611299996E-3</v>
      </c>
      <c r="AD833" s="8">
        <v>5.84974494225E-2</v>
      </c>
      <c r="AE833" s="8">
        <v>9.1156831637299998E-2</v>
      </c>
      <c r="AF833" s="8">
        <v>1.07933079892E-2</v>
      </c>
      <c r="AG833" s="8">
        <v>6.6148496678199997E-2</v>
      </c>
      <c r="AH833" s="8">
        <v>7.2864741956100001E-2</v>
      </c>
      <c r="AI833" s="8">
        <v>8.7176365951699992E-3</v>
      </c>
      <c r="AJ833" s="8">
        <v>0.177226634257</v>
      </c>
      <c r="AK833" s="8">
        <v>0.57438836392100001</v>
      </c>
      <c r="AL833" s="8">
        <v>8.3482931504200005E-6</v>
      </c>
      <c r="AM833" s="8">
        <v>0.29030296366199998</v>
      </c>
      <c r="AN833" s="8">
        <v>1.2244380452700001</v>
      </c>
      <c r="AO833" s="8">
        <v>1.14681450752</v>
      </c>
      <c r="AP833" s="8">
        <v>1.1680986363000001</v>
      </c>
      <c r="AS833" s="7">
        <v>562910</v>
      </c>
      <c r="AT833" s="7" t="s">
        <v>926</v>
      </c>
      <c r="AU833" s="8">
        <v>0.13288835391255002</v>
      </c>
      <c r="AV833" s="8">
        <v>2.7730704248009195E-2</v>
      </c>
      <c r="AW833" s="8">
        <v>0.23520406760032261</v>
      </c>
      <c r="AX833" s="8">
        <v>0.19644499514014513</v>
      </c>
      <c r="AY833" s="8">
        <v>4.4033689497336791E-2</v>
      </c>
      <c r="AZ833" s="8">
        <v>0.22698310360165477</v>
      </c>
      <c r="BA833" s="8">
        <v>0.15896237877950964</v>
      </c>
      <c r="BB833" s="8">
        <v>3.3680018874546289E-2</v>
      </c>
      <c r="BC833" s="8">
        <v>0.19530358813062743</v>
      </c>
      <c r="BD833" s="8">
        <v>0.12718919163899192</v>
      </c>
      <c r="BE833" s="8">
        <v>2.5436329059478388E-2</v>
      </c>
      <c r="BF833" s="8">
        <v>0.26856869188077426</v>
      </c>
      <c r="BG833" s="8">
        <v>0.56092373322967803</v>
      </c>
      <c r="BH833" s="8">
        <v>5.6883227913529032E-6</v>
      </c>
      <c r="BI833" s="8">
        <v>0.28319798980548411</v>
      </c>
      <c r="BJ833" s="8">
        <v>1.3958231257604843</v>
      </c>
      <c r="BK833" s="8">
        <v>1.4352037237230646</v>
      </c>
      <c r="BL833" s="8">
        <v>1.3556879212688708</v>
      </c>
    </row>
    <row r="834" spans="1:64" x14ac:dyDescent="0.3">
      <c r="A834" s="7">
        <v>562920</v>
      </c>
      <c r="B834" s="7" t="str">
        <f t="shared" si="228"/>
        <v>Materials Recovery Facilities</v>
      </c>
      <c r="C834" s="8">
        <f t="shared" si="229"/>
        <v>0.12333065070807904</v>
      </c>
      <c r="D834" s="8">
        <f t="shared" si="230"/>
        <v>2.6466917445433218E-2</v>
      </c>
      <c r="E834" s="8">
        <f t="shared" si="231"/>
        <v>0.21377938619724193</v>
      </c>
      <c r="F834" s="8">
        <f t="shared" si="232"/>
        <v>0.14107053174824191</v>
      </c>
      <c r="G834" s="8">
        <f t="shared" si="233"/>
        <v>3.2480327700114518E-2</v>
      </c>
      <c r="H834" s="8">
        <f t="shared" si="234"/>
        <v>0.16592222234440487</v>
      </c>
      <c r="I834" s="8">
        <f t="shared" si="235"/>
        <v>0.14737074594873867</v>
      </c>
      <c r="J834" s="8">
        <f t="shared" si="236"/>
        <v>3.2169120247770959E-2</v>
      </c>
      <c r="K834" s="8">
        <f t="shared" si="237"/>
        <v>0.18042429165518711</v>
      </c>
      <c r="L834" s="8">
        <f t="shared" si="238"/>
        <v>0.11826076668501291</v>
      </c>
      <c r="M834" s="8">
        <f t="shared" si="239"/>
        <v>2.4358591646946773E-2</v>
      </c>
      <c r="N834" s="8">
        <f t="shared" si="240"/>
        <v>0.24311517779801617</v>
      </c>
      <c r="O834" s="8">
        <f t="shared" si="241"/>
        <v>0.4953785542972256</v>
      </c>
      <c r="P834" s="8">
        <f t="shared" si="242"/>
        <v>5.7795484851869367E-6</v>
      </c>
      <c r="Q834" s="8">
        <f t="shared" si="243"/>
        <v>0.25085035985946763</v>
      </c>
      <c r="R834" s="8">
        <f t="shared" si="244"/>
        <v>1</v>
      </c>
      <c r="S834" s="8">
        <f t="shared" si="245"/>
        <v>1.1943117914699999</v>
      </c>
      <c r="T834" s="8">
        <f t="shared" si="246"/>
        <v>1.2148028675293545</v>
      </c>
      <c r="W834" s="7">
        <v>562920</v>
      </c>
      <c r="X834" s="7" t="s">
        <v>927</v>
      </c>
      <c r="Y834" s="8">
        <v>0</v>
      </c>
      <c r="Z834" s="8">
        <v>0</v>
      </c>
      <c r="AA834" s="8">
        <v>0</v>
      </c>
      <c r="AB834" s="8">
        <v>0</v>
      </c>
      <c r="AC834" s="8">
        <v>0</v>
      </c>
      <c r="AD834" s="8">
        <v>0</v>
      </c>
      <c r="AE834" s="8">
        <v>0</v>
      </c>
      <c r="AF834" s="8">
        <v>0</v>
      </c>
      <c r="AG834" s="8">
        <v>0</v>
      </c>
      <c r="AH834" s="8">
        <v>0</v>
      </c>
      <c r="AI834" s="8">
        <v>0</v>
      </c>
      <c r="AJ834" s="8">
        <v>0</v>
      </c>
      <c r="AK834" s="8">
        <v>0</v>
      </c>
      <c r="AL834" s="8">
        <v>0</v>
      </c>
      <c r="AM834" s="8">
        <v>0</v>
      </c>
      <c r="AN834" s="8">
        <v>1</v>
      </c>
      <c r="AO834" s="8">
        <v>0</v>
      </c>
      <c r="AP834" s="8">
        <v>0</v>
      </c>
      <c r="AS834" s="7">
        <v>562920</v>
      </c>
      <c r="AT834" s="7" t="s">
        <v>927</v>
      </c>
      <c r="AU834" s="8">
        <v>0.12333065070807904</v>
      </c>
      <c r="AV834" s="8">
        <v>2.6466917445433218E-2</v>
      </c>
      <c r="AW834" s="8">
        <v>0.21377938619724193</v>
      </c>
      <c r="AX834" s="8">
        <v>0.14107053174824191</v>
      </c>
      <c r="AY834" s="8">
        <v>3.2480327700114518E-2</v>
      </c>
      <c r="AZ834" s="8">
        <v>0.16592222234440487</v>
      </c>
      <c r="BA834" s="8">
        <v>0.14737074594873867</v>
      </c>
      <c r="BB834" s="8">
        <v>3.2169120247770959E-2</v>
      </c>
      <c r="BC834" s="8">
        <v>0.18042429165518711</v>
      </c>
      <c r="BD834" s="8">
        <v>0.11826076668501291</v>
      </c>
      <c r="BE834" s="8">
        <v>2.4358591646946773E-2</v>
      </c>
      <c r="BF834" s="8">
        <v>0.24311517779801617</v>
      </c>
      <c r="BG834" s="8">
        <v>0.4953785542972256</v>
      </c>
      <c r="BH834" s="8">
        <v>5.7795484851869367E-6</v>
      </c>
      <c r="BI834" s="8">
        <v>0.25085035985946763</v>
      </c>
      <c r="BJ834" s="8">
        <v>1.3635769543509682</v>
      </c>
      <c r="BK834" s="8">
        <v>1.1943117914699999</v>
      </c>
      <c r="BL834" s="8">
        <v>1.2148028675293545</v>
      </c>
    </row>
    <row r="835" spans="1:64" x14ac:dyDescent="0.3">
      <c r="A835" s="7">
        <v>562991</v>
      </c>
      <c r="B835" s="7" t="str">
        <f t="shared" si="228"/>
        <v>Septic Tank and Related Services</v>
      </c>
      <c r="C835" s="8">
        <f t="shared" si="229"/>
        <v>7.6693377178600003E-2</v>
      </c>
      <c r="D835" s="8">
        <f t="shared" si="230"/>
        <v>9.7953065641799997E-3</v>
      </c>
      <c r="E835" s="8">
        <f t="shared" si="231"/>
        <v>0.13677339489400001</v>
      </c>
      <c r="F835" s="8">
        <f t="shared" si="232"/>
        <v>0.115704200445</v>
      </c>
      <c r="G835" s="8">
        <f t="shared" si="233"/>
        <v>1.39740148374E-2</v>
      </c>
      <c r="H835" s="8">
        <f t="shared" si="234"/>
        <v>8.5039228433400005E-2</v>
      </c>
      <c r="I835" s="8">
        <f t="shared" si="235"/>
        <v>9.1247212148899998E-2</v>
      </c>
      <c r="J835" s="8">
        <f t="shared" si="236"/>
        <v>1.07909296718E-2</v>
      </c>
      <c r="K835" s="8">
        <f t="shared" si="237"/>
        <v>6.5617959133900006E-2</v>
      </c>
      <c r="L835" s="8">
        <f t="shared" si="238"/>
        <v>7.2810967223299994E-2</v>
      </c>
      <c r="M835" s="8">
        <f t="shared" si="239"/>
        <v>8.6888744631199999E-3</v>
      </c>
      <c r="N835" s="8">
        <f t="shared" si="240"/>
        <v>0.17621842777400001</v>
      </c>
      <c r="O835" s="8">
        <f t="shared" si="241"/>
        <v>0.57411653820399999</v>
      </c>
      <c r="P835" s="8">
        <f t="shared" si="242"/>
        <v>5.6571073038300003E-6</v>
      </c>
      <c r="Q835" s="8">
        <f t="shared" si="243"/>
        <v>0.28915246390799998</v>
      </c>
      <c r="R835" s="8">
        <f t="shared" si="244"/>
        <v>1.2232620786399999</v>
      </c>
      <c r="S835" s="8">
        <f t="shared" si="245"/>
        <v>1.2147174437199999</v>
      </c>
      <c r="T835" s="8">
        <f t="shared" si="246"/>
        <v>1.1676561009499999</v>
      </c>
      <c r="W835" s="7">
        <v>562991</v>
      </c>
      <c r="X835" s="7" t="s">
        <v>928</v>
      </c>
      <c r="Y835" s="8">
        <v>7.6693377178600003E-2</v>
      </c>
      <c r="Z835" s="8">
        <v>9.7953065641799997E-3</v>
      </c>
      <c r="AA835" s="8">
        <v>0.13677339489400001</v>
      </c>
      <c r="AB835" s="8">
        <v>0.115704200445</v>
      </c>
      <c r="AC835" s="8">
        <v>1.39740148374E-2</v>
      </c>
      <c r="AD835" s="8">
        <v>8.5039228433400005E-2</v>
      </c>
      <c r="AE835" s="8">
        <v>9.1247212148899998E-2</v>
      </c>
      <c r="AF835" s="8">
        <v>1.07909296718E-2</v>
      </c>
      <c r="AG835" s="8">
        <v>6.5617959133900006E-2</v>
      </c>
      <c r="AH835" s="8">
        <v>7.2810967223299994E-2</v>
      </c>
      <c r="AI835" s="8">
        <v>8.6888744631199999E-3</v>
      </c>
      <c r="AJ835" s="8">
        <v>0.17621842777400001</v>
      </c>
      <c r="AK835" s="8">
        <v>0.57411653820399999</v>
      </c>
      <c r="AL835" s="8">
        <v>5.6571073038300003E-6</v>
      </c>
      <c r="AM835" s="8">
        <v>0.28915246390799998</v>
      </c>
      <c r="AN835" s="8">
        <v>1.2232620786399999</v>
      </c>
      <c r="AO835" s="8">
        <v>1.2147174437199999</v>
      </c>
      <c r="AP835" s="8">
        <v>1.1676561009499999</v>
      </c>
      <c r="AS835" s="7">
        <v>562991</v>
      </c>
      <c r="AT835" s="7" t="s">
        <v>928</v>
      </c>
      <c r="AU835" s="8">
        <v>0.13488331381225646</v>
      </c>
      <c r="AV835" s="8">
        <v>2.7953220154121775E-2</v>
      </c>
      <c r="AW835" s="8">
        <v>0.2384194479624033</v>
      </c>
      <c r="AX835" s="8">
        <v>0.160295555369629</v>
      </c>
      <c r="AY835" s="8">
        <v>3.3271247017796622E-2</v>
      </c>
      <c r="AZ835" s="8">
        <v>0.18266478770983555</v>
      </c>
      <c r="BA835" s="8">
        <v>0.16219003822223063</v>
      </c>
      <c r="BB835" s="8">
        <v>3.4121451568978063E-2</v>
      </c>
      <c r="BC835" s="8">
        <v>0.19916147892709352</v>
      </c>
      <c r="BD835" s="8">
        <v>0.12925374429129355</v>
      </c>
      <c r="BE835" s="8">
        <v>2.5658148212620975E-2</v>
      </c>
      <c r="BF835" s="8">
        <v>0.27221184127053227</v>
      </c>
      <c r="BG835" s="8">
        <v>0.56998554508670973</v>
      </c>
      <c r="BH835" s="8">
        <v>6.2686373097282257E-6</v>
      </c>
      <c r="BI835" s="8">
        <v>0.28634743216359704</v>
      </c>
      <c r="BJ835" s="8">
        <v>1.4012559819288712</v>
      </c>
      <c r="BK835" s="8">
        <v>1.3601025578385486</v>
      </c>
      <c r="BL835" s="8">
        <v>1.3793439364603228</v>
      </c>
    </row>
    <row r="836" spans="1:64" x14ac:dyDescent="0.3">
      <c r="A836" s="7">
        <v>562998</v>
      </c>
      <c r="B836" s="7" t="str">
        <f t="shared" ref="B836:B899" si="247">IF(C836=0,"***SECTOR NOT AVAILABLE",AT836)</f>
        <v>All Other Miscellaneous Waste Management Services</v>
      </c>
      <c r="C836" s="8">
        <f t="shared" ref="C836:C899" si="248">IF(Y836=0,VLOOKUP(A836,$AS$2:$BL$994,3,FALSE),Y836)</f>
        <v>0.1049090057711871</v>
      </c>
      <c r="D836" s="8">
        <f t="shared" ref="D836:D899" si="249">IF(Z836=0,VLOOKUP(A836,$AS$2:$BL$994,4,FALSE),Z836)</f>
        <v>2.3735283606724195E-2</v>
      </c>
      <c r="E836" s="8">
        <f t="shared" ref="E836:E899" si="250">IF(AA836=0,VLOOKUP(A836,$AS$2:$BL$994,5,FALSE),AA836)</f>
        <v>0.1819441497115161</v>
      </c>
      <c r="F836" s="8">
        <f t="shared" ref="F836:F899" si="251">IF(AB836=0,VLOOKUP($A836,$AS$2:$BL$994,6,FALSE),AB836)</f>
        <v>0.1505641521890887</v>
      </c>
      <c r="G836" s="8">
        <f t="shared" ref="G836:G899" si="252">IF(AC836=0,VLOOKUP($A836,$AS$2:$BL$994,7,FALSE),AC836)</f>
        <v>3.6401232605883869E-2</v>
      </c>
      <c r="H836" s="8">
        <f t="shared" ref="H836:H899" si="253">IF(AD836=0,VLOOKUP($A836,$AS$2:$BL$994,8,FALSE),AD836)</f>
        <v>0.18233399114908219</v>
      </c>
      <c r="I836" s="8">
        <f t="shared" ref="I836:I899" si="254">IF(AE836=0,VLOOKUP($A836,$AS$2:$BL$994,9,FALSE),AE836)</f>
        <v>0.12792322160514516</v>
      </c>
      <c r="J836" s="8">
        <f t="shared" ref="J836:J899" si="255">IF(AF836=0,VLOOKUP($A836,$AS$2:$BL$994,10,FALSE),AF836)</f>
        <v>2.9488322586591932E-2</v>
      </c>
      <c r="K836" s="8">
        <f t="shared" ref="K836:K899" si="256">IF(AG836=0,VLOOKUP($A836,$AS$2:$BL$994,11,FALSE),AG836)</f>
        <v>0.15928042148123869</v>
      </c>
      <c r="L836" s="8">
        <f t="shared" ref="L836:L899" si="257">IF(AH836=0,VLOOKUP($A836,$AS$2:$BL$994,12,FALSE),AH836)</f>
        <v>0.10085452755983065</v>
      </c>
      <c r="M836" s="8">
        <f t="shared" ref="M836:M899" si="258">IF(AI836=0,VLOOKUP($A836,$AS$2:$BL$994,13,FALSE),AI836)</f>
        <v>2.1945739193479034E-2</v>
      </c>
      <c r="N836" s="8">
        <f t="shared" ref="N836:N899" si="259">IF(AJ836=0,VLOOKUP($A836,$AS$2:$BL$994,14,FALSE),AJ836)</f>
        <v>0.20573257378537096</v>
      </c>
      <c r="O836" s="8">
        <f t="shared" ref="O836:O899" si="260">IF(AK836=0,VLOOKUP($A836,$AS$2:$BL$994,15,FALSE),AK836)</f>
        <v>0.39241665354116101</v>
      </c>
      <c r="P836" s="8">
        <f t="shared" ref="P836:P899" si="261">IF(AL836=0,VLOOKUP($A836,$AS$2:$BL$994,16,FALSE),AL836)</f>
        <v>3.6411439037329032E-6</v>
      </c>
      <c r="Q836" s="8">
        <f t="shared" ref="Q836:Q899" si="262">IF(AM836=0,VLOOKUP($A836,$AS$2:$BL$994,17,FALSE),AM836)</f>
        <v>0.19539252214074188</v>
      </c>
      <c r="R836" s="8">
        <f t="shared" ref="R836:R899" si="263">IF(AN836=0,VLOOKUP($A836,$AS$2:$BL$994,18,FALSE),AN836)</f>
        <v>1</v>
      </c>
      <c r="S836" s="8">
        <f t="shared" ref="S836:S899" si="264">IF(AO836=0,VLOOKUP($A836,$AS$2:$BL$994,19,FALSE),AO836)</f>
        <v>1.0467187307829033</v>
      </c>
      <c r="T836" s="8">
        <f t="shared" ref="T836:T899" si="265">IF(AP836=0,VLOOKUP($A836,$AS$2:$BL$994,20,FALSE),AP836)</f>
        <v>0.99411132051241946</v>
      </c>
      <c r="W836" s="7">
        <v>562998</v>
      </c>
      <c r="X836" s="7" t="s">
        <v>929</v>
      </c>
      <c r="Y836" s="8">
        <v>0</v>
      </c>
      <c r="Z836" s="8">
        <v>0</v>
      </c>
      <c r="AA836" s="8">
        <v>0</v>
      </c>
      <c r="AB836" s="8">
        <v>0</v>
      </c>
      <c r="AC836" s="8">
        <v>0</v>
      </c>
      <c r="AD836" s="8">
        <v>0</v>
      </c>
      <c r="AE836" s="8">
        <v>0</v>
      </c>
      <c r="AF836" s="8">
        <v>0</v>
      </c>
      <c r="AG836" s="8">
        <v>0</v>
      </c>
      <c r="AH836" s="8">
        <v>0</v>
      </c>
      <c r="AI836" s="8">
        <v>0</v>
      </c>
      <c r="AJ836" s="8">
        <v>0</v>
      </c>
      <c r="AK836" s="8">
        <v>0</v>
      </c>
      <c r="AL836" s="8">
        <v>0</v>
      </c>
      <c r="AM836" s="8">
        <v>0</v>
      </c>
      <c r="AN836" s="8">
        <v>1</v>
      </c>
      <c r="AO836" s="8">
        <v>0</v>
      </c>
      <c r="AP836" s="8">
        <v>0</v>
      </c>
      <c r="AS836" s="7">
        <v>562998</v>
      </c>
      <c r="AT836" s="7" t="s">
        <v>929</v>
      </c>
      <c r="AU836" s="8">
        <v>0.1049090057711871</v>
      </c>
      <c r="AV836" s="8">
        <v>2.3735283606724195E-2</v>
      </c>
      <c r="AW836" s="8">
        <v>0.1819441497115161</v>
      </c>
      <c r="AX836" s="8">
        <v>0.1505641521890887</v>
      </c>
      <c r="AY836" s="8">
        <v>3.6401232605883869E-2</v>
      </c>
      <c r="AZ836" s="8">
        <v>0.18233399114908219</v>
      </c>
      <c r="BA836" s="8">
        <v>0.12792322160514516</v>
      </c>
      <c r="BB836" s="8">
        <v>2.9488322586591932E-2</v>
      </c>
      <c r="BC836" s="8">
        <v>0.15928042148123869</v>
      </c>
      <c r="BD836" s="8">
        <v>0.10085452755983065</v>
      </c>
      <c r="BE836" s="8">
        <v>2.1945739193479034E-2</v>
      </c>
      <c r="BF836" s="8">
        <v>0.20573257378537096</v>
      </c>
      <c r="BG836" s="8">
        <v>0.39241665354116101</v>
      </c>
      <c r="BH836" s="8">
        <v>3.6411439037329032E-6</v>
      </c>
      <c r="BI836" s="8">
        <v>0.19539252214074188</v>
      </c>
      <c r="BJ836" s="8">
        <v>1.3105884390898388</v>
      </c>
      <c r="BK836" s="8">
        <v>1.0467187307829033</v>
      </c>
      <c r="BL836" s="8">
        <v>0.99411132051241946</v>
      </c>
    </row>
    <row r="837" spans="1:64" x14ac:dyDescent="0.3">
      <c r="A837" s="7">
        <v>611110</v>
      </c>
      <c r="B837" s="7" t="str">
        <f t="shared" si="247"/>
        <v>Elementary and Secondary Schools</v>
      </c>
      <c r="C837" s="8">
        <f t="shared" si="248"/>
        <v>1.7616309400600001E-2</v>
      </c>
      <c r="D837" s="8">
        <f t="shared" si="249"/>
        <v>3.1936733841100001E-3</v>
      </c>
      <c r="E837" s="8">
        <f t="shared" si="250"/>
        <v>7.1871363502999996E-2</v>
      </c>
      <c r="F837" s="8">
        <f t="shared" si="251"/>
        <v>5.5690809964899996E-3</v>
      </c>
      <c r="G837" s="8">
        <f t="shared" si="252"/>
        <v>7.7322759441299997E-4</v>
      </c>
      <c r="H837" s="8">
        <f t="shared" si="253"/>
        <v>1.88690984735E-2</v>
      </c>
      <c r="I837" s="8">
        <f t="shared" si="254"/>
        <v>6.6671547851100002E-3</v>
      </c>
      <c r="J837" s="8">
        <f t="shared" si="255"/>
        <v>1.1858936856600001E-3</v>
      </c>
      <c r="K837" s="8">
        <f t="shared" si="256"/>
        <v>2.7231768832799999E-2</v>
      </c>
      <c r="L837" s="8">
        <f t="shared" si="257"/>
        <v>7.3924020129499998E-3</v>
      </c>
      <c r="M837" s="8">
        <f t="shared" si="258"/>
        <v>1.78250500967E-3</v>
      </c>
      <c r="N837" s="8">
        <f t="shared" si="259"/>
        <v>4.9731943220199998E-2</v>
      </c>
      <c r="O837" s="8">
        <f t="shared" si="260"/>
        <v>0.86970444361300003</v>
      </c>
      <c r="P837" s="8">
        <f t="shared" si="261"/>
        <v>3.4717178533500002E-5</v>
      </c>
      <c r="Q837" s="8">
        <f t="shared" si="262"/>
        <v>0.83586397168100002</v>
      </c>
      <c r="R837" s="8">
        <f t="shared" si="263"/>
        <v>1.09268134629</v>
      </c>
      <c r="S837" s="8">
        <f t="shared" si="264"/>
        <v>1.02521140706</v>
      </c>
      <c r="T837" s="8">
        <f t="shared" si="265"/>
        <v>1.0350848173</v>
      </c>
      <c r="W837" s="7">
        <v>611110</v>
      </c>
      <c r="X837" s="7" t="s">
        <v>930</v>
      </c>
      <c r="Y837" s="8">
        <v>1.7616309400600001E-2</v>
      </c>
      <c r="Z837" s="8">
        <v>3.1936733841100001E-3</v>
      </c>
      <c r="AA837" s="8">
        <v>7.1871363502999996E-2</v>
      </c>
      <c r="AB837" s="8">
        <v>5.5690809964899996E-3</v>
      </c>
      <c r="AC837" s="8">
        <v>7.7322759441299997E-4</v>
      </c>
      <c r="AD837" s="8">
        <v>1.88690984735E-2</v>
      </c>
      <c r="AE837" s="8">
        <v>6.6671547851100002E-3</v>
      </c>
      <c r="AF837" s="8">
        <v>1.1858936856600001E-3</v>
      </c>
      <c r="AG837" s="8">
        <v>2.7231768832799999E-2</v>
      </c>
      <c r="AH837" s="8">
        <v>7.3924020129499998E-3</v>
      </c>
      <c r="AI837" s="8">
        <v>1.78250500967E-3</v>
      </c>
      <c r="AJ837" s="8">
        <v>4.9731943220199998E-2</v>
      </c>
      <c r="AK837" s="8">
        <v>0.86970444361300003</v>
      </c>
      <c r="AL837" s="8">
        <v>3.4717178533500002E-5</v>
      </c>
      <c r="AM837" s="8">
        <v>0.83586397168100002</v>
      </c>
      <c r="AN837" s="8">
        <v>1.09268134629</v>
      </c>
      <c r="AO837" s="8">
        <v>1.02521140706</v>
      </c>
      <c r="AP837" s="8">
        <v>1.0350848173</v>
      </c>
      <c r="AS837" s="7">
        <v>611110</v>
      </c>
      <c r="AT837" s="7" t="s">
        <v>930</v>
      </c>
      <c r="AU837" s="8">
        <v>2.9524933669453218E-2</v>
      </c>
      <c r="AV837" s="8">
        <v>7.4176598751122579E-3</v>
      </c>
      <c r="AW837" s="8">
        <v>0.22530715925097416</v>
      </c>
      <c r="AX837" s="8">
        <v>1.2407726846853062E-2</v>
      </c>
      <c r="AY837" s="8">
        <v>2.8888122034768865E-3</v>
      </c>
      <c r="AZ837" s="8">
        <v>8.423813580836774E-2</v>
      </c>
      <c r="BA837" s="8">
        <v>1.1069637648718225E-2</v>
      </c>
      <c r="BB837" s="8">
        <v>3.151712101437258E-3</v>
      </c>
      <c r="BC837" s="8">
        <v>9.8134909799830652E-2</v>
      </c>
      <c r="BD837" s="8">
        <v>1.4252188367815322E-2</v>
      </c>
      <c r="BE837" s="8">
        <v>4.44716462427371E-3</v>
      </c>
      <c r="BF837" s="8">
        <v>0.15030054404615328</v>
      </c>
      <c r="BG837" s="8">
        <v>0.86960243271300031</v>
      </c>
      <c r="BH837" s="8">
        <v>2.4245120655346617E-5</v>
      </c>
      <c r="BI837" s="8">
        <v>0.83465349189300031</v>
      </c>
      <c r="BJ837" s="8">
        <v>1.2622497527966123</v>
      </c>
      <c r="BK837" s="8">
        <v>1.0995346748585479</v>
      </c>
      <c r="BL837" s="8">
        <v>1.1123562595498386</v>
      </c>
    </row>
    <row r="838" spans="1:64" x14ac:dyDescent="0.3">
      <c r="A838" s="7">
        <v>611210</v>
      </c>
      <c r="B838" s="7" t="str">
        <f t="shared" si="247"/>
        <v>Junior Colleges</v>
      </c>
      <c r="C838" s="8">
        <f t="shared" si="248"/>
        <v>7.2253190000645173E-2</v>
      </c>
      <c r="D838" s="8">
        <f t="shared" si="249"/>
        <v>2.3168754621541932E-2</v>
      </c>
      <c r="E838" s="8">
        <f t="shared" si="250"/>
        <v>0.14878654441711286</v>
      </c>
      <c r="F838" s="8">
        <f t="shared" si="251"/>
        <v>3.5379124160572574E-2</v>
      </c>
      <c r="G838" s="8">
        <f t="shared" si="252"/>
        <v>1.2284951337762903E-2</v>
      </c>
      <c r="H838" s="8">
        <f t="shared" si="253"/>
        <v>5.8982356677741918E-2</v>
      </c>
      <c r="I838" s="8">
        <f t="shared" si="254"/>
        <v>4.7580410483130643E-2</v>
      </c>
      <c r="J838" s="8">
        <f t="shared" si="255"/>
        <v>1.708969377619194E-2</v>
      </c>
      <c r="K838" s="8">
        <f t="shared" si="256"/>
        <v>8.9365616249580657E-2</v>
      </c>
      <c r="L838" s="8">
        <f t="shared" si="257"/>
        <v>3.5132497356712908E-2</v>
      </c>
      <c r="M838" s="8">
        <f t="shared" si="258"/>
        <v>1.7033649340167743E-2</v>
      </c>
      <c r="N838" s="8">
        <f t="shared" si="259"/>
        <v>0.1310796375444355</v>
      </c>
      <c r="O838" s="8">
        <f t="shared" si="260"/>
        <v>0.34438127493532261</v>
      </c>
      <c r="P838" s="8">
        <f t="shared" si="261"/>
        <v>6.692891381286773E-6</v>
      </c>
      <c r="Q838" s="8">
        <f t="shared" si="262"/>
        <v>0.23546017129935484</v>
      </c>
      <c r="R838" s="8">
        <f t="shared" si="263"/>
        <v>1</v>
      </c>
      <c r="S838" s="8">
        <f t="shared" si="264"/>
        <v>0.59051739991790331</v>
      </c>
      <c r="T838" s="8">
        <f t="shared" si="265"/>
        <v>0.63790668825129027</v>
      </c>
      <c r="W838" s="7">
        <v>611210</v>
      </c>
      <c r="X838" s="7" t="s">
        <v>931</v>
      </c>
      <c r="Y838" s="8">
        <v>0</v>
      </c>
      <c r="Z838" s="8">
        <v>0</v>
      </c>
      <c r="AA838" s="8">
        <v>0</v>
      </c>
      <c r="AB838" s="8">
        <v>0</v>
      </c>
      <c r="AC838" s="8">
        <v>0</v>
      </c>
      <c r="AD838" s="8">
        <v>0</v>
      </c>
      <c r="AE838" s="8">
        <v>0</v>
      </c>
      <c r="AF838" s="8">
        <v>0</v>
      </c>
      <c r="AG838" s="8">
        <v>0</v>
      </c>
      <c r="AH838" s="8">
        <v>0</v>
      </c>
      <c r="AI838" s="8">
        <v>0</v>
      </c>
      <c r="AJ838" s="8">
        <v>0</v>
      </c>
      <c r="AK838" s="8">
        <v>0</v>
      </c>
      <c r="AL838" s="8">
        <v>0</v>
      </c>
      <c r="AM838" s="8">
        <v>0</v>
      </c>
      <c r="AN838" s="8">
        <v>1</v>
      </c>
      <c r="AO838" s="8">
        <v>0</v>
      </c>
      <c r="AP838" s="8">
        <v>0</v>
      </c>
      <c r="AS838" s="7">
        <v>611210</v>
      </c>
      <c r="AT838" s="7" t="s">
        <v>931</v>
      </c>
      <c r="AU838" s="8">
        <v>7.2253190000645173E-2</v>
      </c>
      <c r="AV838" s="8">
        <v>2.3168754621541932E-2</v>
      </c>
      <c r="AW838" s="8">
        <v>0.14878654441711286</v>
      </c>
      <c r="AX838" s="8">
        <v>3.5379124160572574E-2</v>
      </c>
      <c r="AY838" s="8">
        <v>1.2284951337762903E-2</v>
      </c>
      <c r="AZ838" s="8">
        <v>5.8982356677741918E-2</v>
      </c>
      <c r="BA838" s="8">
        <v>4.7580410483130643E-2</v>
      </c>
      <c r="BB838" s="8">
        <v>1.708969377619194E-2</v>
      </c>
      <c r="BC838" s="8">
        <v>8.9365616249580657E-2</v>
      </c>
      <c r="BD838" s="8">
        <v>3.5132497356712908E-2</v>
      </c>
      <c r="BE838" s="8">
        <v>1.7033649340167743E-2</v>
      </c>
      <c r="BF838" s="8">
        <v>0.1310796375444355</v>
      </c>
      <c r="BG838" s="8">
        <v>0.34438127493532261</v>
      </c>
      <c r="BH838" s="8">
        <v>6.692891381286773E-6</v>
      </c>
      <c r="BI838" s="8">
        <v>0.23546017129935484</v>
      </c>
      <c r="BJ838" s="8">
        <v>1.2442084890396772</v>
      </c>
      <c r="BK838" s="8">
        <v>0.59051739991790331</v>
      </c>
      <c r="BL838" s="8">
        <v>0.63790668825129027</v>
      </c>
    </row>
    <row r="839" spans="1:64" x14ac:dyDescent="0.3">
      <c r="A839" s="7">
        <v>611310</v>
      </c>
      <c r="B839" s="7" t="str">
        <f t="shared" si="247"/>
        <v>Colleges, Universities, and Professional Schools</v>
      </c>
      <c r="C839" s="8">
        <f t="shared" si="248"/>
        <v>9.0555059423599996E-2</v>
      </c>
      <c r="D839" s="8">
        <f t="shared" si="249"/>
        <v>1.6012622512800001E-2</v>
      </c>
      <c r="E839" s="8">
        <f t="shared" si="250"/>
        <v>0.12775315571599999</v>
      </c>
      <c r="F839" s="8">
        <f t="shared" si="251"/>
        <v>3.9669667934000001E-2</v>
      </c>
      <c r="G839" s="8">
        <f t="shared" si="252"/>
        <v>8.5064250624100005E-3</v>
      </c>
      <c r="H839" s="8">
        <f t="shared" si="253"/>
        <v>3.64927940178E-2</v>
      </c>
      <c r="I839" s="8">
        <f t="shared" si="254"/>
        <v>5.4780007401800002E-2</v>
      </c>
      <c r="J839" s="8">
        <f t="shared" si="255"/>
        <v>1.05800059985E-2</v>
      </c>
      <c r="K839" s="8">
        <f t="shared" si="256"/>
        <v>4.7073152415500003E-2</v>
      </c>
      <c r="L839" s="8">
        <f t="shared" si="257"/>
        <v>4.1439579531999997E-2</v>
      </c>
      <c r="M839" s="8">
        <f t="shared" si="258"/>
        <v>1.1486594929300001E-2</v>
      </c>
      <c r="N839" s="8">
        <f t="shared" si="259"/>
        <v>0.127678948741</v>
      </c>
      <c r="O839" s="8">
        <f t="shared" si="260"/>
        <v>0.70789020560000004</v>
      </c>
      <c r="P839" s="8">
        <f t="shared" si="261"/>
        <v>1.6697853172100001E-5</v>
      </c>
      <c r="Q839" s="8">
        <f t="shared" si="262"/>
        <v>0.488372613924</v>
      </c>
      <c r="R839" s="8">
        <f t="shared" si="263"/>
        <v>1.2343208376499999</v>
      </c>
      <c r="S839" s="8">
        <f t="shared" si="264"/>
        <v>1.0846688870100001</v>
      </c>
      <c r="T839" s="8">
        <f t="shared" si="265"/>
        <v>1.11243316582</v>
      </c>
      <c r="W839" s="7">
        <v>611310</v>
      </c>
      <c r="X839" s="7" t="s">
        <v>932</v>
      </c>
      <c r="Y839" s="8">
        <v>9.0555059423599996E-2</v>
      </c>
      <c r="Z839" s="8">
        <v>1.6012622512800001E-2</v>
      </c>
      <c r="AA839" s="8">
        <v>0.12775315571599999</v>
      </c>
      <c r="AB839" s="8">
        <v>3.9669667934000001E-2</v>
      </c>
      <c r="AC839" s="8">
        <v>8.5064250624100005E-3</v>
      </c>
      <c r="AD839" s="8">
        <v>3.64927940178E-2</v>
      </c>
      <c r="AE839" s="8">
        <v>5.4780007401800002E-2</v>
      </c>
      <c r="AF839" s="8">
        <v>1.05800059985E-2</v>
      </c>
      <c r="AG839" s="8">
        <v>4.7073152415500003E-2</v>
      </c>
      <c r="AH839" s="8">
        <v>4.1439579531999997E-2</v>
      </c>
      <c r="AI839" s="8">
        <v>1.1486594929300001E-2</v>
      </c>
      <c r="AJ839" s="8">
        <v>0.127678948741</v>
      </c>
      <c r="AK839" s="8">
        <v>0.70789020560000004</v>
      </c>
      <c r="AL839" s="8">
        <v>1.6697853172100001E-5</v>
      </c>
      <c r="AM839" s="8">
        <v>0.488372613924</v>
      </c>
      <c r="AN839" s="8">
        <v>1.2343208376499999</v>
      </c>
      <c r="AO839" s="8">
        <v>1.0846688870100001</v>
      </c>
      <c r="AP839" s="8">
        <v>1.11243316582</v>
      </c>
      <c r="AS839" s="7">
        <v>611310</v>
      </c>
      <c r="AT839" s="7" t="s">
        <v>932</v>
      </c>
      <c r="AU839" s="8">
        <v>0.12468618017533388</v>
      </c>
      <c r="AV839" s="8">
        <v>3.4272508975117744E-2</v>
      </c>
      <c r="AW839" s="8">
        <v>0.24985617248483866</v>
      </c>
      <c r="AX839" s="8">
        <v>7.8125717124872582E-2</v>
      </c>
      <c r="AY839" s="8">
        <v>2.4021448367971612E-2</v>
      </c>
      <c r="AZ839" s="8">
        <v>0.12158680447078225</v>
      </c>
      <c r="BA839" s="8">
        <v>8.0198373048533889E-2</v>
      </c>
      <c r="BB839" s="8">
        <v>2.4707788112047584E-2</v>
      </c>
      <c r="BC839" s="8">
        <v>0.14387653453006619</v>
      </c>
      <c r="BD839" s="8">
        <v>5.8253260846322576E-2</v>
      </c>
      <c r="BE839" s="8">
        <v>2.494899844478822E-2</v>
      </c>
      <c r="BF839" s="8">
        <v>0.22216807808783881</v>
      </c>
      <c r="BG839" s="8">
        <v>0.70062224776391935</v>
      </c>
      <c r="BH839" s="8">
        <v>1.3012046532612421E-5</v>
      </c>
      <c r="BI839" s="8">
        <v>0.48230146940828977</v>
      </c>
      <c r="BJ839" s="8">
        <v>1.4088148616354839</v>
      </c>
      <c r="BK839" s="8">
        <v>1.2076049377061289</v>
      </c>
      <c r="BL839" s="8">
        <v>1.2326536634327421</v>
      </c>
    </row>
    <row r="840" spans="1:64" x14ac:dyDescent="0.3">
      <c r="A840" s="7">
        <v>611410</v>
      </c>
      <c r="B840" s="7" t="str">
        <f t="shared" si="247"/>
        <v>Business and Secretarial Schools</v>
      </c>
      <c r="C840" s="8">
        <f t="shared" si="248"/>
        <v>6.9000141026209688E-2</v>
      </c>
      <c r="D840" s="8">
        <f t="shared" si="249"/>
        <v>2.2782054398662904E-2</v>
      </c>
      <c r="E840" s="8">
        <f t="shared" si="250"/>
        <v>9.1278499315677428E-2</v>
      </c>
      <c r="F840" s="8">
        <f t="shared" si="251"/>
        <v>3.6908795786164517E-2</v>
      </c>
      <c r="G840" s="8">
        <f t="shared" si="252"/>
        <v>1.1136879169695803E-2</v>
      </c>
      <c r="H840" s="8">
        <f t="shared" si="253"/>
        <v>4.1523576651335485E-2</v>
      </c>
      <c r="I840" s="8">
        <f t="shared" si="254"/>
        <v>4.2627498510337085E-2</v>
      </c>
      <c r="J840" s="8">
        <f t="shared" si="255"/>
        <v>1.4810558562258064E-2</v>
      </c>
      <c r="K840" s="8">
        <f t="shared" si="256"/>
        <v>5.7970938792767747E-2</v>
      </c>
      <c r="L840" s="8">
        <f t="shared" si="257"/>
        <v>5.4854746430346782E-2</v>
      </c>
      <c r="M840" s="8">
        <f t="shared" si="258"/>
        <v>1.9995169596125802E-2</v>
      </c>
      <c r="N840" s="8">
        <f t="shared" si="259"/>
        <v>8.9089181155951602E-2</v>
      </c>
      <c r="O840" s="8">
        <f t="shared" si="260"/>
        <v>0.20340578490309671</v>
      </c>
      <c r="P840" s="8">
        <f t="shared" si="261"/>
        <v>5.5453539321290307E-6</v>
      </c>
      <c r="Q840" s="8">
        <f t="shared" si="262"/>
        <v>0.1842648071548065</v>
      </c>
      <c r="R840" s="8">
        <f t="shared" si="263"/>
        <v>1</v>
      </c>
      <c r="S840" s="8">
        <f t="shared" si="264"/>
        <v>0.42827892902629033</v>
      </c>
      <c r="T840" s="8">
        <f t="shared" si="265"/>
        <v>0.45411867328483874</v>
      </c>
      <c r="W840" s="7">
        <v>611410</v>
      </c>
      <c r="X840" s="7" t="s">
        <v>933</v>
      </c>
      <c r="Y840" s="8">
        <v>0</v>
      </c>
      <c r="Z840" s="8">
        <v>0</v>
      </c>
      <c r="AA840" s="8">
        <v>0</v>
      </c>
      <c r="AB840" s="8">
        <v>0</v>
      </c>
      <c r="AC840" s="8">
        <v>0</v>
      </c>
      <c r="AD840" s="8">
        <v>0</v>
      </c>
      <c r="AE840" s="8">
        <v>0</v>
      </c>
      <c r="AF840" s="8">
        <v>0</v>
      </c>
      <c r="AG840" s="8">
        <v>0</v>
      </c>
      <c r="AH840" s="8">
        <v>0</v>
      </c>
      <c r="AI840" s="8">
        <v>0</v>
      </c>
      <c r="AJ840" s="8">
        <v>0</v>
      </c>
      <c r="AK840" s="8">
        <v>0</v>
      </c>
      <c r="AL840" s="8">
        <v>0</v>
      </c>
      <c r="AM840" s="8">
        <v>0</v>
      </c>
      <c r="AN840" s="8">
        <v>1</v>
      </c>
      <c r="AO840" s="8">
        <v>0</v>
      </c>
      <c r="AP840" s="8">
        <v>0</v>
      </c>
      <c r="AS840" s="7">
        <v>611410</v>
      </c>
      <c r="AT840" s="7" t="s">
        <v>933</v>
      </c>
      <c r="AU840" s="8">
        <v>6.9000141026209688E-2</v>
      </c>
      <c r="AV840" s="8">
        <v>2.2782054398662904E-2</v>
      </c>
      <c r="AW840" s="8">
        <v>9.1278499315677428E-2</v>
      </c>
      <c r="AX840" s="8">
        <v>3.6908795786164517E-2</v>
      </c>
      <c r="AY840" s="8">
        <v>1.1136879169695803E-2</v>
      </c>
      <c r="AZ840" s="8">
        <v>4.1523576651335485E-2</v>
      </c>
      <c r="BA840" s="8">
        <v>4.2627498510337085E-2</v>
      </c>
      <c r="BB840" s="8">
        <v>1.4810558562258064E-2</v>
      </c>
      <c r="BC840" s="8">
        <v>5.7970938792767747E-2</v>
      </c>
      <c r="BD840" s="8">
        <v>5.4854746430346782E-2</v>
      </c>
      <c r="BE840" s="8">
        <v>1.9995169596125802E-2</v>
      </c>
      <c r="BF840" s="8">
        <v>8.9089181155951602E-2</v>
      </c>
      <c r="BG840" s="8">
        <v>0.20340578490309671</v>
      </c>
      <c r="BH840" s="8">
        <v>5.5453539321290307E-6</v>
      </c>
      <c r="BI840" s="8">
        <v>0.1842648071548065</v>
      </c>
      <c r="BJ840" s="8">
        <v>1.1830606947409679</v>
      </c>
      <c r="BK840" s="8">
        <v>0.42827892902629033</v>
      </c>
      <c r="BL840" s="8">
        <v>0.45411867328483874</v>
      </c>
    </row>
    <row r="841" spans="1:64" x14ac:dyDescent="0.3">
      <c r="A841" s="7">
        <v>611420</v>
      </c>
      <c r="B841" s="7" t="str">
        <f t="shared" si="247"/>
        <v>Computer Training</v>
      </c>
      <c r="C841" s="8">
        <f t="shared" si="248"/>
        <v>0.14179503264129842</v>
      </c>
      <c r="D841" s="8">
        <f t="shared" si="249"/>
        <v>4.0641992028624202E-2</v>
      </c>
      <c r="E841" s="8">
        <f t="shared" si="250"/>
        <v>0.17975949092657589</v>
      </c>
      <c r="F841" s="8">
        <f t="shared" si="251"/>
        <v>4.8097760690998394E-2</v>
      </c>
      <c r="G841" s="8">
        <f t="shared" si="252"/>
        <v>1.3673852036073708E-2</v>
      </c>
      <c r="H841" s="8">
        <f t="shared" si="253"/>
        <v>5.3674524393974687E-2</v>
      </c>
      <c r="I841" s="8">
        <f t="shared" si="254"/>
        <v>8.658829508047583E-2</v>
      </c>
      <c r="J841" s="8">
        <f t="shared" si="255"/>
        <v>2.5819696113313549E-2</v>
      </c>
      <c r="K841" s="8">
        <f t="shared" si="256"/>
        <v>0.11422966297964353</v>
      </c>
      <c r="L841" s="8">
        <f t="shared" si="257"/>
        <v>0.10513673335226129</v>
      </c>
      <c r="M841" s="8">
        <f t="shared" si="258"/>
        <v>3.4856510636695148E-2</v>
      </c>
      <c r="N841" s="8">
        <f t="shared" si="259"/>
        <v>0.17471471405783706</v>
      </c>
      <c r="O841" s="8">
        <f t="shared" si="260"/>
        <v>0.55319493745170956</v>
      </c>
      <c r="P841" s="8">
        <f t="shared" si="261"/>
        <v>2.8802324423761774E-5</v>
      </c>
      <c r="Q841" s="8">
        <f t="shared" si="262"/>
        <v>0.50056797771832218</v>
      </c>
      <c r="R841" s="8">
        <f t="shared" si="263"/>
        <v>1</v>
      </c>
      <c r="S841" s="8">
        <f t="shared" si="264"/>
        <v>1.0348009758312904</v>
      </c>
      <c r="T841" s="8">
        <f t="shared" si="265"/>
        <v>1.1459924928829035</v>
      </c>
      <c r="W841" s="7">
        <v>611420</v>
      </c>
      <c r="X841" s="7" t="s">
        <v>934</v>
      </c>
      <c r="Y841" s="8">
        <v>0</v>
      </c>
      <c r="Z841" s="8">
        <v>0</v>
      </c>
      <c r="AA841" s="8">
        <v>0</v>
      </c>
      <c r="AB841" s="8">
        <v>0</v>
      </c>
      <c r="AC841" s="8">
        <v>0</v>
      </c>
      <c r="AD841" s="8">
        <v>0</v>
      </c>
      <c r="AE841" s="8">
        <v>0</v>
      </c>
      <c r="AF841" s="8">
        <v>0</v>
      </c>
      <c r="AG841" s="8">
        <v>0</v>
      </c>
      <c r="AH841" s="8">
        <v>0</v>
      </c>
      <c r="AI841" s="8">
        <v>0</v>
      </c>
      <c r="AJ841" s="8">
        <v>0</v>
      </c>
      <c r="AK841" s="8">
        <v>0</v>
      </c>
      <c r="AL841" s="8">
        <v>0</v>
      </c>
      <c r="AM841" s="8">
        <v>0</v>
      </c>
      <c r="AN841" s="8">
        <v>1</v>
      </c>
      <c r="AO841" s="8">
        <v>0</v>
      </c>
      <c r="AP841" s="8">
        <v>0</v>
      </c>
      <c r="AS841" s="7">
        <v>611420</v>
      </c>
      <c r="AT841" s="7" t="s">
        <v>934</v>
      </c>
      <c r="AU841" s="8">
        <v>0.14179503264129842</v>
      </c>
      <c r="AV841" s="8">
        <v>4.0641992028624202E-2</v>
      </c>
      <c r="AW841" s="8">
        <v>0.17975949092657589</v>
      </c>
      <c r="AX841" s="8">
        <v>4.8097760690998394E-2</v>
      </c>
      <c r="AY841" s="8">
        <v>1.3673852036073708E-2</v>
      </c>
      <c r="AZ841" s="8">
        <v>5.3674524393974687E-2</v>
      </c>
      <c r="BA841" s="8">
        <v>8.658829508047583E-2</v>
      </c>
      <c r="BB841" s="8">
        <v>2.5819696113313549E-2</v>
      </c>
      <c r="BC841" s="8">
        <v>0.11422966297964353</v>
      </c>
      <c r="BD841" s="8">
        <v>0.10513673335226129</v>
      </c>
      <c r="BE841" s="8">
        <v>3.4856510636695148E-2</v>
      </c>
      <c r="BF841" s="8">
        <v>0.17471471405783706</v>
      </c>
      <c r="BG841" s="8">
        <v>0.55319493745170956</v>
      </c>
      <c r="BH841" s="8">
        <v>2.8802324423761774E-5</v>
      </c>
      <c r="BI841" s="8">
        <v>0.50056797771832218</v>
      </c>
      <c r="BJ841" s="8">
        <v>1.3621965155961295</v>
      </c>
      <c r="BK841" s="8">
        <v>1.0348009758312904</v>
      </c>
      <c r="BL841" s="8">
        <v>1.1459924928829035</v>
      </c>
    </row>
    <row r="842" spans="1:64" x14ac:dyDescent="0.3">
      <c r="A842" s="7">
        <v>611430</v>
      </c>
      <c r="B842" s="7" t="str">
        <f t="shared" si="247"/>
        <v>Professional and Management Development Training</v>
      </c>
      <c r="C842" s="8">
        <f t="shared" si="248"/>
        <v>9.9790520571000005E-2</v>
      </c>
      <c r="D842" s="8">
        <f t="shared" si="249"/>
        <v>2.0967281220200001E-2</v>
      </c>
      <c r="E842" s="8">
        <f t="shared" si="250"/>
        <v>7.1627418779800001E-2</v>
      </c>
      <c r="F842" s="8">
        <f t="shared" si="251"/>
        <v>1.7790541963399999E-2</v>
      </c>
      <c r="G842" s="8">
        <f t="shared" si="252"/>
        <v>3.6485016056900001E-3</v>
      </c>
      <c r="H842" s="8">
        <f t="shared" si="253"/>
        <v>1.2303166364200001E-2</v>
      </c>
      <c r="I842" s="8">
        <f t="shared" si="254"/>
        <v>5.6571942204800003E-2</v>
      </c>
      <c r="J842" s="8">
        <f t="shared" si="255"/>
        <v>1.20355871316E-2</v>
      </c>
      <c r="K842" s="8">
        <f t="shared" si="256"/>
        <v>3.7491933559899999E-2</v>
      </c>
      <c r="L842" s="8">
        <f t="shared" si="257"/>
        <v>7.0562272907699994E-2</v>
      </c>
      <c r="M842" s="8">
        <f t="shared" si="258"/>
        <v>1.7225679785699999E-2</v>
      </c>
      <c r="N842" s="8">
        <f t="shared" si="259"/>
        <v>7.4038292444799994E-2</v>
      </c>
      <c r="O842" s="8">
        <f t="shared" si="260"/>
        <v>0.60270365704700002</v>
      </c>
      <c r="P842" s="8">
        <f t="shared" si="261"/>
        <v>4.5482964125600003E-5</v>
      </c>
      <c r="Q842" s="8">
        <f t="shared" si="262"/>
        <v>0.54449800827600003</v>
      </c>
      <c r="R842" s="8">
        <f t="shared" si="263"/>
        <v>1.1923852205700001</v>
      </c>
      <c r="S842" s="8">
        <f t="shared" si="264"/>
        <v>1.03374220993</v>
      </c>
      <c r="T842" s="8">
        <f t="shared" si="265"/>
        <v>1.1060994629000001</v>
      </c>
      <c r="W842" s="7">
        <v>611430</v>
      </c>
      <c r="X842" s="7" t="s">
        <v>935</v>
      </c>
      <c r="Y842" s="8">
        <v>9.9790520571000005E-2</v>
      </c>
      <c r="Z842" s="8">
        <v>2.0967281220200001E-2</v>
      </c>
      <c r="AA842" s="8">
        <v>7.1627418779800001E-2</v>
      </c>
      <c r="AB842" s="8">
        <v>1.7790541963399999E-2</v>
      </c>
      <c r="AC842" s="8">
        <v>3.6485016056900001E-3</v>
      </c>
      <c r="AD842" s="8">
        <v>1.2303166364200001E-2</v>
      </c>
      <c r="AE842" s="8">
        <v>5.6571942204800003E-2</v>
      </c>
      <c r="AF842" s="8">
        <v>1.20355871316E-2</v>
      </c>
      <c r="AG842" s="8">
        <v>3.7491933559899999E-2</v>
      </c>
      <c r="AH842" s="8">
        <v>7.0562272907699994E-2</v>
      </c>
      <c r="AI842" s="8">
        <v>1.7225679785699999E-2</v>
      </c>
      <c r="AJ842" s="8">
        <v>7.4038292444799994E-2</v>
      </c>
      <c r="AK842" s="8">
        <v>0.60270365704700002</v>
      </c>
      <c r="AL842" s="8">
        <v>4.5482964125600003E-5</v>
      </c>
      <c r="AM842" s="8">
        <v>0.54449800827600003</v>
      </c>
      <c r="AN842" s="8">
        <v>1.1923852205700001</v>
      </c>
      <c r="AO842" s="8">
        <v>1.03374220993</v>
      </c>
      <c r="AP842" s="8">
        <v>1.1060994629000001</v>
      </c>
      <c r="AS842" s="7">
        <v>611430</v>
      </c>
      <c r="AT842" s="7" t="s">
        <v>935</v>
      </c>
      <c r="AU842" s="8">
        <v>0.15002317628222897</v>
      </c>
      <c r="AV842" s="8">
        <v>4.2385612809190322E-2</v>
      </c>
      <c r="AW842" s="8">
        <v>0.18906480333329037</v>
      </c>
      <c r="AX842" s="8">
        <v>6.5857645956335475E-2</v>
      </c>
      <c r="AY842" s="8">
        <v>1.7877937495478714E-2</v>
      </c>
      <c r="AZ842" s="8">
        <v>7.3450759857698569E-2</v>
      </c>
      <c r="BA842" s="8">
        <v>9.1409507367712889E-2</v>
      </c>
      <c r="BB842" s="8">
        <v>2.6852108720520008E-2</v>
      </c>
      <c r="BC842" s="8">
        <v>0.11965670527056614</v>
      </c>
      <c r="BD842" s="8">
        <v>0.11026634750385648</v>
      </c>
      <c r="BE842" s="8">
        <v>3.6265076468611282E-2</v>
      </c>
      <c r="BF842" s="8">
        <v>0.18396255895405483</v>
      </c>
      <c r="BG842" s="8">
        <v>0.60174343494200078</v>
      </c>
      <c r="BH842" s="8">
        <v>2.5443765785067896E-5</v>
      </c>
      <c r="BI842" s="8">
        <v>0.5448028318419994</v>
      </c>
      <c r="BJ842" s="8">
        <v>1.3814735924248391</v>
      </c>
      <c r="BK842" s="8">
        <v>1.1571863433098386</v>
      </c>
      <c r="BL842" s="8">
        <v>1.2379183213590319</v>
      </c>
    </row>
    <row r="843" spans="1:64" x14ac:dyDescent="0.3">
      <c r="A843" s="7">
        <v>611511</v>
      </c>
      <c r="B843" s="7" t="str">
        <f t="shared" si="247"/>
        <v>Cosmetology and Barber Schools</v>
      </c>
      <c r="C843" s="8">
        <f t="shared" si="248"/>
        <v>9.6446991455241923E-2</v>
      </c>
      <c r="D843" s="8">
        <f t="shared" si="249"/>
        <v>2.9966759706790323E-2</v>
      </c>
      <c r="E843" s="8">
        <f t="shared" si="250"/>
        <v>0.12768050061917741</v>
      </c>
      <c r="F843" s="8">
        <f t="shared" si="251"/>
        <v>2.7509141733100803E-2</v>
      </c>
      <c r="G843" s="8">
        <f t="shared" si="252"/>
        <v>8.3962714461566137E-3</v>
      </c>
      <c r="H843" s="8">
        <f t="shared" si="253"/>
        <v>3.2849738407753383E-2</v>
      </c>
      <c r="I843" s="8">
        <f t="shared" si="254"/>
        <v>5.9595423439688718E-2</v>
      </c>
      <c r="J843" s="8">
        <f t="shared" si="255"/>
        <v>1.934789738604516E-2</v>
      </c>
      <c r="K843" s="8">
        <f t="shared" si="256"/>
        <v>8.1503934523864521E-2</v>
      </c>
      <c r="L843" s="8">
        <f t="shared" si="257"/>
        <v>7.4860996594845158E-2</v>
      </c>
      <c r="M843" s="8">
        <f t="shared" si="258"/>
        <v>2.6117776719432259E-2</v>
      </c>
      <c r="N843" s="8">
        <f t="shared" si="259"/>
        <v>0.12418648467469351</v>
      </c>
      <c r="O843" s="8">
        <f t="shared" si="260"/>
        <v>0.32022710212190331</v>
      </c>
      <c r="P843" s="8">
        <f t="shared" si="261"/>
        <v>2.0535958340033224E-5</v>
      </c>
      <c r="Q843" s="8">
        <f t="shared" si="262"/>
        <v>0.28933623851124202</v>
      </c>
      <c r="R843" s="8">
        <f t="shared" si="263"/>
        <v>1</v>
      </c>
      <c r="S843" s="8">
        <f t="shared" si="264"/>
        <v>0.60101321610306457</v>
      </c>
      <c r="T843" s="8">
        <f t="shared" si="265"/>
        <v>0.69270531986532258</v>
      </c>
      <c r="W843" s="7">
        <v>611511</v>
      </c>
      <c r="X843" s="7" t="s">
        <v>936</v>
      </c>
      <c r="Y843" s="8">
        <v>0</v>
      </c>
      <c r="Z843" s="8">
        <v>0</v>
      </c>
      <c r="AA843" s="8">
        <v>0</v>
      </c>
      <c r="AB843" s="8">
        <v>0</v>
      </c>
      <c r="AC843" s="8">
        <v>0</v>
      </c>
      <c r="AD843" s="8">
        <v>0</v>
      </c>
      <c r="AE843" s="8">
        <v>0</v>
      </c>
      <c r="AF843" s="8">
        <v>0</v>
      </c>
      <c r="AG843" s="8">
        <v>0</v>
      </c>
      <c r="AH843" s="8">
        <v>0</v>
      </c>
      <c r="AI843" s="8">
        <v>0</v>
      </c>
      <c r="AJ843" s="8">
        <v>0</v>
      </c>
      <c r="AK843" s="8">
        <v>0</v>
      </c>
      <c r="AL843" s="8">
        <v>0</v>
      </c>
      <c r="AM843" s="8">
        <v>0</v>
      </c>
      <c r="AN843" s="8">
        <v>1</v>
      </c>
      <c r="AO843" s="8">
        <v>0</v>
      </c>
      <c r="AP843" s="8">
        <v>0</v>
      </c>
      <c r="AS843" s="7">
        <v>611511</v>
      </c>
      <c r="AT843" s="7" t="s">
        <v>936</v>
      </c>
      <c r="AU843" s="8">
        <v>9.6446991455241923E-2</v>
      </c>
      <c r="AV843" s="8">
        <v>2.9966759706790323E-2</v>
      </c>
      <c r="AW843" s="8">
        <v>0.12768050061917741</v>
      </c>
      <c r="AX843" s="8">
        <v>2.7509141733100803E-2</v>
      </c>
      <c r="AY843" s="8">
        <v>8.3962714461566137E-3</v>
      </c>
      <c r="AZ843" s="8">
        <v>3.2849738407753383E-2</v>
      </c>
      <c r="BA843" s="8">
        <v>5.9595423439688718E-2</v>
      </c>
      <c r="BB843" s="8">
        <v>1.934789738604516E-2</v>
      </c>
      <c r="BC843" s="8">
        <v>8.1503934523864521E-2</v>
      </c>
      <c r="BD843" s="8">
        <v>7.4860996594845158E-2</v>
      </c>
      <c r="BE843" s="8">
        <v>2.6117776719432259E-2</v>
      </c>
      <c r="BF843" s="8">
        <v>0.12418648467469351</v>
      </c>
      <c r="BG843" s="8">
        <v>0.32022710212190331</v>
      </c>
      <c r="BH843" s="8">
        <v>2.0535958340033224E-5</v>
      </c>
      <c r="BI843" s="8">
        <v>0.28933623851124202</v>
      </c>
      <c r="BJ843" s="8">
        <v>1.2540942517811291</v>
      </c>
      <c r="BK843" s="8">
        <v>0.60101321610306457</v>
      </c>
      <c r="BL843" s="8">
        <v>0.69270531986532258</v>
      </c>
    </row>
    <row r="844" spans="1:64" x14ac:dyDescent="0.3">
      <c r="A844" s="7">
        <v>611512</v>
      </c>
      <c r="B844" s="7" t="str">
        <f t="shared" si="247"/>
        <v>Flight Training</v>
      </c>
      <c r="C844" s="8">
        <f t="shared" si="248"/>
        <v>9.1187780335806434E-2</v>
      </c>
      <c r="D844" s="8">
        <f t="shared" si="249"/>
        <v>2.8692577088693546E-2</v>
      </c>
      <c r="E844" s="8">
        <f t="shared" si="250"/>
        <v>0.12259992418680643</v>
      </c>
      <c r="F844" s="8">
        <f t="shared" si="251"/>
        <v>3.9294890508438707E-2</v>
      </c>
      <c r="G844" s="8">
        <f t="shared" si="252"/>
        <v>1.1473938223082578E-2</v>
      </c>
      <c r="H844" s="8">
        <f t="shared" si="253"/>
        <v>4.6872936923553231E-2</v>
      </c>
      <c r="I844" s="8">
        <f t="shared" si="254"/>
        <v>5.6571801058574192E-2</v>
      </c>
      <c r="J844" s="8">
        <f t="shared" si="255"/>
        <v>1.8597221383148385E-2</v>
      </c>
      <c r="K844" s="8">
        <f t="shared" si="256"/>
        <v>7.8520993947940348E-2</v>
      </c>
      <c r="L844" s="8">
        <f t="shared" si="257"/>
        <v>6.9877842553575806E-2</v>
      </c>
      <c r="M844" s="8">
        <f t="shared" si="258"/>
        <v>2.4921351077401614E-2</v>
      </c>
      <c r="N844" s="8">
        <f t="shared" si="259"/>
        <v>0.11933423582991938</v>
      </c>
      <c r="O844" s="8">
        <f t="shared" si="260"/>
        <v>0.30085249822849996</v>
      </c>
      <c r="P844" s="8">
        <f t="shared" si="261"/>
        <v>1.3764868198392902E-5</v>
      </c>
      <c r="Q844" s="8">
        <f t="shared" si="262"/>
        <v>0.27104425492099987</v>
      </c>
      <c r="R844" s="8">
        <f t="shared" si="263"/>
        <v>1</v>
      </c>
      <c r="S844" s="8">
        <f t="shared" si="264"/>
        <v>0.59764176565532257</v>
      </c>
      <c r="T844" s="8">
        <f t="shared" si="265"/>
        <v>0.65369001638951596</v>
      </c>
      <c r="W844" s="7">
        <v>611512</v>
      </c>
      <c r="X844" s="7" t="s">
        <v>937</v>
      </c>
      <c r="Y844" s="8">
        <v>0</v>
      </c>
      <c r="Z844" s="8">
        <v>0</v>
      </c>
      <c r="AA844" s="8">
        <v>0</v>
      </c>
      <c r="AB844" s="8">
        <v>0</v>
      </c>
      <c r="AC844" s="8">
        <v>0</v>
      </c>
      <c r="AD844" s="8">
        <v>0</v>
      </c>
      <c r="AE844" s="8">
        <v>0</v>
      </c>
      <c r="AF844" s="8">
        <v>0</v>
      </c>
      <c r="AG844" s="8">
        <v>0</v>
      </c>
      <c r="AH844" s="8">
        <v>0</v>
      </c>
      <c r="AI844" s="8">
        <v>0</v>
      </c>
      <c r="AJ844" s="8">
        <v>0</v>
      </c>
      <c r="AK844" s="8">
        <v>0</v>
      </c>
      <c r="AL844" s="8">
        <v>0</v>
      </c>
      <c r="AM844" s="8">
        <v>0</v>
      </c>
      <c r="AN844" s="8">
        <v>1</v>
      </c>
      <c r="AO844" s="8">
        <v>0</v>
      </c>
      <c r="AP844" s="8">
        <v>0</v>
      </c>
      <c r="AS844" s="7">
        <v>611512</v>
      </c>
      <c r="AT844" s="7" t="s">
        <v>937</v>
      </c>
      <c r="AU844" s="8">
        <v>9.1187780335806434E-2</v>
      </c>
      <c r="AV844" s="8">
        <v>2.8692577088693546E-2</v>
      </c>
      <c r="AW844" s="8">
        <v>0.12259992418680643</v>
      </c>
      <c r="AX844" s="8">
        <v>3.9294890508438707E-2</v>
      </c>
      <c r="AY844" s="8">
        <v>1.1473938223082578E-2</v>
      </c>
      <c r="AZ844" s="8">
        <v>4.6872936923553231E-2</v>
      </c>
      <c r="BA844" s="8">
        <v>5.6571801058574192E-2</v>
      </c>
      <c r="BB844" s="8">
        <v>1.8597221383148385E-2</v>
      </c>
      <c r="BC844" s="8">
        <v>7.8520993947940348E-2</v>
      </c>
      <c r="BD844" s="8">
        <v>6.9877842553575806E-2</v>
      </c>
      <c r="BE844" s="8">
        <v>2.4921351077401614E-2</v>
      </c>
      <c r="BF844" s="8">
        <v>0.11933423582991938</v>
      </c>
      <c r="BG844" s="8">
        <v>0.30085249822849996</v>
      </c>
      <c r="BH844" s="8">
        <v>1.3764868198392902E-5</v>
      </c>
      <c r="BI844" s="8">
        <v>0.27104425492099987</v>
      </c>
      <c r="BJ844" s="8">
        <v>1.2424802816114515</v>
      </c>
      <c r="BK844" s="8">
        <v>0.59764176565532257</v>
      </c>
      <c r="BL844" s="8">
        <v>0.65369001638951596</v>
      </c>
    </row>
    <row r="845" spans="1:64" x14ac:dyDescent="0.3">
      <c r="A845" s="7">
        <v>611513</v>
      </c>
      <c r="B845" s="7" t="str">
        <f t="shared" si="247"/>
        <v>Apprenticeship Training</v>
      </c>
      <c r="C845" s="8">
        <f t="shared" si="248"/>
        <v>0.1303741819849065</v>
      </c>
      <c r="D845" s="8">
        <f t="shared" si="249"/>
        <v>3.8075252151882254E-2</v>
      </c>
      <c r="E845" s="8">
        <f t="shared" si="250"/>
        <v>0.16854487563496293</v>
      </c>
      <c r="F845" s="8">
        <f t="shared" si="251"/>
        <v>5.3774587360393547E-2</v>
      </c>
      <c r="G845" s="8">
        <f t="shared" si="252"/>
        <v>1.5226386782353385E-2</v>
      </c>
      <c r="H845" s="8">
        <f t="shared" si="253"/>
        <v>6.2862488906933869E-2</v>
      </c>
      <c r="I845" s="8">
        <f t="shared" si="254"/>
        <v>7.9342234428882261E-2</v>
      </c>
      <c r="J845" s="8">
        <f t="shared" si="255"/>
        <v>2.4209114674284188E-2</v>
      </c>
      <c r="K845" s="8">
        <f t="shared" si="256"/>
        <v>0.10690362954832579</v>
      </c>
      <c r="L845" s="8">
        <f t="shared" si="257"/>
        <v>9.7869330071824162E-2</v>
      </c>
      <c r="M845" s="8">
        <f t="shared" si="258"/>
        <v>3.2776009409116132E-2</v>
      </c>
      <c r="N845" s="8">
        <f t="shared" si="259"/>
        <v>0.1638947075421435</v>
      </c>
      <c r="O845" s="8">
        <f t="shared" si="260"/>
        <v>0.48522488209516079</v>
      </c>
      <c r="P845" s="8">
        <f t="shared" si="261"/>
        <v>1.918219153617322E-5</v>
      </c>
      <c r="Q845" s="8">
        <f t="shared" si="262"/>
        <v>0.44032632306048403</v>
      </c>
      <c r="R845" s="8">
        <f t="shared" si="263"/>
        <v>1</v>
      </c>
      <c r="S845" s="8">
        <f t="shared" si="264"/>
        <v>0.93831507595290342</v>
      </c>
      <c r="T845" s="8">
        <f t="shared" si="265"/>
        <v>1.0169065915543547</v>
      </c>
      <c r="W845" s="7">
        <v>611513</v>
      </c>
      <c r="X845" s="7" t="s">
        <v>938</v>
      </c>
      <c r="Y845" s="8">
        <v>0</v>
      </c>
      <c r="Z845" s="8">
        <v>0</v>
      </c>
      <c r="AA845" s="8">
        <v>0</v>
      </c>
      <c r="AB845" s="8">
        <v>0</v>
      </c>
      <c r="AC845" s="8">
        <v>0</v>
      </c>
      <c r="AD845" s="8">
        <v>0</v>
      </c>
      <c r="AE845" s="8">
        <v>0</v>
      </c>
      <c r="AF845" s="8">
        <v>0</v>
      </c>
      <c r="AG845" s="8">
        <v>0</v>
      </c>
      <c r="AH845" s="8">
        <v>0</v>
      </c>
      <c r="AI845" s="8">
        <v>0</v>
      </c>
      <c r="AJ845" s="8">
        <v>0</v>
      </c>
      <c r="AK845" s="8">
        <v>0</v>
      </c>
      <c r="AL845" s="8">
        <v>0</v>
      </c>
      <c r="AM845" s="8">
        <v>0</v>
      </c>
      <c r="AN845" s="8">
        <v>1</v>
      </c>
      <c r="AO845" s="8">
        <v>0</v>
      </c>
      <c r="AP845" s="8">
        <v>0</v>
      </c>
      <c r="AS845" s="7">
        <v>611513</v>
      </c>
      <c r="AT845" s="7" t="s">
        <v>938</v>
      </c>
      <c r="AU845" s="8">
        <v>0.1303741819849065</v>
      </c>
      <c r="AV845" s="8">
        <v>3.8075252151882254E-2</v>
      </c>
      <c r="AW845" s="8">
        <v>0.16854487563496293</v>
      </c>
      <c r="AX845" s="8">
        <v>5.3774587360393547E-2</v>
      </c>
      <c r="AY845" s="8">
        <v>1.5226386782353385E-2</v>
      </c>
      <c r="AZ845" s="8">
        <v>6.2862488906933869E-2</v>
      </c>
      <c r="BA845" s="8">
        <v>7.9342234428882261E-2</v>
      </c>
      <c r="BB845" s="8">
        <v>2.4209114674284188E-2</v>
      </c>
      <c r="BC845" s="8">
        <v>0.10690362954832579</v>
      </c>
      <c r="BD845" s="8">
        <v>9.7869330071824162E-2</v>
      </c>
      <c r="BE845" s="8">
        <v>3.2776009409116132E-2</v>
      </c>
      <c r="BF845" s="8">
        <v>0.1638947075421435</v>
      </c>
      <c r="BG845" s="8">
        <v>0.48522488209516079</v>
      </c>
      <c r="BH845" s="8">
        <v>1.918219153617322E-5</v>
      </c>
      <c r="BI845" s="8">
        <v>0.44032632306048403</v>
      </c>
      <c r="BJ845" s="8">
        <v>1.3369943097720964</v>
      </c>
      <c r="BK845" s="8">
        <v>0.93831507595290342</v>
      </c>
      <c r="BL845" s="8">
        <v>1.0169065915543547</v>
      </c>
    </row>
    <row r="846" spans="1:64" x14ac:dyDescent="0.3">
      <c r="A846" s="7">
        <v>611519</v>
      </c>
      <c r="B846" s="7" t="str">
        <f t="shared" si="247"/>
        <v>Other Technical and Trade Schools</v>
      </c>
      <c r="C846" s="8">
        <f t="shared" si="248"/>
        <v>9.9915773527600005E-2</v>
      </c>
      <c r="D846" s="8">
        <f t="shared" si="249"/>
        <v>2.1071308984399999E-2</v>
      </c>
      <c r="E846" s="8">
        <f t="shared" si="250"/>
        <v>6.5874231187499993E-2</v>
      </c>
      <c r="F846" s="8">
        <f t="shared" si="251"/>
        <v>1.1125013730300001E-2</v>
      </c>
      <c r="G846" s="8">
        <f t="shared" si="252"/>
        <v>2.2796889775099998E-3</v>
      </c>
      <c r="H846" s="8">
        <f t="shared" si="253"/>
        <v>6.81712082449E-3</v>
      </c>
      <c r="I846" s="8">
        <f t="shared" si="254"/>
        <v>5.6651234732400003E-2</v>
      </c>
      <c r="J846" s="8">
        <f t="shared" si="255"/>
        <v>1.2102995860900001E-2</v>
      </c>
      <c r="K846" s="8">
        <f t="shared" si="256"/>
        <v>3.3817879754499999E-2</v>
      </c>
      <c r="L846" s="8">
        <f t="shared" si="257"/>
        <v>7.0591867564999994E-2</v>
      </c>
      <c r="M846" s="8">
        <f t="shared" si="258"/>
        <v>1.7306068655199999E-2</v>
      </c>
      <c r="N846" s="8">
        <f t="shared" si="259"/>
        <v>6.8550456866400003E-2</v>
      </c>
      <c r="O846" s="8">
        <f t="shared" si="260"/>
        <v>0.60269607087599997</v>
      </c>
      <c r="P846" s="8">
        <f t="shared" si="261"/>
        <v>7.3037191396700001E-5</v>
      </c>
      <c r="Q846" s="8">
        <f t="shared" si="262"/>
        <v>0.54379514260399997</v>
      </c>
      <c r="R846" s="8">
        <f t="shared" si="263"/>
        <v>1.1868613136999999</v>
      </c>
      <c r="S846" s="8">
        <f t="shared" si="264"/>
        <v>1.02022182353</v>
      </c>
      <c r="T846" s="8">
        <f t="shared" si="265"/>
        <v>1.1025721103499999</v>
      </c>
      <c r="W846" s="7">
        <v>611519</v>
      </c>
      <c r="X846" s="7" t="s">
        <v>939</v>
      </c>
      <c r="Y846" s="8">
        <v>9.9915773527600005E-2</v>
      </c>
      <c r="Z846" s="8">
        <v>2.1071308984399999E-2</v>
      </c>
      <c r="AA846" s="8">
        <v>6.5874231187499993E-2</v>
      </c>
      <c r="AB846" s="8">
        <v>1.1125013730300001E-2</v>
      </c>
      <c r="AC846" s="8">
        <v>2.2796889775099998E-3</v>
      </c>
      <c r="AD846" s="8">
        <v>6.81712082449E-3</v>
      </c>
      <c r="AE846" s="8">
        <v>5.6651234732400003E-2</v>
      </c>
      <c r="AF846" s="8">
        <v>1.2102995860900001E-2</v>
      </c>
      <c r="AG846" s="8">
        <v>3.3817879754499999E-2</v>
      </c>
      <c r="AH846" s="8">
        <v>7.0591867564999994E-2</v>
      </c>
      <c r="AI846" s="8">
        <v>1.7306068655199999E-2</v>
      </c>
      <c r="AJ846" s="8">
        <v>6.8550456866400003E-2</v>
      </c>
      <c r="AK846" s="8">
        <v>0.60269607087599997</v>
      </c>
      <c r="AL846" s="8">
        <v>7.3037191396700001E-5</v>
      </c>
      <c r="AM846" s="8">
        <v>0.54379514260399997</v>
      </c>
      <c r="AN846" s="8">
        <v>1.1868613136999999</v>
      </c>
      <c r="AO846" s="8">
        <v>1.02022182353</v>
      </c>
      <c r="AP846" s="8">
        <v>1.1025721103499999</v>
      </c>
      <c r="AS846" s="7">
        <v>611519</v>
      </c>
      <c r="AT846" s="7" t="s">
        <v>939</v>
      </c>
      <c r="AU846" s="8">
        <v>0.14873212627095481</v>
      </c>
      <c r="AV846" s="8">
        <v>4.2222192574114512E-2</v>
      </c>
      <c r="AW846" s="8">
        <v>0.19017485432959358</v>
      </c>
      <c r="AX846" s="8">
        <v>5.2991904488383847E-2</v>
      </c>
      <c r="AY846" s="8">
        <v>1.4786414136786614E-2</v>
      </c>
      <c r="AZ846" s="8">
        <v>6.1129408732224361E-2</v>
      </c>
      <c r="BA846" s="8">
        <v>9.0675472012677394E-2</v>
      </c>
      <c r="BB846" s="8">
        <v>2.676358594679161E-2</v>
      </c>
      <c r="BC846" s="8">
        <v>0.12074515380535648</v>
      </c>
      <c r="BD846" s="8">
        <v>0.10964598730850968</v>
      </c>
      <c r="BE846" s="8">
        <v>3.6144859929811292E-2</v>
      </c>
      <c r="BF846" s="8">
        <v>0.1849623902072855</v>
      </c>
      <c r="BG846" s="8">
        <v>0.5920260838491298</v>
      </c>
      <c r="BH846" s="8">
        <v>3.798370726504434E-5</v>
      </c>
      <c r="BI846" s="8">
        <v>0.5354579265107422</v>
      </c>
      <c r="BJ846" s="8">
        <v>1.3811291731743547</v>
      </c>
      <c r="BK846" s="8">
        <v>1.112778695099194</v>
      </c>
      <c r="BL846" s="8">
        <v>1.2220551795059675</v>
      </c>
    </row>
    <row r="847" spans="1:64" x14ac:dyDescent="0.3">
      <c r="A847" s="7">
        <v>611610</v>
      </c>
      <c r="B847" s="7" t="str">
        <f t="shared" si="247"/>
        <v>Fine Arts Schools</v>
      </c>
      <c r="C847" s="8">
        <f t="shared" si="248"/>
        <v>0.100004232172</v>
      </c>
      <c r="D847" s="8">
        <f t="shared" si="249"/>
        <v>2.09775508247E-2</v>
      </c>
      <c r="E847" s="8">
        <f t="shared" si="250"/>
        <v>8.9072671163399994E-2</v>
      </c>
      <c r="F847" s="8">
        <f t="shared" si="251"/>
        <v>1.5275784552900001E-2</v>
      </c>
      <c r="G847" s="8">
        <f t="shared" si="252"/>
        <v>3.1251354921100001E-3</v>
      </c>
      <c r="H847" s="8">
        <f t="shared" si="253"/>
        <v>1.3967660334200001E-2</v>
      </c>
      <c r="I847" s="8">
        <f t="shared" si="254"/>
        <v>5.6494446573599998E-2</v>
      </c>
      <c r="J847" s="8">
        <f t="shared" si="255"/>
        <v>1.20134641552E-2</v>
      </c>
      <c r="K847" s="8">
        <f t="shared" si="256"/>
        <v>4.8675553089300001E-2</v>
      </c>
      <c r="L847" s="8">
        <f t="shared" si="257"/>
        <v>7.0774406875000001E-2</v>
      </c>
      <c r="M847" s="8">
        <f t="shared" si="258"/>
        <v>1.7238787150799999E-2</v>
      </c>
      <c r="N847" s="8">
        <f t="shared" si="259"/>
        <v>9.0724511821799997E-2</v>
      </c>
      <c r="O847" s="8">
        <f t="shared" si="260"/>
        <v>0.60268661608100005</v>
      </c>
      <c r="P847" s="8">
        <f t="shared" si="261"/>
        <v>5.3128589031199999E-5</v>
      </c>
      <c r="Q847" s="8">
        <f t="shared" si="262"/>
        <v>0.54577163541600004</v>
      </c>
      <c r="R847" s="8">
        <f t="shared" si="263"/>
        <v>1.21005445416</v>
      </c>
      <c r="S847" s="8">
        <f t="shared" si="264"/>
        <v>1.03236858038</v>
      </c>
      <c r="T847" s="8">
        <f t="shared" si="265"/>
        <v>1.11718346382</v>
      </c>
      <c r="W847" s="7">
        <v>611610</v>
      </c>
      <c r="X847" s="7" t="s">
        <v>940</v>
      </c>
      <c r="Y847" s="8">
        <v>0.100004232172</v>
      </c>
      <c r="Z847" s="8">
        <v>2.09775508247E-2</v>
      </c>
      <c r="AA847" s="8">
        <v>8.9072671163399994E-2</v>
      </c>
      <c r="AB847" s="8">
        <v>1.5275784552900001E-2</v>
      </c>
      <c r="AC847" s="8">
        <v>3.1251354921100001E-3</v>
      </c>
      <c r="AD847" s="8">
        <v>1.3967660334200001E-2</v>
      </c>
      <c r="AE847" s="8">
        <v>5.6494446573599998E-2</v>
      </c>
      <c r="AF847" s="8">
        <v>1.20134641552E-2</v>
      </c>
      <c r="AG847" s="8">
        <v>4.8675553089300001E-2</v>
      </c>
      <c r="AH847" s="8">
        <v>7.0774406875000001E-2</v>
      </c>
      <c r="AI847" s="8">
        <v>1.7238787150799999E-2</v>
      </c>
      <c r="AJ847" s="8">
        <v>9.0724511821799997E-2</v>
      </c>
      <c r="AK847" s="8">
        <v>0.60268661608100005</v>
      </c>
      <c r="AL847" s="8">
        <v>5.3128589031199999E-5</v>
      </c>
      <c r="AM847" s="8">
        <v>0.54577163541600004</v>
      </c>
      <c r="AN847" s="8">
        <v>1.21005445416</v>
      </c>
      <c r="AO847" s="8">
        <v>1.03236858038</v>
      </c>
      <c r="AP847" s="8">
        <v>1.11718346382</v>
      </c>
      <c r="AS847" s="7">
        <v>611610</v>
      </c>
      <c r="AT847" s="7" t="s">
        <v>940</v>
      </c>
      <c r="AU847" s="8">
        <v>0.1502391043573629</v>
      </c>
      <c r="AV847" s="8">
        <v>4.2404834122745164E-2</v>
      </c>
      <c r="AW847" s="8">
        <v>0.19880471887012094</v>
      </c>
      <c r="AX847" s="8">
        <v>2.8460480631813237E-2</v>
      </c>
      <c r="AY847" s="8">
        <v>7.5831074584124187E-3</v>
      </c>
      <c r="AZ847" s="8">
        <v>3.367323085778564E-2</v>
      </c>
      <c r="BA847" s="8">
        <v>9.1297304286617781E-2</v>
      </c>
      <c r="BB847" s="8">
        <v>2.6800180189097102E-2</v>
      </c>
      <c r="BC847" s="8">
        <v>0.12622707510230965</v>
      </c>
      <c r="BD847" s="8">
        <v>0.11048592798523547</v>
      </c>
      <c r="BE847" s="8">
        <v>3.6288757528917741E-2</v>
      </c>
      <c r="BF847" s="8">
        <v>0.19324007307989516</v>
      </c>
      <c r="BG847" s="8">
        <v>0.60172955474099932</v>
      </c>
      <c r="BH847" s="8">
        <v>5.3081022920629034E-5</v>
      </c>
      <c r="BI847" s="8">
        <v>0.54614926872400038</v>
      </c>
      <c r="BJ847" s="8">
        <v>1.3914486573501608</v>
      </c>
      <c r="BK847" s="8">
        <v>1.0697168189472581</v>
      </c>
      <c r="BL847" s="8">
        <v>1.2443245595779029</v>
      </c>
    </row>
    <row r="848" spans="1:64" x14ac:dyDescent="0.3">
      <c r="A848" s="7">
        <v>611620</v>
      </c>
      <c r="B848" s="7" t="str">
        <f t="shared" si="247"/>
        <v>Sports and Recreation Instruction</v>
      </c>
      <c r="C848" s="8">
        <f t="shared" si="248"/>
        <v>9.9801861240200004E-2</v>
      </c>
      <c r="D848" s="8">
        <f t="shared" si="249"/>
        <v>2.09525713907E-2</v>
      </c>
      <c r="E848" s="8">
        <f t="shared" si="250"/>
        <v>8.9243850708400005E-2</v>
      </c>
      <c r="F848" s="8">
        <f t="shared" si="251"/>
        <v>1.35262685937E-2</v>
      </c>
      <c r="G848" s="8">
        <f t="shared" si="252"/>
        <v>2.77163081765E-3</v>
      </c>
      <c r="H848" s="8">
        <f t="shared" si="253"/>
        <v>1.24054743199E-2</v>
      </c>
      <c r="I848" s="8">
        <f t="shared" si="254"/>
        <v>5.6510525266799998E-2</v>
      </c>
      <c r="J848" s="8">
        <f t="shared" si="255"/>
        <v>1.20243152182E-2</v>
      </c>
      <c r="K848" s="8">
        <f t="shared" si="256"/>
        <v>4.8846722678199998E-2</v>
      </c>
      <c r="L848" s="8">
        <f t="shared" si="257"/>
        <v>7.0591164009700003E-2</v>
      </c>
      <c r="M848" s="8">
        <f t="shared" si="258"/>
        <v>1.72172052175E-2</v>
      </c>
      <c r="N848" s="8">
        <f t="shared" si="259"/>
        <v>9.0905054604699997E-2</v>
      </c>
      <c r="O848" s="8">
        <f t="shared" si="260"/>
        <v>0.60268959656800003</v>
      </c>
      <c r="P848" s="8">
        <f t="shared" si="261"/>
        <v>5.9834308198899998E-5</v>
      </c>
      <c r="Q848" s="8">
        <f t="shared" si="262"/>
        <v>0.54463162420900002</v>
      </c>
      <c r="R848" s="8">
        <f t="shared" si="263"/>
        <v>1.20999828334</v>
      </c>
      <c r="S848" s="8">
        <f t="shared" si="264"/>
        <v>1.02870337373</v>
      </c>
      <c r="T848" s="8">
        <f t="shared" si="265"/>
        <v>1.1173815631599999</v>
      </c>
      <c r="W848" s="7">
        <v>611620</v>
      </c>
      <c r="X848" s="7" t="s">
        <v>941</v>
      </c>
      <c r="Y848" s="8">
        <v>9.9801861240200004E-2</v>
      </c>
      <c r="Z848" s="8">
        <v>2.09525713907E-2</v>
      </c>
      <c r="AA848" s="8">
        <v>8.9243850708400005E-2</v>
      </c>
      <c r="AB848" s="8">
        <v>1.35262685937E-2</v>
      </c>
      <c r="AC848" s="8">
        <v>2.77163081765E-3</v>
      </c>
      <c r="AD848" s="8">
        <v>1.24054743199E-2</v>
      </c>
      <c r="AE848" s="8">
        <v>5.6510525266799998E-2</v>
      </c>
      <c r="AF848" s="8">
        <v>1.20243152182E-2</v>
      </c>
      <c r="AG848" s="8">
        <v>4.8846722678199998E-2</v>
      </c>
      <c r="AH848" s="8">
        <v>7.0591164009700003E-2</v>
      </c>
      <c r="AI848" s="8">
        <v>1.72172052175E-2</v>
      </c>
      <c r="AJ848" s="8">
        <v>9.0905054604699997E-2</v>
      </c>
      <c r="AK848" s="8">
        <v>0.60268959656800003</v>
      </c>
      <c r="AL848" s="8">
        <v>5.9834308198899998E-5</v>
      </c>
      <c r="AM848" s="8">
        <v>0.54463162420900002</v>
      </c>
      <c r="AN848" s="8">
        <v>1.20999828334</v>
      </c>
      <c r="AO848" s="8">
        <v>1.02870337373</v>
      </c>
      <c r="AP848" s="8">
        <v>1.1173815631599999</v>
      </c>
      <c r="AS848" s="7">
        <v>611620</v>
      </c>
      <c r="AT848" s="7" t="s">
        <v>941</v>
      </c>
      <c r="AU848" s="8">
        <v>0.1500609135723581</v>
      </c>
      <c r="AV848" s="8">
        <v>4.23768069756758E-2</v>
      </c>
      <c r="AW848" s="8">
        <v>0.19915631080726287</v>
      </c>
      <c r="AX848" s="8">
        <v>2.2436475038939366E-2</v>
      </c>
      <c r="AY848" s="8">
        <v>6.0244277942396287E-3</v>
      </c>
      <c r="AZ848" s="8">
        <v>2.6327393855451086E-2</v>
      </c>
      <c r="BA848" s="8">
        <v>9.1383376924809676E-2</v>
      </c>
      <c r="BB848" s="8">
        <v>2.6837741257002258E-2</v>
      </c>
      <c r="BC848" s="8">
        <v>0.12669256353663713</v>
      </c>
      <c r="BD848" s="8">
        <v>0.11031634989269844</v>
      </c>
      <c r="BE848" s="8">
        <v>3.6262661968500018E-2</v>
      </c>
      <c r="BF848" s="8">
        <v>0.1935568106568015</v>
      </c>
      <c r="BG848" s="8">
        <v>0.60173101812799967</v>
      </c>
      <c r="BH848" s="8">
        <v>8.0439621378462919E-5</v>
      </c>
      <c r="BI848" s="8">
        <v>0.54504908195299984</v>
      </c>
      <c r="BJ848" s="8">
        <v>1.3915940313554835</v>
      </c>
      <c r="BK848" s="8">
        <v>1.0547882966882258</v>
      </c>
      <c r="BL848" s="8">
        <v>1.244913681717903</v>
      </c>
    </row>
    <row r="849" spans="1:64" x14ac:dyDescent="0.3">
      <c r="A849" s="7">
        <v>611630</v>
      </c>
      <c r="B849" s="7" t="str">
        <f t="shared" si="247"/>
        <v>Language Schools</v>
      </c>
      <c r="C849" s="8">
        <f t="shared" si="248"/>
        <v>0.14480217225306935</v>
      </c>
      <c r="D849" s="8">
        <f t="shared" si="249"/>
        <v>4.1156156189685496E-2</v>
      </c>
      <c r="E849" s="8">
        <f t="shared" si="250"/>
        <v>0.19093247896250806</v>
      </c>
      <c r="F849" s="8">
        <f t="shared" si="251"/>
        <v>1.4308279814346778E-2</v>
      </c>
      <c r="G849" s="8">
        <f t="shared" si="252"/>
        <v>4.3083552969685156E-3</v>
      </c>
      <c r="H849" s="8">
        <f t="shared" si="253"/>
        <v>1.6904286875221306E-2</v>
      </c>
      <c r="I849" s="8">
        <f t="shared" si="254"/>
        <v>8.8042393797587104E-2</v>
      </c>
      <c r="J849" s="8">
        <f t="shared" si="255"/>
        <v>2.6077199608252742E-2</v>
      </c>
      <c r="K849" s="8">
        <f t="shared" si="256"/>
        <v>0.12147793604338551</v>
      </c>
      <c r="L849" s="8">
        <f t="shared" si="257"/>
        <v>0.10784256338590001</v>
      </c>
      <c r="M849" s="8">
        <f t="shared" si="258"/>
        <v>3.5288515081346762E-2</v>
      </c>
      <c r="N849" s="8">
        <f t="shared" si="259"/>
        <v>0.18574750528534356</v>
      </c>
      <c r="O849" s="8">
        <f t="shared" si="260"/>
        <v>0.56281046109474187</v>
      </c>
      <c r="P849" s="8">
        <f t="shared" si="261"/>
        <v>2.4113224940956943E-4</v>
      </c>
      <c r="Q849" s="8">
        <f t="shared" si="262"/>
        <v>0.51056288039716158</v>
      </c>
      <c r="R849" s="8">
        <f t="shared" si="263"/>
        <v>1</v>
      </c>
      <c r="S849" s="8">
        <f t="shared" si="264"/>
        <v>0.97100479295435482</v>
      </c>
      <c r="T849" s="8">
        <f t="shared" si="265"/>
        <v>1.1710814004167742</v>
      </c>
      <c r="W849" s="7">
        <v>611630</v>
      </c>
      <c r="X849" s="7" t="s">
        <v>942</v>
      </c>
      <c r="Y849" s="8">
        <v>0</v>
      </c>
      <c r="Z849" s="8">
        <v>0</v>
      </c>
      <c r="AA849" s="8">
        <v>0</v>
      </c>
      <c r="AB849" s="8">
        <v>0</v>
      </c>
      <c r="AC849" s="8">
        <v>0</v>
      </c>
      <c r="AD849" s="8">
        <v>0</v>
      </c>
      <c r="AE849" s="8">
        <v>0</v>
      </c>
      <c r="AF849" s="8">
        <v>0</v>
      </c>
      <c r="AG849" s="8">
        <v>0</v>
      </c>
      <c r="AH849" s="8">
        <v>0</v>
      </c>
      <c r="AI849" s="8">
        <v>0</v>
      </c>
      <c r="AJ849" s="8">
        <v>0</v>
      </c>
      <c r="AK849" s="8">
        <v>0</v>
      </c>
      <c r="AL849" s="8">
        <v>0</v>
      </c>
      <c r="AM849" s="8">
        <v>0</v>
      </c>
      <c r="AN849" s="8">
        <v>1</v>
      </c>
      <c r="AO849" s="8">
        <v>0</v>
      </c>
      <c r="AP849" s="8">
        <v>0</v>
      </c>
      <c r="AS849" s="7">
        <v>611630</v>
      </c>
      <c r="AT849" s="7" t="s">
        <v>942</v>
      </c>
      <c r="AU849" s="8">
        <v>0.14480217225306935</v>
      </c>
      <c r="AV849" s="8">
        <v>4.1156156189685496E-2</v>
      </c>
      <c r="AW849" s="8">
        <v>0.19093247896250806</v>
      </c>
      <c r="AX849" s="8">
        <v>1.4308279814346778E-2</v>
      </c>
      <c r="AY849" s="8">
        <v>4.3083552969685156E-3</v>
      </c>
      <c r="AZ849" s="8">
        <v>1.6904286875221306E-2</v>
      </c>
      <c r="BA849" s="8">
        <v>8.8042393797587104E-2</v>
      </c>
      <c r="BB849" s="8">
        <v>2.6077199608252742E-2</v>
      </c>
      <c r="BC849" s="8">
        <v>0.12147793604338551</v>
      </c>
      <c r="BD849" s="8">
        <v>0.10784256338590001</v>
      </c>
      <c r="BE849" s="8">
        <v>3.5288515081346762E-2</v>
      </c>
      <c r="BF849" s="8">
        <v>0.18574750528534356</v>
      </c>
      <c r="BG849" s="8">
        <v>0.56281046109474187</v>
      </c>
      <c r="BH849" s="8">
        <v>2.4113224940956943E-4</v>
      </c>
      <c r="BI849" s="8">
        <v>0.51056288039716158</v>
      </c>
      <c r="BJ849" s="8">
        <v>1.3768908074058064</v>
      </c>
      <c r="BK849" s="8">
        <v>0.97100479295435482</v>
      </c>
      <c r="BL849" s="8">
        <v>1.1710814004167742</v>
      </c>
    </row>
    <row r="850" spans="1:64" x14ac:dyDescent="0.3">
      <c r="A850" s="7">
        <v>611691</v>
      </c>
      <c r="B850" s="7" t="str">
        <f t="shared" si="247"/>
        <v>Exam Preparation and Tutoring</v>
      </c>
      <c r="C850" s="8">
        <f t="shared" si="248"/>
        <v>0.10014138398</v>
      </c>
      <c r="D850" s="8">
        <f t="shared" si="249"/>
        <v>2.10309161091E-2</v>
      </c>
      <c r="E850" s="8">
        <f t="shared" si="250"/>
        <v>8.7898049117699995E-2</v>
      </c>
      <c r="F850" s="8">
        <f t="shared" si="251"/>
        <v>1.8594025185800001E-2</v>
      </c>
      <c r="G850" s="8">
        <f t="shared" si="252"/>
        <v>3.7999062891E-3</v>
      </c>
      <c r="H850" s="8">
        <f t="shared" si="253"/>
        <v>1.6659910775000002E-2</v>
      </c>
      <c r="I850" s="8">
        <f t="shared" si="254"/>
        <v>5.6571501867400002E-2</v>
      </c>
      <c r="J850" s="8">
        <f t="shared" si="255"/>
        <v>1.20392380934E-2</v>
      </c>
      <c r="K850" s="8">
        <f t="shared" si="256"/>
        <v>4.7881470132699999E-2</v>
      </c>
      <c r="L850" s="8">
        <f t="shared" si="257"/>
        <v>7.0880459835700002E-2</v>
      </c>
      <c r="M850" s="8">
        <f t="shared" si="258"/>
        <v>1.7279652986699999E-2</v>
      </c>
      <c r="N850" s="8">
        <f t="shared" si="259"/>
        <v>8.9629895990500003E-2</v>
      </c>
      <c r="O850" s="8">
        <f t="shared" si="260"/>
        <v>0.60268081984599997</v>
      </c>
      <c r="P850" s="8">
        <f t="shared" si="261"/>
        <v>4.3780670108400001E-5</v>
      </c>
      <c r="Q850" s="8">
        <f t="shared" si="262"/>
        <v>0.54586437393599996</v>
      </c>
      <c r="R850" s="8">
        <f t="shared" si="263"/>
        <v>1.2090703492099999</v>
      </c>
      <c r="S850" s="8">
        <f t="shared" si="264"/>
        <v>1.03905384225</v>
      </c>
      <c r="T850" s="8">
        <f t="shared" si="265"/>
        <v>1.1164922100900001</v>
      </c>
      <c r="W850" s="7">
        <v>611691</v>
      </c>
      <c r="X850" s="7" t="s">
        <v>943</v>
      </c>
      <c r="Y850" s="8">
        <v>0.10014138398</v>
      </c>
      <c r="Z850" s="8">
        <v>2.10309161091E-2</v>
      </c>
      <c r="AA850" s="8">
        <v>8.7898049117699995E-2</v>
      </c>
      <c r="AB850" s="8">
        <v>1.8594025185800001E-2</v>
      </c>
      <c r="AC850" s="8">
        <v>3.7999062891E-3</v>
      </c>
      <c r="AD850" s="8">
        <v>1.6659910775000002E-2</v>
      </c>
      <c r="AE850" s="8">
        <v>5.6571501867400002E-2</v>
      </c>
      <c r="AF850" s="8">
        <v>1.20392380934E-2</v>
      </c>
      <c r="AG850" s="8">
        <v>4.7881470132699999E-2</v>
      </c>
      <c r="AH850" s="8">
        <v>7.0880459835700002E-2</v>
      </c>
      <c r="AI850" s="8">
        <v>1.7279652986699999E-2</v>
      </c>
      <c r="AJ850" s="8">
        <v>8.9629895990500003E-2</v>
      </c>
      <c r="AK850" s="8">
        <v>0.60268081984599997</v>
      </c>
      <c r="AL850" s="8">
        <v>4.3780670108400001E-5</v>
      </c>
      <c r="AM850" s="8">
        <v>0.54586437393599996</v>
      </c>
      <c r="AN850" s="8">
        <v>1.2090703492099999</v>
      </c>
      <c r="AO850" s="8">
        <v>1.03905384225</v>
      </c>
      <c r="AP850" s="8">
        <v>1.1164922100900001</v>
      </c>
      <c r="AS850" s="7">
        <v>611691</v>
      </c>
      <c r="AT850" s="7" t="s">
        <v>943</v>
      </c>
      <c r="AU850" s="8">
        <v>0.15037017306295813</v>
      </c>
      <c r="AV850" s="8">
        <v>4.2454185479172589E-2</v>
      </c>
      <c r="AW850" s="8">
        <v>0.19913241366960485</v>
      </c>
      <c r="AX850" s="8">
        <v>2.9393523819208064E-2</v>
      </c>
      <c r="AY850" s="8">
        <v>7.9213293138690327E-3</v>
      </c>
      <c r="AZ850" s="8">
        <v>3.4976107431963374E-2</v>
      </c>
      <c r="BA850" s="8">
        <v>9.1362682748319379E-2</v>
      </c>
      <c r="BB850" s="8">
        <v>2.682059335154258E-2</v>
      </c>
      <c r="BC850" s="8">
        <v>0.12642446293614676</v>
      </c>
      <c r="BD850" s="8">
        <v>0.11060563279180646</v>
      </c>
      <c r="BE850" s="8">
        <v>3.632769578958548E-2</v>
      </c>
      <c r="BF850" s="8">
        <v>0.19357610778331938</v>
      </c>
      <c r="BG850" s="8">
        <v>0.60172158409400056</v>
      </c>
      <c r="BH850" s="8">
        <v>4.8344653574493066E-5</v>
      </c>
      <c r="BI850" s="8">
        <v>0.54625158796800055</v>
      </c>
      <c r="BJ850" s="8">
        <v>1.3919567722114512</v>
      </c>
      <c r="BK850" s="8">
        <v>1.0722909605645159</v>
      </c>
      <c r="BL850" s="8">
        <v>1.2446077390356456</v>
      </c>
    </row>
    <row r="851" spans="1:64" x14ac:dyDescent="0.3">
      <c r="A851" s="7">
        <v>611692</v>
      </c>
      <c r="B851" s="7" t="str">
        <f t="shared" si="247"/>
        <v>Automobile Driving Schools</v>
      </c>
      <c r="C851" s="8">
        <f t="shared" si="248"/>
        <v>0.10086035571</v>
      </c>
      <c r="D851" s="8">
        <f t="shared" si="249"/>
        <v>2.10381448497E-2</v>
      </c>
      <c r="E851" s="8">
        <f t="shared" si="250"/>
        <v>9.1074489349400004E-2</v>
      </c>
      <c r="F851" s="8">
        <f t="shared" si="251"/>
        <v>1.7783408558000001E-3</v>
      </c>
      <c r="G851" s="8">
        <f t="shared" si="252"/>
        <v>3.6381540196799998E-4</v>
      </c>
      <c r="H851" s="8">
        <f t="shared" si="253"/>
        <v>1.65964303622E-3</v>
      </c>
      <c r="I851" s="8">
        <f t="shared" si="254"/>
        <v>5.6898181600900002E-2</v>
      </c>
      <c r="J851" s="8">
        <f t="shared" si="255"/>
        <v>1.2066380137E-2</v>
      </c>
      <c r="K851" s="8">
        <f t="shared" si="256"/>
        <v>4.9867370406900001E-2</v>
      </c>
      <c r="L851" s="8">
        <f t="shared" si="257"/>
        <v>7.2370856213599996E-2</v>
      </c>
      <c r="M851" s="8">
        <f t="shared" si="258"/>
        <v>1.7315137564100001E-2</v>
      </c>
      <c r="N851" s="8">
        <f t="shared" si="259"/>
        <v>9.2760259651599994E-2</v>
      </c>
      <c r="O851" s="8">
        <f t="shared" si="260"/>
        <v>0.60262197424700004</v>
      </c>
      <c r="P851" s="8">
        <f t="shared" si="261"/>
        <v>4.5728604035099999E-4</v>
      </c>
      <c r="Q851" s="8">
        <f t="shared" si="262"/>
        <v>0.54500440327099997</v>
      </c>
      <c r="R851" s="8">
        <f t="shared" si="263"/>
        <v>1.2129729899099999</v>
      </c>
      <c r="S851" s="8">
        <f t="shared" si="264"/>
        <v>1.0038017992899999</v>
      </c>
      <c r="T851" s="8">
        <f t="shared" si="265"/>
        <v>1.11883193214</v>
      </c>
      <c r="W851" s="7">
        <v>611692</v>
      </c>
      <c r="X851" s="7" t="s">
        <v>944</v>
      </c>
      <c r="Y851" s="8">
        <v>0.10086035571</v>
      </c>
      <c r="Z851" s="8">
        <v>2.10381448497E-2</v>
      </c>
      <c r="AA851" s="8">
        <v>9.1074489349400004E-2</v>
      </c>
      <c r="AB851" s="8">
        <v>1.7783408558000001E-3</v>
      </c>
      <c r="AC851" s="8">
        <v>3.6381540196799998E-4</v>
      </c>
      <c r="AD851" s="8">
        <v>1.65964303622E-3</v>
      </c>
      <c r="AE851" s="8">
        <v>5.6898181600900002E-2</v>
      </c>
      <c r="AF851" s="8">
        <v>1.2066380137E-2</v>
      </c>
      <c r="AG851" s="8">
        <v>4.9867370406900001E-2</v>
      </c>
      <c r="AH851" s="8">
        <v>7.2370856213599996E-2</v>
      </c>
      <c r="AI851" s="8">
        <v>1.7315137564100001E-2</v>
      </c>
      <c r="AJ851" s="8">
        <v>9.2760259651599994E-2</v>
      </c>
      <c r="AK851" s="8">
        <v>0.60262197424700004</v>
      </c>
      <c r="AL851" s="8">
        <v>4.5728604035099999E-4</v>
      </c>
      <c r="AM851" s="8">
        <v>0.54500440327099997</v>
      </c>
      <c r="AN851" s="8">
        <v>1.2129729899099999</v>
      </c>
      <c r="AO851" s="8">
        <v>1.0038017992899999</v>
      </c>
      <c r="AP851" s="8">
        <v>1.11883193214</v>
      </c>
      <c r="AS851" s="7">
        <v>611692</v>
      </c>
      <c r="AT851" s="7" t="s">
        <v>944</v>
      </c>
      <c r="AU851" s="8">
        <v>0.15120016458840974</v>
      </c>
      <c r="AV851" s="8">
        <v>4.2376505071775802E-2</v>
      </c>
      <c r="AW851" s="8">
        <v>0.19898928155012743</v>
      </c>
      <c r="AX851" s="8">
        <v>1.9502113046387746E-2</v>
      </c>
      <c r="AY851" s="8">
        <v>5.3481082209086263E-3</v>
      </c>
      <c r="AZ851" s="8">
        <v>2.3548239258176135E-2</v>
      </c>
      <c r="BA851" s="8">
        <v>9.1850054537433862E-2</v>
      </c>
      <c r="BB851" s="8">
        <v>2.6819377350844515E-2</v>
      </c>
      <c r="BC851" s="8">
        <v>0.12641556273351287</v>
      </c>
      <c r="BD851" s="8">
        <v>0.11212864353617744</v>
      </c>
      <c r="BE851" s="8">
        <v>3.6293745856919364E-2</v>
      </c>
      <c r="BF851" s="8">
        <v>0.19348760880128388</v>
      </c>
      <c r="BG851" s="8">
        <v>0.60165927389000007</v>
      </c>
      <c r="BH851" s="8">
        <v>1.142224301679226E-4</v>
      </c>
      <c r="BI851" s="8">
        <v>0.54534002318199992</v>
      </c>
      <c r="BJ851" s="8">
        <v>1.3925659512101614</v>
      </c>
      <c r="BK851" s="8">
        <v>1.0483984605258061</v>
      </c>
      <c r="BL851" s="8">
        <v>1.2450849946214517</v>
      </c>
    </row>
    <row r="852" spans="1:64" x14ac:dyDescent="0.3">
      <c r="A852" s="7">
        <v>611699</v>
      </c>
      <c r="B852" s="7" t="str">
        <f t="shared" si="247"/>
        <v>All Other Miscellaneous Schools and Instruction</v>
      </c>
      <c r="C852" s="8">
        <f t="shared" si="248"/>
        <v>0.10007942981</v>
      </c>
      <c r="D852" s="8">
        <f t="shared" si="249"/>
        <v>2.1009453807499998E-2</v>
      </c>
      <c r="E852" s="8">
        <f t="shared" si="250"/>
        <v>8.8277754768600003E-2</v>
      </c>
      <c r="F852" s="8">
        <f t="shared" si="251"/>
        <v>1.5915269131600001E-2</v>
      </c>
      <c r="G852" s="8">
        <f t="shared" si="252"/>
        <v>3.2451383697700001E-3</v>
      </c>
      <c r="H852" s="8">
        <f t="shared" si="253"/>
        <v>1.4284903839099999E-2</v>
      </c>
      <c r="I852" s="8">
        <f t="shared" si="254"/>
        <v>5.66739536723E-2</v>
      </c>
      <c r="J852" s="8">
        <f t="shared" si="255"/>
        <v>1.2048897480100001E-2</v>
      </c>
      <c r="K852" s="8">
        <f t="shared" si="256"/>
        <v>4.8137455304600001E-2</v>
      </c>
      <c r="L852" s="8">
        <f t="shared" si="257"/>
        <v>7.0882508863400001E-2</v>
      </c>
      <c r="M852" s="8">
        <f t="shared" si="258"/>
        <v>1.72632389569E-2</v>
      </c>
      <c r="N852" s="8">
        <f t="shared" si="259"/>
        <v>9.0036604477599994E-2</v>
      </c>
      <c r="O852" s="8">
        <f t="shared" si="260"/>
        <v>0.60267941574999995</v>
      </c>
      <c r="P852" s="8">
        <f t="shared" si="261"/>
        <v>5.1212068695500003E-5</v>
      </c>
      <c r="Q852" s="8">
        <f t="shared" si="262"/>
        <v>0.54486606492199996</v>
      </c>
      <c r="R852" s="8">
        <f t="shared" si="263"/>
        <v>1.2093666383899999</v>
      </c>
      <c r="S852" s="8">
        <f t="shared" si="264"/>
        <v>1.03344531134</v>
      </c>
      <c r="T852" s="8">
        <f t="shared" si="265"/>
        <v>1.11686030646</v>
      </c>
      <c r="W852" s="7">
        <v>611699</v>
      </c>
      <c r="X852" s="7" t="s">
        <v>945</v>
      </c>
      <c r="Y852" s="8">
        <v>0.10007942981</v>
      </c>
      <c r="Z852" s="8">
        <v>2.1009453807499998E-2</v>
      </c>
      <c r="AA852" s="8">
        <v>8.8277754768600003E-2</v>
      </c>
      <c r="AB852" s="8">
        <v>1.5915269131600001E-2</v>
      </c>
      <c r="AC852" s="8">
        <v>3.2451383697700001E-3</v>
      </c>
      <c r="AD852" s="8">
        <v>1.4284903839099999E-2</v>
      </c>
      <c r="AE852" s="8">
        <v>5.66739536723E-2</v>
      </c>
      <c r="AF852" s="8">
        <v>1.2048897480100001E-2</v>
      </c>
      <c r="AG852" s="8">
        <v>4.8137455304600001E-2</v>
      </c>
      <c r="AH852" s="8">
        <v>7.0882508863400001E-2</v>
      </c>
      <c r="AI852" s="8">
        <v>1.72632389569E-2</v>
      </c>
      <c r="AJ852" s="8">
        <v>9.0036604477599994E-2</v>
      </c>
      <c r="AK852" s="8">
        <v>0.60267941574999995</v>
      </c>
      <c r="AL852" s="8">
        <v>5.1212068695500003E-5</v>
      </c>
      <c r="AM852" s="8">
        <v>0.54486606492199996</v>
      </c>
      <c r="AN852" s="8">
        <v>1.2093666383899999</v>
      </c>
      <c r="AO852" s="8">
        <v>1.03344531134</v>
      </c>
      <c r="AP852" s="8">
        <v>1.11686030646</v>
      </c>
      <c r="AS852" s="7">
        <v>611699</v>
      </c>
      <c r="AT852" s="7" t="s">
        <v>945</v>
      </c>
      <c r="AU852" s="8">
        <v>0.15037372952674674</v>
      </c>
      <c r="AV852" s="8">
        <v>4.2433131392487104E-2</v>
      </c>
      <c r="AW852" s="8">
        <v>0.19890406523588386</v>
      </c>
      <c r="AX852" s="8">
        <v>2.8637281565993065E-2</v>
      </c>
      <c r="AY852" s="8">
        <v>7.8160682566622598E-3</v>
      </c>
      <c r="AZ852" s="8">
        <v>3.3256835256497905E-2</v>
      </c>
      <c r="BA852" s="8">
        <v>9.1573205772804825E-2</v>
      </c>
      <c r="BB852" s="8">
        <v>2.685984706742886E-2</v>
      </c>
      <c r="BC852" s="8">
        <v>0.12639420966566453</v>
      </c>
      <c r="BD852" s="8">
        <v>0.11064705603145322</v>
      </c>
      <c r="BE852" s="8">
        <v>3.6312089391061307E-2</v>
      </c>
      <c r="BF852" s="8">
        <v>0.1933904860891936</v>
      </c>
      <c r="BG852" s="8">
        <v>0.60171996269000039</v>
      </c>
      <c r="BH852" s="8">
        <v>5.5504495305667746E-5</v>
      </c>
      <c r="BI852" s="8">
        <v>0.54519125990400064</v>
      </c>
      <c r="BJ852" s="8">
        <v>1.3917109261548393</v>
      </c>
      <c r="BK852" s="8">
        <v>1.0697101850791935</v>
      </c>
      <c r="BL852" s="8">
        <v>1.2448272625059673</v>
      </c>
    </row>
    <row r="853" spans="1:64" x14ac:dyDescent="0.3">
      <c r="A853" s="7">
        <v>611710</v>
      </c>
      <c r="B853" s="7" t="str">
        <f t="shared" si="247"/>
        <v>Educational Support Services</v>
      </c>
      <c r="C853" s="8">
        <f t="shared" si="248"/>
        <v>9.9730253485599996E-2</v>
      </c>
      <c r="D853" s="8">
        <f t="shared" si="249"/>
        <v>2.0903715951200001E-2</v>
      </c>
      <c r="E853" s="8">
        <f t="shared" si="250"/>
        <v>8.8122413638300007E-2</v>
      </c>
      <c r="F853" s="8">
        <f t="shared" si="251"/>
        <v>1.98914185457E-2</v>
      </c>
      <c r="G853" s="8">
        <f t="shared" si="252"/>
        <v>4.056551171E-3</v>
      </c>
      <c r="H853" s="8">
        <f t="shared" si="253"/>
        <v>1.7912157488799998E-2</v>
      </c>
      <c r="I853" s="8">
        <f t="shared" si="254"/>
        <v>5.65198164075E-2</v>
      </c>
      <c r="J853" s="8">
        <f t="shared" si="255"/>
        <v>1.19878851357E-2</v>
      </c>
      <c r="K853" s="8">
        <f t="shared" si="256"/>
        <v>4.8074360512200001E-2</v>
      </c>
      <c r="L853" s="8">
        <f t="shared" si="257"/>
        <v>7.0560784177699995E-2</v>
      </c>
      <c r="M853" s="8">
        <f t="shared" si="258"/>
        <v>1.7177640600700001E-2</v>
      </c>
      <c r="N853" s="8">
        <f t="shared" si="259"/>
        <v>8.9843870052800007E-2</v>
      </c>
      <c r="O853" s="8">
        <f t="shared" si="260"/>
        <v>0.60268677166999995</v>
      </c>
      <c r="P853" s="8">
        <f t="shared" si="261"/>
        <v>4.0817380604800002E-5</v>
      </c>
      <c r="Q853" s="8">
        <f t="shared" si="262"/>
        <v>0.54518088254499997</v>
      </c>
      <c r="R853" s="8">
        <f t="shared" si="263"/>
        <v>1.2087563830700001</v>
      </c>
      <c r="S853" s="8">
        <f t="shared" si="264"/>
        <v>1.0418601272100001</v>
      </c>
      <c r="T853" s="8">
        <f t="shared" si="265"/>
        <v>1.11658206206</v>
      </c>
      <c r="W853" s="7">
        <v>611710</v>
      </c>
      <c r="X853" s="7" t="s">
        <v>946</v>
      </c>
      <c r="Y853" s="8">
        <v>9.9730253485599996E-2</v>
      </c>
      <c r="Z853" s="8">
        <v>2.0903715951200001E-2</v>
      </c>
      <c r="AA853" s="8">
        <v>8.8122413638300007E-2</v>
      </c>
      <c r="AB853" s="8">
        <v>1.98914185457E-2</v>
      </c>
      <c r="AC853" s="8">
        <v>4.056551171E-3</v>
      </c>
      <c r="AD853" s="8">
        <v>1.7912157488799998E-2</v>
      </c>
      <c r="AE853" s="8">
        <v>5.65198164075E-2</v>
      </c>
      <c r="AF853" s="8">
        <v>1.19878851357E-2</v>
      </c>
      <c r="AG853" s="8">
        <v>4.8074360512200001E-2</v>
      </c>
      <c r="AH853" s="8">
        <v>7.0560784177699995E-2</v>
      </c>
      <c r="AI853" s="8">
        <v>1.7177640600700001E-2</v>
      </c>
      <c r="AJ853" s="8">
        <v>8.9843870052800007E-2</v>
      </c>
      <c r="AK853" s="8">
        <v>0.60268677166999995</v>
      </c>
      <c r="AL853" s="8">
        <v>4.0817380604800002E-5</v>
      </c>
      <c r="AM853" s="8">
        <v>0.54518088254499997</v>
      </c>
      <c r="AN853" s="8">
        <v>1.2087563830700001</v>
      </c>
      <c r="AO853" s="8">
        <v>1.0418601272100001</v>
      </c>
      <c r="AP853" s="8">
        <v>1.11658206206</v>
      </c>
      <c r="AS853" s="7">
        <v>611710</v>
      </c>
      <c r="AT853" s="7" t="s">
        <v>946</v>
      </c>
      <c r="AU853" s="8">
        <v>0.14992372674276294</v>
      </c>
      <c r="AV853" s="8">
        <v>4.2324984570117734E-2</v>
      </c>
      <c r="AW853" s="8">
        <v>0.19817385095273068</v>
      </c>
      <c r="AX853" s="8">
        <v>5.7919121375898407E-2</v>
      </c>
      <c r="AY853" s="8">
        <v>1.5945087535221454E-2</v>
      </c>
      <c r="AZ853" s="8">
        <v>6.7485312551967283E-2</v>
      </c>
      <c r="BA853" s="8">
        <v>9.1272008167841936E-2</v>
      </c>
      <c r="BB853" s="8">
        <v>2.6789424254911782E-2</v>
      </c>
      <c r="BC853" s="8">
        <v>0.12590332033672583</v>
      </c>
      <c r="BD853" s="8">
        <v>0.1101909918889597</v>
      </c>
      <c r="BE853" s="8">
        <v>3.6216501099759664E-2</v>
      </c>
      <c r="BF853" s="8">
        <v>0.19264904216475642</v>
      </c>
      <c r="BG853" s="8">
        <v>0.60173051648299969</v>
      </c>
      <c r="BH853" s="8">
        <v>2.5746322560204835E-5</v>
      </c>
      <c r="BI853" s="8">
        <v>0.5454314759600003</v>
      </c>
      <c r="BJ853" s="8">
        <v>1.3904225622656452</v>
      </c>
      <c r="BK853" s="8">
        <v>1.1413495214630645</v>
      </c>
      <c r="BL853" s="8">
        <v>1.24396475276</v>
      </c>
    </row>
    <row r="854" spans="1:64" x14ac:dyDescent="0.3">
      <c r="A854" s="7">
        <v>621111</v>
      </c>
      <c r="B854" s="7" t="str">
        <f t="shared" si="247"/>
        <v>Offices of Physicians (except Mental Health Specialists)</v>
      </c>
      <c r="C854" s="8">
        <f t="shared" si="248"/>
        <v>5.3384539586E-2</v>
      </c>
      <c r="D854" s="8">
        <f t="shared" si="249"/>
        <v>6.8185768384100001E-3</v>
      </c>
      <c r="E854" s="8">
        <f t="shared" si="250"/>
        <v>7.9380186863700006E-2</v>
      </c>
      <c r="F854" s="8">
        <f t="shared" si="251"/>
        <v>0.101214289786</v>
      </c>
      <c r="G854" s="8">
        <f t="shared" si="252"/>
        <v>1.19247340261E-2</v>
      </c>
      <c r="H854" s="8">
        <f t="shared" si="253"/>
        <v>0.13233306175099999</v>
      </c>
      <c r="I854" s="8">
        <f t="shared" si="254"/>
        <v>2.8455870052499999E-2</v>
      </c>
      <c r="J854" s="8">
        <f t="shared" si="255"/>
        <v>3.3789350759300001E-3</v>
      </c>
      <c r="K854" s="8">
        <f t="shared" si="256"/>
        <v>3.50609816073E-2</v>
      </c>
      <c r="L854" s="8">
        <f t="shared" si="257"/>
        <v>3.9545362270200002E-2</v>
      </c>
      <c r="M854" s="8">
        <f t="shared" si="258"/>
        <v>4.9127609695999996E-3</v>
      </c>
      <c r="N854" s="8">
        <f t="shared" si="259"/>
        <v>6.9837121594000004E-2</v>
      </c>
      <c r="O854" s="8">
        <f t="shared" si="260"/>
        <v>0.70572615543899997</v>
      </c>
      <c r="P854" s="8">
        <f t="shared" si="261"/>
        <v>5.0247475944299997E-6</v>
      </c>
      <c r="Q854" s="8">
        <f t="shared" si="262"/>
        <v>0.66380366233099997</v>
      </c>
      <c r="R854" s="8">
        <f t="shared" si="263"/>
        <v>1.13958330329</v>
      </c>
      <c r="S854" s="8">
        <f t="shared" si="264"/>
        <v>1.2454720855600001</v>
      </c>
      <c r="T854" s="8">
        <f t="shared" si="265"/>
        <v>1.06689578674</v>
      </c>
      <c r="W854" s="7">
        <v>621111</v>
      </c>
      <c r="X854" s="7" t="s">
        <v>947</v>
      </c>
      <c r="Y854" s="8">
        <v>5.3384539586E-2</v>
      </c>
      <c r="Z854" s="8">
        <v>6.8185768384100001E-3</v>
      </c>
      <c r="AA854" s="8">
        <v>7.9380186863700006E-2</v>
      </c>
      <c r="AB854" s="8">
        <v>0.101214289786</v>
      </c>
      <c r="AC854" s="8">
        <v>1.19247340261E-2</v>
      </c>
      <c r="AD854" s="8">
        <v>0.13233306175099999</v>
      </c>
      <c r="AE854" s="8">
        <v>2.8455870052499999E-2</v>
      </c>
      <c r="AF854" s="8">
        <v>3.3789350759300001E-3</v>
      </c>
      <c r="AG854" s="8">
        <v>3.50609816073E-2</v>
      </c>
      <c r="AH854" s="8">
        <v>3.9545362270200002E-2</v>
      </c>
      <c r="AI854" s="8">
        <v>4.9127609695999996E-3</v>
      </c>
      <c r="AJ854" s="8">
        <v>6.9837121594000004E-2</v>
      </c>
      <c r="AK854" s="8">
        <v>0.70572615543899997</v>
      </c>
      <c r="AL854" s="8">
        <v>5.0247475944299997E-6</v>
      </c>
      <c r="AM854" s="8">
        <v>0.66380366233099997</v>
      </c>
      <c r="AN854" s="8">
        <v>1.13958330329</v>
      </c>
      <c r="AO854" s="8">
        <v>1.2454720855600001</v>
      </c>
      <c r="AP854" s="8">
        <v>1.06689578674</v>
      </c>
      <c r="AS854" s="7">
        <v>621111</v>
      </c>
      <c r="AT854" s="7" t="s">
        <v>947</v>
      </c>
      <c r="AU854" s="8">
        <v>9.1644797170996786E-2</v>
      </c>
      <c r="AV854" s="8">
        <v>1.9936407178123214E-2</v>
      </c>
      <c r="AW854" s="8">
        <v>0.1968037310063436</v>
      </c>
      <c r="AX854" s="8">
        <v>0.12470393071809513</v>
      </c>
      <c r="AY854" s="8">
        <v>2.3602635109573718E-2</v>
      </c>
      <c r="AZ854" s="8">
        <v>0.23083644266869524</v>
      </c>
      <c r="BA854" s="8">
        <v>5.3891715007593544E-2</v>
      </c>
      <c r="BB854" s="8">
        <v>1.097938864111548E-2</v>
      </c>
      <c r="BC854" s="8">
        <v>0.10325766567837104</v>
      </c>
      <c r="BD854" s="8">
        <v>6.9580254915256448E-2</v>
      </c>
      <c r="BE854" s="8">
        <v>1.4933679362806778E-2</v>
      </c>
      <c r="BF854" s="8">
        <v>0.1646605712917146</v>
      </c>
      <c r="BG854" s="8">
        <v>0.7057912320380002</v>
      </c>
      <c r="BH854" s="8">
        <v>6.6870272274522591E-6</v>
      </c>
      <c r="BI854" s="8">
        <v>0.66317802929099934</v>
      </c>
      <c r="BJ854" s="8">
        <v>1.3083849353556452</v>
      </c>
      <c r="BK854" s="8">
        <v>1.3791430084962899</v>
      </c>
      <c r="BL854" s="8">
        <v>1.1681287693270963</v>
      </c>
    </row>
    <row r="855" spans="1:64" x14ac:dyDescent="0.3">
      <c r="A855" s="7">
        <v>621112</v>
      </c>
      <c r="B855" s="7" t="str">
        <f t="shared" si="247"/>
        <v>Offices of Physicians, Mental Health Specialists</v>
      </c>
      <c r="C855" s="8">
        <f t="shared" si="248"/>
        <v>5.3364811632900001E-2</v>
      </c>
      <c r="D855" s="8">
        <f t="shared" si="249"/>
        <v>6.8347736075499996E-3</v>
      </c>
      <c r="E855" s="8">
        <f t="shared" si="250"/>
        <v>8.4771385057899995E-2</v>
      </c>
      <c r="F855" s="8">
        <f t="shared" si="251"/>
        <v>5.2872524539400001E-2</v>
      </c>
      <c r="G855" s="8">
        <f t="shared" si="252"/>
        <v>6.2963429503599998E-3</v>
      </c>
      <c r="H855" s="8">
        <f t="shared" si="253"/>
        <v>7.5322682071900002E-2</v>
      </c>
      <c r="I855" s="8">
        <f t="shared" si="254"/>
        <v>2.83300253871E-2</v>
      </c>
      <c r="J855" s="8">
        <f t="shared" si="255"/>
        <v>3.3807538273400001E-3</v>
      </c>
      <c r="K855" s="8">
        <f t="shared" si="256"/>
        <v>3.7872268370499999E-2</v>
      </c>
      <c r="L855" s="8">
        <f t="shared" si="257"/>
        <v>3.9501216865900003E-2</v>
      </c>
      <c r="M855" s="8">
        <f t="shared" si="258"/>
        <v>4.9199287308300003E-3</v>
      </c>
      <c r="N855" s="8">
        <f t="shared" si="259"/>
        <v>7.4305823016600006E-2</v>
      </c>
      <c r="O855" s="8">
        <f t="shared" si="260"/>
        <v>0.70571357718299998</v>
      </c>
      <c r="P855" s="8">
        <f t="shared" si="261"/>
        <v>9.5311705181400005E-6</v>
      </c>
      <c r="Q855" s="8">
        <f t="shared" si="262"/>
        <v>0.66459324420900001</v>
      </c>
      <c r="R855" s="8">
        <f t="shared" si="263"/>
        <v>1.1449709702999999</v>
      </c>
      <c r="S855" s="8">
        <f t="shared" si="264"/>
        <v>1.1344915495600001</v>
      </c>
      <c r="T855" s="8">
        <f t="shared" si="265"/>
        <v>1.0695830475799999</v>
      </c>
      <c r="W855" s="7">
        <v>621112</v>
      </c>
      <c r="X855" s="7" t="s">
        <v>948</v>
      </c>
      <c r="Y855" s="8">
        <v>5.3364811632900001E-2</v>
      </c>
      <c r="Z855" s="8">
        <v>6.8347736075499996E-3</v>
      </c>
      <c r="AA855" s="8">
        <v>8.4771385057899995E-2</v>
      </c>
      <c r="AB855" s="8">
        <v>5.2872524539400001E-2</v>
      </c>
      <c r="AC855" s="8">
        <v>6.2963429503599998E-3</v>
      </c>
      <c r="AD855" s="8">
        <v>7.5322682071900002E-2</v>
      </c>
      <c r="AE855" s="8">
        <v>2.83300253871E-2</v>
      </c>
      <c r="AF855" s="8">
        <v>3.3807538273400001E-3</v>
      </c>
      <c r="AG855" s="8">
        <v>3.7872268370499999E-2</v>
      </c>
      <c r="AH855" s="8">
        <v>3.9501216865900003E-2</v>
      </c>
      <c r="AI855" s="8">
        <v>4.9199287308300003E-3</v>
      </c>
      <c r="AJ855" s="8">
        <v>7.4305823016600006E-2</v>
      </c>
      <c r="AK855" s="8">
        <v>0.70571357718299998</v>
      </c>
      <c r="AL855" s="8">
        <v>9.5311705181400005E-6</v>
      </c>
      <c r="AM855" s="8">
        <v>0.66459324420900001</v>
      </c>
      <c r="AN855" s="8">
        <v>1.1449709702999999</v>
      </c>
      <c r="AO855" s="8">
        <v>1.1344915495600001</v>
      </c>
      <c r="AP855" s="8">
        <v>1.0695830475799999</v>
      </c>
      <c r="AS855" s="7">
        <v>621112</v>
      </c>
      <c r="AT855" s="7" t="s">
        <v>948</v>
      </c>
      <c r="AU855" s="8">
        <v>8.4897972866704849E-2</v>
      </c>
      <c r="AV855" s="8">
        <v>1.8923527018714685E-2</v>
      </c>
      <c r="AW855" s="8">
        <v>0.18827926675346451</v>
      </c>
      <c r="AX855" s="8">
        <v>0.10671579292824032</v>
      </c>
      <c r="AY855" s="8">
        <v>2.023481293764048E-2</v>
      </c>
      <c r="AZ855" s="8">
        <v>0.20775340869336451</v>
      </c>
      <c r="BA855" s="8">
        <v>5.0065694162787069E-2</v>
      </c>
      <c r="BB855" s="8">
        <v>1.0449762844034359E-2</v>
      </c>
      <c r="BC855" s="8">
        <v>9.9311550812130653E-2</v>
      </c>
      <c r="BD855" s="8">
        <v>6.4861648909188704E-2</v>
      </c>
      <c r="BE855" s="8">
        <v>1.4244534835478061E-2</v>
      </c>
      <c r="BF855" s="8">
        <v>0.15722691596836291</v>
      </c>
      <c r="BG855" s="8">
        <v>0.62609516925290287</v>
      </c>
      <c r="BH855" s="8">
        <v>6.263299877071128E-6</v>
      </c>
      <c r="BI855" s="8">
        <v>0.58913075523056446</v>
      </c>
      <c r="BJ855" s="8">
        <v>1.2921007666387101</v>
      </c>
      <c r="BK855" s="8">
        <v>1.2218007887530644</v>
      </c>
      <c r="BL855" s="8">
        <v>1.0469237820122583</v>
      </c>
    </row>
    <row r="856" spans="1:64" x14ac:dyDescent="0.3">
      <c r="A856" s="7">
        <v>621210</v>
      </c>
      <c r="B856" s="7" t="str">
        <f t="shared" si="247"/>
        <v>Offices of Dentists</v>
      </c>
      <c r="C856" s="8">
        <f t="shared" si="248"/>
        <v>5.7048819577400003E-2</v>
      </c>
      <c r="D856" s="8">
        <f t="shared" si="249"/>
        <v>9.6245041056600006E-3</v>
      </c>
      <c r="E856" s="8">
        <f t="shared" si="250"/>
        <v>9.7555377008999994E-2</v>
      </c>
      <c r="F856" s="8">
        <f t="shared" si="251"/>
        <v>4.8892973878399998E-2</v>
      </c>
      <c r="G856" s="8">
        <f t="shared" si="252"/>
        <v>8.1625633137700007E-3</v>
      </c>
      <c r="H856" s="8">
        <f t="shared" si="253"/>
        <v>6.2188422849600002E-2</v>
      </c>
      <c r="I856" s="8">
        <f t="shared" si="254"/>
        <v>3.5221306971200003E-2</v>
      </c>
      <c r="J856" s="8">
        <f t="shared" si="255"/>
        <v>5.5895583458000003E-3</v>
      </c>
      <c r="K856" s="8">
        <f t="shared" si="256"/>
        <v>3.9614449394099999E-2</v>
      </c>
      <c r="L856" s="8">
        <f t="shared" si="257"/>
        <v>4.00938063873E-2</v>
      </c>
      <c r="M856" s="8">
        <f t="shared" si="258"/>
        <v>7.3490956968100003E-3</v>
      </c>
      <c r="N856" s="8">
        <f t="shared" si="259"/>
        <v>0.10009879134499999</v>
      </c>
      <c r="O856" s="8">
        <f t="shared" si="260"/>
        <v>0.65899382228100001</v>
      </c>
      <c r="P856" s="8">
        <f t="shared" si="261"/>
        <v>9.8392813737700004E-6</v>
      </c>
      <c r="Q856" s="8">
        <f t="shared" si="262"/>
        <v>0.54950025969399996</v>
      </c>
      <c r="R856" s="8">
        <f t="shared" si="263"/>
        <v>1.1642287006900001</v>
      </c>
      <c r="S856" s="8">
        <f t="shared" si="264"/>
        <v>1.1192439600399999</v>
      </c>
      <c r="T856" s="8">
        <f t="shared" si="265"/>
        <v>1.08042531471</v>
      </c>
      <c r="W856" s="7">
        <v>621210</v>
      </c>
      <c r="X856" s="7" t="s">
        <v>949</v>
      </c>
      <c r="Y856" s="8">
        <v>5.7048819577400003E-2</v>
      </c>
      <c r="Z856" s="8">
        <v>9.6245041056600006E-3</v>
      </c>
      <c r="AA856" s="8">
        <v>9.7555377008999994E-2</v>
      </c>
      <c r="AB856" s="8">
        <v>4.8892973878399998E-2</v>
      </c>
      <c r="AC856" s="8">
        <v>8.1625633137700007E-3</v>
      </c>
      <c r="AD856" s="8">
        <v>6.2188422849600002E-2</v>
      </c>
      <c r="AE856" s="8">
        <v>3.5221306971200003E-2</v>
      </c>
      <c r="AF856" s="8">
        <v>5.5895583458000003E-3</v>
      </c>
      <c r="AG856" s="8">
        <v>3.9614449394099999E-2</v>
      </c>
      <c r="AH856" s="8">
        <v>4.00938063873E-2</v>
      </c>
      <c r="AI856" s="8">
        <v>7.3490956968100003E-3</v>
      </c>
      <c r="AJ856" s="8">
        <v>0.10009879134499999</v>
      </c>
      <c r="AK856" s="8">
        <v>0.65899382228100001</v>
      </c>
      <c r="AL856" s="8">
        <v>9.8392813737700004E-6</v>
      </c>
      <c r="AM856" s="8">
        <v>0.54950025969399996</v>
      </c>
      <c r="AN856" s="8">
        <v>1.1642287006900001</v>
      </c>
      <c r="AO856" s="8">
        <v>1.1192439600399999</v>
      </c>
      <c r="AP856" s="8">
        <v>1.08042531471</v>
      </c>
      <c r="AS856" s="7">
        <v>621210</v>
      </c>
      <c r="AT856" s="7" t="s">
        <v>949</v>
      </c>
      <c r="AU856" s="8">
        <v>9.5405873047637105E-2</v>
      </c>
      <c r="AV856" s="8">
        <v>2.3489338758477588E-2</v>
      </c>
      <c r="AW856" s="8">
        <v>0.20866956308705478</v>
      </c>
      <c r="AX856" s="8">
        <v>8.929010747775161E-2</v>
      </c>
      <c r="AY856" s="8">
        <v>2.181675799307032E-2</v>
      </c>
      <c r="AZ856" s="8">
        <v>0.17229382494876613</v>
      </c>
      <c r="BA856" s="8">
        <v>6.4872405296948391E-2</v>
      </c>
      <c r="BB856" s="8">
        <v>1.5159040022791776E-2</v>
      </c>
      <c r="BC856" s="8">
        <v>0.11756451895943387</v>
      </c>
      <c r="BD856" s="8">
        <v>7.0791699925796758E-2</v>
      </c>
      <c r="BE856" s="8">
        <v>1.8585873818978384E-2</v>
      </c>
      <c r="BF856" s="8">
        <v>0.19517173834786936</v>
      </c>
      <c r="BG856" s="8">
        <v>0.65141221639956415</v>
      </c>
      <c r="BH856" s="8">
        <v>7.85158229271613E-6</v>
      </c>
      <c r="BI856" s="8">
        <v>0.54107470478832276</v>
      </c>
      <c r="BJ856" s="8">
        <v>1.3275647748935482</v>
      </c>
      <c r="BK856" s="8">
        <v>1.2672716581617742</v>
      </c>
      <c r="BL856" s="8">
        <v>1.1814669320208067</v>
      </c>
    </row>
    <row r="857" spans="1:64" x14ac:dyDescent="0.3">
      <c r="A857" s="7">
        <v>621310</v>
      </c>
      <c r="B857" s="7" t="str">
        <f t="shared" si="247"/>
        <v>Offices of Chiropractors</v>
      </c>
      <c r="C857" s="8">
        <f t="shared" si="248"/>
        <v>4.50992696736E-2</v>
      </c>
      <c r="D857" s="8">
        <f t="shared" si="249"/>
        <v>8.4181367581400001E-3</v>
      </c>
      <c r="E857" s="8">
        <f t="shared" si="250"/>
        <v>8.2615397296200002E-2</v>
      </c>
      <c r="F857" s="8">
        <f t="shared" si="251"/>
        <v>1.55475562793E-2</v>
      </c>
      <c r="G857" s="8">
        <f t="shared" si="252"/>
        <v>2.8918797148400001E-3</v>
      </c>
      <c r="H857" s="8">
        <f t="shared" si="253"/>
        <v>2.7987567122500001E-2</v>
      </c>
      <c r="I857" s="8">
        <f t="shared" si="254"/>
        <v>2.17189175059E-2</v>
      </c>
      <c r="J857" s="8">
        <f t="shared" si="255"/>
        <v>3.8931728038499999E-3</v>
      </c>
      <c r="K857" s="8">
        <f t="shared" si="256"/>
        <v>3.45419184078E-2</v>
      </c>
      <c r="L857" s="8">
        <f t="shared" si="257"/>
        <v>2.4637870328100001E-2</v>
      </c>
      <c r="M857" s="8">
        <f t="shared" si="258"/>
        <v>5.6907486877599998E-3</v>
      </c>
      <c r="N857" s="8">
        <f t="shared" si="259"/>
        <v>6.9195094932199996E-2</v>
      </c>
      <c r="O857" s="8">
        <f t="shared" si="260"/>
        <v>0.74409500296999997</v>
      </c>
      <c r="P857" s="8">
        <f t="shared" si="261"/>
        <v>2.4422733973799999E-5</v>
      </c>
      <c r="Q857" s="8">
        <f t="shared" si="262"/>
        <v>0.69176798050099997</v>
      </c>
      <c r="R857" s="8">
        <f t="shared" si="263"/>
        <v>1.13613280373</v>
      </c>
      <c r="S857" s="8">
        <f t="shared" si="264"/>
        <v>1.04642700312</v>
      </c>
      <c r="T857" s="8">
        <f t="shared" si="265"/>
        <v>1.0601540087200001</v>
      </c>
      <c r="W857" s="7">
        <v>621310</v>
      </c>
      <c r="X857" s="7" t="s">
        <v>950</v>
      </c>
      <c r="Y857" s="8">
        <v>4.50992696736E-2</v>
      </c>
      <c r="Z857" s="8">
        <v>8.4181367581400001E-3</v>
      </c>
      <c r="AA857" s="8">
        <v>8.2615397296200002E-2</v>
      </c>
      <c r="AB857" s="8">
        <v>1.55475562793E-2</v>
      </c>
      <c r="AC857" s="8">
        <v>2.8918797148400001E-3</v>
      </c>
      <c r="AD857" s="8">
        <v>2.7987567122500001E-2</v>
      </c>
      <c r="AE857" s="8">
        <v>2.17189175059E-2</v>
      </c>
      <c r="AF857" s="8">
        <v>3.8931728038499999E-3</v>
      </c>
      <c r="AG857" s="8">
        <v>3.45419184078E-2</v>
      </c>
      <c r="AH857" s="8">
        <v>2.4637870328100001E-2</v>
      </c>
      <c r="AI857" s="8">
        <v>5.6907486877599998E-3</v>
      </c>
      <c r="AJ857" s="8">
        <v>6.9195094932199996E-2</v>
      </c>
      <c r="AK857" s="8">
        <v>0.74409500296999997</v>
      </c>
      <c r="AL857" s="8">
        <v>2.4422733973799999E-5</v>
      </c>
      <c r="AM857" s="8">
        <v>0.69176798050099997</v>
      </c>
      <c r="AN857" s="8">
        <v>1.13613280373</v>
      </c>
      <c r="AO857" s="8">
        <v>1.04642700312</v>
      </c>
      <c r="AP857" s="8">
        <v>1.0601540087200001</v>
      </c>
      <c r="AS857" s="7">
        <v>621310</v>
      </c>
      <c r="AT857" s="7" t="s">
        <v>950</v>
      </c>
      <c r="AU857" s="8">
        <v>7.4879099335580609E-2</v>
      </c>
      <c r="AV857" s="8">
        <v>1.9823242597818706E-2</v>
      </c>
      <c r="AW857" s="8">
        <v>0.21476845251720322</v>
      </c>
      <c r="AX857" s="8">
        <v>3.7884352748775808E-2</v>
      </c>
      <c r="AY857" s="8">
        <v>1.0138744808067901E-2</v>
      </c>
      <c r="AZ857" s="8">
        <v>0.11028670935304677</v>
      </c>
      <c r="BA857" s="8">
        <v>3.6523573223614519E-2</v>
      </c>
      <c r="BB857" s="8">
        <v>1.0057055728647419E-2</v>
      </c>
      <c r="BC857" s="8">
        <v>0.10788654276075969</v>
      </c>
      <c r="BD857" s="8">
        <v>4.4353870026161285E-2</v>
      </c>
      <c r="BE857" s="8">
        <v>1.3894375091917094E-2</v>
      </c>
      <c r="BF857" s="8">
        <v>0.17054471886695485</v>
      </c>
      <c r="BG857" s="8">
        <v>0.74443997076600055</v>
      </c>
      <c r="BH857" s="8">
        <v>1.5044904370753868E-5</v>
      </c>
      <c r="BI857" s="8">
        <v>0.69136011586199952</v>
      </c>
      <c r="BJ857" s="8">
        <v>1.3094707944511288</v>
      </c>
      <c r="BK857" s="8">
        <v>1.158309806909839</v>
      </c>
      <c r="BL857" s="8">
        <v>1.1544671717127424</v>
      </c>
    </row>
    <row r="858" spans="1:64" x14ac:dyDescent="0.3">
      <c r="A858" s="7">
        <v>621320</v>
      </c>
      <c r="B858" s="7" t="str">
        <f t="shared" si="247"/>
        <v>Offices of Optometrists</v>
      </c>
      <c r="C858" s="8">
        <f t="shared" si="248"/>
        <v>6.8481028920880649E-2</v>
      </c>
      <c r="D858" s="8">
        <f t="shared" si="249"/>
        <v>1.8675172534672414E-2</v>
      </c>
      <c r="E858" s="8">
        <f t="shared" si="250"/>
        <v>0.19814265558885483</v>
      </c>
      <c r="F858" s="8">
        <f t="shared" si="251"/>
        <v>4.0570427131138717E-2</v>
      </c>
      <c r="G858" s="8">
        <f t="shared" si="252"/>
        <v>1.1046883351070968E-2</v>
      </c>
      <c r="H858" s="8">
        <f t="shared" si="253"/>
        <v>0.11887026400388713</v>
      </c>
      <c r="I858" s="8">
        <f t="shared" si="254"/>
        <v>3.3748616491487096E-2</v>
      </c>
      <c r="J858" s="8">
        <f t="shared" si="255"/>
        <v>9.5244392146404833E-3</v>
      </c>
      <c r="K858" s="8">
        <f t="shared" si="256"/>
        <v>9.9927162768562894E-2</v>
      </c>
      <c r="L858" s="8">
        <f t="shared" si="257"/>
        <v>4.0698853836204835E-2</v>
      </c>
      <c r="M858" s="8">
        <f t="shared" si="258"/>
        <v>1.311615040238419E-2</v>
      </c>
      <c r="N858" s="8">
        <f t="shared" si="259"/>
        <v>0.15724117189100645</v>
      </c>
      <c r="O858" s="8">
        <f t="shared" si="260"/>
        <v>0.66038601321000046</v>
      </c>
      <c r="P858" s="8">
        <f t="shared" si="261"/>
        <v>1.0978808608111771E-5</v>
      </c>
      <c r="Q858" s="8">
        <f t="shared" si="262"/>
        <v>0.61293854500467704</v>
      </c>
      <c r="R858" s="8">
        <f t="shared" si="263"/>
        <v>1</v>
      </c>
      <c r="S858" s="8">
        <f t="shared" si="264"/>
        <v>1.057584348680161</v>
      </c>
      <c r="T858" s="8">
        <f t="shared" si="265"/>
        <v>1.0302969926679031</v>
      </c>
      <c r="W858" s="7">
        <v>621320</v>
      </c>
      <c r="X858" s="7" t="s">
        <v>951</v>
      </c>
      <c r="Y858" s="8">
        <v>0</v>
      </c>
      <c r="Z858" s="8">
        <v>0</v>
      </c>
      <c r="AA858" s="8">
        <v>0</v>
      </c>
      <c r="AB858" s="8">
        <v>0</v>
      </c>
      <c r="AC858" s="8">
        <v>0</v>
      </c>
      <c r="AD858" s="8">
        <v>0</v>
      </c>
      <c r="AE858" s="8">
        <v>0</v>
      </c>
      <c r="AF858" s="8">
        <v>0</v>
      </c>
      <c r="AG858" s="8">
        <v>0</v>
      </c>
      <c r="AH858" s="8">
        <v>0</v>
      </c>
      <c r="AI858" s="8">
        <v>0</v>
      </c>
      <c r="AJ858" s="8">
        <v>0</v>
      </c>
      <c r="AK858" s="8">
        <v>0</v>
      </c>
      <c r="AL858" s="8">
        <v>0</v>
      </c>
      <c r="AM858" s="8">
        <v>0</v>
      </c>
      <c r="AN858" s="8">
        <v>1</v>
      </c>
      <c r="AO858" s="8">
        <v>0</v>
      </c>
      <c r="AP858" s="8">
        <v>0</v>
      </c>
      <c r="AS858" s="7">
        <v>621320</v>
      </c>
      <c r="AT858" s="7" t="s">
        <v>951</v>
      </c>
      <c r="AU858" s="8">
        <v>6.8481028920880649E-2</v>
      </c>
      <c r="AV858" s="8">
        <v>1.8675172534672414E-2</v>
      </c>
      <c r="AW858" s="8">
        <v>0.19814265558885483</v>
      </c>
      <c r="AX858" s="8">
        <v>4.0570427131138717E-2</v>
      </c>
      <c r="AY858" s="8">
        <v>1.1046883351070968E-2</v>
      </c>
      <c r="AZ858" s="8">
        <v>0.11887026400388713</v>
      </c>
      <c r="BA858" s="8">
        <v>3.3748616491487096E-2</v>
      </c>
      <c r="BB858" s="8">
        <v>9.5244392146404833E-3</v>
      </c>
      <c r="BC858" s="8">
        <v>9.9927162768562894E-2</v>
      </c>
      <c r="BD858" s="8">
        <v>4.0698853836204835E-2</v>
      </c>
      <c r="BE858" s="8">
        <v>1.311615040238419E-2</v>
      </c>
      <c r="BF858" s="8">
        <v>0.15724117189100645</v>
      </c>
      <c r="BG858" s="8">
        <v>0.66038601321000046</v>
      </c>
      <c r="BH858" s="8">
        <v>1.0978808608111771E-5</v>
      </c>
      <c r="BI858" s="8">
        <v>0.61293854500467704</v>
      </c>
      <c r="BJ858" s="8">
        <v>1.2852988570443551</v>
      </c>
      <c r="BK858" s="8">
        <v>1.057584348680161</v>
      </c>
      <c r="BL858" s="8">
        <v>1.0302969926679031</v>
      </c>
    </row>
    <row r="859" spans="1:64" x14ac:dyDescent="0.3">
      <c r="A859" s="7">
        <v>621330</v>
      </c>
      <c r="B859" s="7" t="str">
        <f t="shared" si="247"/>
        <v>Offices of Mental Health Practitioners (except Physicians)</v>
      </c>
      <c r="C859" s="8">
        <f t="shared" si="248"/>
        <v>4.5240989892800003E-2</v>
      </c>
      <c r="D859" s="8">
        <f t="shared" si="249"/>
        <v>8.4236310657100008E-3</v>
      </c>
      <c r="E859" s="8">
        <f t="shared" si="250"/>
        <v>8.4328129430799995E-2</v>
      </c>
      <c r="F859" s="8">
        <f t="shared" si="251"/>
        <v>2.29554114671E-2</v>
      </c>
      <c r="G859" s="8">
        <f t="shared" si="252"/>
        <v>4.2573304942499996E-3</v>
      </c>
      <c r="H859" s="8">
        <f t="shared" si="253"/>
        <v>4.2261078989799999E-2</v>
      </c>
      <c r="I859" s="8">
        <f t="shared" si="254"/>
        <v>2.17468194841E-2</v>
      </c>
      <c r="J859" s="8">
        <f t="shared" si="255"/>
        <v>3.8903576421900001E-3</v>
      </c>
      <c r="K859" s="8">
        <f t="shared" si="256"/>
        <v>3.5436386105600001E-2</v>
      </c>
      <c r="L859" s="8">
        <f t="shared" si="257"/>
        <v>2.4715150722399999E-2</v>
      </c>
      <c r="M859" s="8">
        <f t="shared" si="258"/>
        <v>5.6936138547199998E-3</v>
      </c>
      <c r="N859" s="8">
        <f t="shared" si="259"/>
        <v>7.0515556419200001E-2</v>
      </c>
      <c r="O859" s="8">
        <f t="shared" si="260"/>
        <v>0.74408841526799996</v>
      </c>
      <c r="P859" s="8">
        <f t="shared" si="261"/>
        <v>1.6607921294699999E-5</v>
      </c>
      <c r="Q859" s="8">
        <f t="shared" si="262"/>
        <v>0.69281186294499997</v>
      </c>
      <c r="R859" s="8">
        <f t="shared" si="263"/>
        <v>1.13799275039</v>
      </c>
      <c r="S859" s="8">
        <f t="shared" si="264"/>
        <v>1.0694738209500001</v>
      </c>
      <c r="T859" s="8">
        <f t="shared" si="265"/>
        <v>1.0610735632299999</v>
      </c>
      <c r="W859" s="7">
        <v>621330</v>
      </c>
      <c r="X859" s="7" t="s">
        <v>952</v>
      </c>
      <c r="Y859" s="8">
        <v>4.5240989892800003E-2</v>
      </c>
      <c r="Z859" s="8">
        <v>8.4236310657100008E-3</v>
      </c>
      <c r="AA859" s="8">
        <v>8.4328129430799995E-2</v>
      </c>
      <c r="AB859" s="8">
        <v>2.29554114671E-2</v>
      </c>
      <c r="AC859" s="8">
        <v>4.2573304942499996E-3</v>
      </c>
      <c r="AD859" s="8">
        <v>4.2261078989799999E-2</v>
      </c>
      <c r="AE859" s="8">
        <v>2.17468194841E-2</v>
      </c>
      <c r="AF859" s="8">
        <v>3.8903576421900001E-3</v>
      </c>
      <c r="AG859" s="8">
        <v>3.5436386105600001E-2</v>
      </c>
      <c r="AH859" s="8">
        <v>2.4715150722399999E-2</v>
      </c>
      <c r="AI859" s="8">
        <v>5.6936138547199998E-3</v>
      </c>
      <c r="AJ859" s="8">
        <v>7.0515556419200001E-2</v>
      </c>
      <c r="AK859" s="8">
        <v>0.74408841526799996</v>
      </c>
      <c r="AL859" s="8">
        <v>1.6607921294699999E-5</v>
      </c>
      <c r="AM859" s="8">
        <v>0.69281186294499997</v>
      </c>
      <c r="AN859" s="8">
        <v>1.13799275039</v>
      </c>
      <c r="AO859" s="8">
        <v>1.0694738209500001</v>
      </c>
      <c r="AP859" s="8">
        <v>1.0610735632299999</v>
      </c>
      <c r="AS859" s="7">
        <v>621330</v>
      </c>
      <c r="AT859" s="7" t="s">
        <v>952</v>
      </c>
      <c r="AU859" s="8">
        <v>7.3628344897364514E-2</v>
      </c>
      <c r="AV859" s="8">
        <v>1.9591625506094192E-2</v>
      </c>
      <c r="AW859" s="8">
        <v>0.21889203994652262</v>
      </c>
      <c r="AX859" s="8">
        <v>4.120198190925968E-2</v>
      </c>
      <c r="AY859" s="8">
        <v>1.1029607718787903E-2</v>
      </c>
      <c r="AZ859" s="8">
        <v>0.12487662465241774</v>
      </c>
      <c r="BA859" s="8">
        <v>3.5895000170706438E-2</v>
      </c>
      <c r="BB859" s="8">
        <v>9.9278378945720971E-3</v>
      </c>
      <c r="BC859" s="8">
        <v>0.1102820009143758</v>
      </c>
      <c r="BD859" s="8">
        <v>4.3783815957487114E-2</v>
      </c>
      <c r="BE859" s="8">
        <v>1.3744049593211937E-2</v>
      </c>
      <c r="BF859" s="8">
        <v>0.17349002771985164</v>
      </c>
      <c r="BG859" s="8">
        <v>0.72041430241935556</v>
      </c>
      <c r="BH859" s="8">
        <v>1.3047237730707746E-5</v>
      </c>
      <c r="BI859" s="8">
        <v>0.67029530250967728</v>
      </c>
      <c r="BJ859" s="8">
        <v>1.3121120103501616</v>
      </c>
      <c r="BK859" s="8">
        <v>1.1448501497640324</v>
      </c>
      <c r="BL859" s="8">
        <v>1.1238467744632261</v>
      </c>
    </row>
    <row r="860" spans="1:64" x14ac:dyDescent="0.3">
      <c r="A860" s="7">
        <v>621340</v>
      </c>
      <c r="B860" s="7" t="str">
        <f t="shared" si="247"/>
        <v>Offices of Physical, Occupational and Speech Therapists, and Audiologists</v>
      </c>
      <c r="C860" s="8">
        <f t="shared" si="248"/>
        <v>4.5242867843800001E-2</v>
      </c>
      <c r="D860" s="8">
        <f t="shared" si="249"/>
        <v>8.41866113574E-3</v>
      </c>
      <c r="E860" s="8">
        <f t="shared" si="250"/>
        <v>9.0476597329500003E-2</v>
      </c>
      <c r="F860" s="8">
        <f t="shared" si="251"/>
        <v>2.49282318603E-2</v>
      </c>
      <c r="G860" s="8">
        <f t="shared" si="252"/>
        <v>4.61663038778E-3</v>
      </c>
      <c r="H860" s="8">
        <f t="shared" si="253"/>
        <v>4.9873954988100003E-2</v>
      </c>
      <c r="I860" s="8">
        <f t="shared" si="254"/>
        <v>2.17820851777E-2</v>
      </c>
      <c r="J860" s="8">
        <f t="shared" si="255"/>
        <v>3.8919096106799999E-3</v>
      </c>
      <c r="K860" s="8">
        <f t="shared" si="256"/>
        <v>3.8528598327700003E-2</v>
      </c>
      <c r="L860" s="8">
        <f t="shared" si="257"/>
        <v>2.4715542686999999E-2</v>
      </c>
      <c r="M860" s="8">
        <f t="shared" si="258"/>
        <v>5.6901004853899999E-3</v>
      </c>
      <c r="N860" s="8">
        <f t="shared" si="259"/>
        <v>7.5324061012300006E-2</v>
      </c>
      <c r="O860" s="8">
        <f t="shared" si="260"/>
        <v>0.74408316839699995</v>
      </c>
      <c r="P860" s="8">
        <f t="shared" si="261"/>
        <v>1.5309418848299999E-5</v>
      </c>
      <c r="Q860" s="8">
        <f t="shared" si="262"/>
        <v>0.69220473613800004</v>
      </c>
      <c r="R860" s="8">
        <f t="shared" si="263"/>
        <v>1.1441381263099999</v>
      </c>
      <c r="S860" s="8">
        <f t="shared" si="264"/>
        <v>1.0794188172400001</v>
      </c>
      <c r="T860" s="8">
        <f t="shared" si="265"/>
        <v>1.0642025931200001</v>
      </c>
      <c r="W860" s="7">
        <v>621340</v>
      </c>
      <c r="X860" s="7" t="s">
        <v>953</v>
      </c>
      <c r="Y860" s="8">
        <v>4.5242867843800001E-2</v>
      </c>
      <c r="Z860" s="8">
        <v>8.41866113574E-3</v>
      </c>
      <c r="AA860" s="8">
        <v>9.0476597329500003E-2</v>
      </c>
      <c r="AB860" s="8">
        <v>2.49282318603E-2</v>
      </c>
      <c r="AC860" s="8">
        <v>4.61663038778E-3</v>
      </c>
      <c r="AD860" s="8">
        <v>4.9873954988100003E-2</v>
      </c>
      <c r="AE860" s="8">
        <v>2.17820851777E-2</v>
      </c>
      <c r="AF860" s="8">
        <v>3.8919096106799999E-3</v>
      </c>
      <c r="AG860" s="8">
        <v>3.8528598327700003E-2</v>
      </c>
      <c r="AH860" s="8">
        <v>2.4715542686999999E-2</v>
      </c>
      <c r="AI860" s="8">
        <v>5.6901004853899999E-3</v>
      </c>
      <c r="AJ860" s="8">
        <v>7.5324061012300006E-2</v>
      </c>
      <c r="AK860" s="8">
        <v>0.74408316839699995</v>
      </c>
      <c r="AL860" s="8">
        <v>1.5309418848299999E-5</v>
      </c>
      <c r="AM860" s="8">
        <v>0.69220473613800004</v>
      </c>
      <c r="AN860" s="8">
        <v>1.1441381263099999</v>
      </c>
      <c r="AO860" s="8">
        <v>1.0794188172400001</v>
      </c>
      <c r="AP860" s="8">
        <v>1.0642025931200001</v>
      </c>
      <c r="AS860" s="7">
        <v>621340</v>
      </c>
      <c r="AT860" s="7" t="s">
        <v>953</v>
      </c>
      <c r="AU860" s="8">
        <v>7.420269325107906E-2</v>
      </c>
      <c r="AV860" s="8">
        <v>1.9695891851469038E-2</v>
      </c>
      <c r="AW860" s="8">
        <v>0.21656098336193233</v>
      </c>
      <c r="AX860" s="8">
        <v>3.8993841959198382E-2</v>
      </c>
      <c r="AY860" s="8">
        <v>1.0263251250502257E-2</v>
      </c>
      <c r="AZ860" s="8">
        <v>0.11612077362806288</v>
      </c>
      <c r="BA860" s="8">
        <v>3.6225037233606441E-2</v>
      </c>
      <c r="BB860" s="8">
        <v>9.9888122082258095E-3</v>
      </c>
      <c r="BC860" s="8">
        <v>0.1089969329285839</v>
      </c>
      <c r="BD860" s="8">
        <v>4.4064073317241922E-2</v>
      </c>
      <c r="BE860" s="8">
        <v>1.3813330027407419E-2</v>
      </c>
      <c r="BF860" s="8">
        <v>0.17185304941904514</v>
      </c>
      <c r="BG860" s="8">
        <v>0.73241641705391847</v>
      </c>
      <c r="BH860" s="8">
        <v>1.3837466203558061E-5</v>
      </c>
      <c r="BI860" s="8">
        <v>0.68065015471045154</v>
      </c>
      <c r="BJ860" s="8">
        <v>1.3104595684645159</v>
      </c>
      <c r="BK860" s="8">
        <v>1.1492488345795158</v>
      </c>
      <c r="BL860" s="8">
        <v>1.1390817501125807</v>
      </c>
    </row>
    <row r="861" spans="1:64" x14ac:dyDescent="0.3">
      <c r="A861" s="7">
        <v>621391</v>
      </c>
      <c r="B861" s="7" t="str">
        <f t="shared" si="247"/>
        <v>Offices of Podiatrists</v>
      </c>
      <c r="C861" s="8">
        <f t="shared" si="248"/>
        <v>6.4355210952579039E-2</v>
      </c>
      <c r="D861" s="8">
        <f t="shared" si="249"/>
        <v>1.7704833625918542E-2</v>
      </c>
      <c r="E861" s="8">
        <f t="shared" si="250"/>
        <v>0.18011972796713227</v>
      </c>
      <c r="F861" s="8">
        <f t="shared" si="251"/>
        <v>3.1976487275291614E-2</v>
      </c>
      <c r="G861" s="8">
        <f t="shared" si="252"/>
        <v>9.0465745797830635E-3</v>
      </c>
      <c r="H861" s="8">
        <f t="shared" si="253"/>
        <v>9.1223673755212883E-2</v>
      </c>
      <c r="I861" s="8">
        <f t="shared" si="254"/>
        <v>3.1513724565616123E-2</v>
      </c>
      <c r="J861" s="8">
        <f t="shared" si="255"/>
        <v>9.0231119343885478E-3</v>
      </c>
      <c r="K861" s="8">
        <f t="shared" si="256"/>
        <v>9.0667470322899998E-2</v>
      </c>
      <c r="L861" s="8">
        <f t="shared" si="257"/>
        <v>3.8850949830943553E-2</v>
      </c>
      <c r="M861" s="8">
        <f t="shared" si="258"/>
        <v>1.2479068709185968E-2</v>
      </c>
      <c r="N861" s="8">
        <f t="shared" si="259"/>
        <v>0.14288223300054514</v>
      </c>
      <c r="O861" s="8">
        <f t="shared" si="260"/>
        <v>0.60029668110564438</v>
      </c>
      <c r="P861" s="8">
        <f t="shared" si="261"/>
        <v>1.2553841833180642E-5</v>
      </c>
      <c r="Q861" s="8">
        <f t="shared" si="262"/>
        <v>0.55847767215967792</v>
      </c>
      <c r="R861" s="8">
        <f t="shared" si="263"/>
        <v>1</v>
      </c>
      <c r="S861" s="8">
        <f t="shared" si="264"/>
        <v>0.93869834851354839</v>
      </c>
      <c r="T861" s="8">
        <f t="shared" si="265"/>
        <v>0.93765591972612905</v>
      </c>
      <c r="W861" s="7">
        <v>621391</v>
      </c>
      <c r="X861" s="7" t="s">
        <v>954</v>
      </c>
      <c r="Y861" s="8">
        <v>0</v>
      </c>
      <c r="Z861" s="8">
        <v>0</v>
      </c>
      <c r="AA861" s="8">
        <v>0</v>
      </c>
      <c r="AB861" s="8">
        <v>0</v>
      </c>
      <c r="AC861" s="8">
        <v>0</v>
      </c>
      <c r="AD861" s="8">
        <v>0</v>
      </c>
      <c r="AE861" s="8">
        <v>0</v>
      </c>
      <c r="AF861" s="8">
        <v>0</v>
      </c>
      <c r="AG861" s="8">
        <v>0</v>
      </c>
      <c r="AH861" s="8">
        <v>0</v>
      </c>
      <c r="AI861" s="8">
        <v>0</v>
      </c>
      <c r="AJ861" s="8">
        <v>0</v>
      </c>
      <c r="AK861" s="8">
        <v>0</v>
      </c>
      <c r="AL861" s="8">
        <v>0</v>
      </c>
      <c r="AM861" s="8">
        <v>0</v>
      </c>
      <c r="AN861" s="8">
        <v>1</v>
      </c>
      <c r="AO861" s="8">
        <v>0</v>
      </c>
      <c r="AP861" s="8">
        <v>0</v>
      </c>
      <c r="AS861" s="7">
        <v>621391</v>
      </c>
      <c r="AT861" s="7" t="s">
        <v>954</v>
      </c>
      <c r="AU861" s="8">
        <v>6.4355210952579039E-2</v>
      </c>
      <c r="AV861" s="8">
        <v>1.7704833625918542E-2</v>
      </c>
      <c r="AW861" s="8">
        <v>0.18011972796713227</v>
      </c>
      <c r="AX861" s="8">
        <v>3.1976487275291614E-2</v>
      </c>
      <c r="AY861" s="8">
        <v>9.0465745797830635E-3</v>
      </c>
      <c r="AZ861" s="8">
        <v>9.1223673755212883E-2</v>
      </c>
      <c r="BA861" s="8">
        <v>3.1513724565616123E-2</v>
      </c>
      <c r="BB861" s="8">
        <v>9.0231119343885478E-3</v>
      </c>
      <c r="BC861" s="8">
        <v>9.0667470322899998E-2</v>
      </c>
      <c r="BD861" s="8">
        <v>3.8850949830943553E-2</v>
      </c>
      <c r="BE861" s="8">
        <v>1.2479068709185968E-2</v>
      </c>
      <c r="BF861" s="8">
        <v>0.14288223300054514</v>
      </c>
      <c r="BG861" s="8">
        <v>0.60029668110564438</v>
      </c>
      <c r="BH861" s="8">
        <v>1.2553841833180642E-5</v>
      </c>
      <c r="BI861" s="8">
        <v>0.55847767215967792</v>
      </c>
      <c r="BJ861" s="8">
        <v>1.2621797725456452</v>
      </c>
      <c r="BK861" s="8">
        <v>0.93869834851354839</v>
      </c>
      <c r="BL861" s="8">
        <v>0.93765591972612905</v>
      </c>
    </row>
    <row r="862" spans="1:64" x14ac:dyDescent="0.3">
      <c r="A862" s="7">
        <v>621399</v>
      </c>
      <c r="B862" s="7" t="str">
        <f t="shared" si="247"/>
        <v>Offices of All Other Miscellaneous Health Practitioners</v>
      </c>
      <c r="C862" s="8">
        <f t="shared" si="248"/>
        <v>4.5258995671400001E-2</v>
      </c>
      <c r="D862" s="8">
        <f t="shared" si="249"/>
        <v>8.4283106447499995E-3</v>
      </c>
      <c r="E862" s="8">
        <f t="shared" si="250"/>
        <v>9.6280945019800002E-2</v>
      </c>
      <c r="F862" s="8">
        <f t="shared" si="251"/>
        <v>3.3988851815100002E-2</v>
      </c>
      <c r="G862" s="8">
        <f t="shared" si="252"/>
        <v>6.3074951549600003E-3</v>
      </c>
      <c r="H862" s="8">
        <f t="shared" si="253"/>
        <v>7.2487783475500001E-2</v>
      </c>
      <c r="I862" s="8">
        <f t="shared" si="254"/>
        <v>2.1781121932900001E-2</v>
      </c>
      <c r="J862" s="8">
        <f t="shared" si="255"/>
        <v>3.8973058153200001E-3</v>
      </c>
      <c r="K862" s="8">
        <f t="shared" si="256"/>
        <v>4.1369489758999997E-2</v>
      </c>
      <c r="L862" s="8">
        <f t="shared" si="257"/>
        <v>2.4728882188000002E-2</v>
      </c>
      <c r="M862" s="8">
        <f t="shared" si="258"/>
        <v>5.6960839430399996E-3</v>
      </c>
      <c r="N862" s="8">
        <f t="shared" si="259"/>
        <v>8.0066604711899997E-2</v>
      </c>
      <c r="O862" s="8">
        <f t="shared" si="260"/>
        <v>0.744083591938</v>
      </c>
      <c r="P862" s="8">
        <f t="shared" si="261"/>
        <v>1.12124116108E-5</v>
      </c>
      <c r="Q862" s="8">
        <f t="shared" si="262"/>
        <v>0.691877997174</v>
      </c>
      <c r="R862" s="8">
        <f t="shared" si="263"/>
        <v>1.14996825134</v>
      </c>
      <c r="S862" s="8">
        <f t="shared" si="264"/>
        <v>1.1127841304499999</v>
      </c>
      <c r="T862" s="8">
        <f t="shared" si="265"/>
        <v>1.0670479175100001</v>
      </c>
      <c r="W862" s="7">
        <v>621399</v>
      </c>
      <c r="X862" s="7" t="s">
        <v>955</v>
      </c>
      <c r="Y862" s="8">
        <v>4.5258995671400001E-2</v>
      </c>
      <c r="Z862" s="8">
        <v>8.4283106447499995E-3</v>
      </c>
      <c r="AA862" s="8">
        <v>9.6280945019800002E-2</v>
      </c>
      <c r="AB862" s="8">
        <v>3.3988851815100002E-2</v>
      </c>
      <c r="AC862" s="8">
        <v>6.3074951549600003E-3</v>
      </c>
      <c r="AD862" s="8">
        <v>7.2487783475500001E-2</v>
      </c>
      <c r="AE862" s="8">
        <v>2.1781121932900001E-2</v>
      </c>
      <c r="AF862" s="8">
        <v>3.8973058153200001E-3</v>
      </c>
      <c r="AG862" s="8">
        <v>4.1369489758999997E-2</v>
      </c>
      <c r="AH862" s="8">
        <v>2.4728882188000002E-2</v>
      </c>
      <c r="AI862" s="8">
        <v>5.6960839430399996E-3</v>
      </c>
      <c r="AJ862" s="8">
        <v>8.0066604711899997E-2</v>
      </c>
      <c r="AK862" s="8">
        <v>0.744083591938</v>
      </c>
      <c r="AL862" s="8">
        <v>1.12124116108E-5</v>
      </c>
      <c r="AM862" s="8">
        <v>0.691877997174</v>
      </c>
      <c r="AN862" s="8">
        <v>1.14996825134</v>
      </c>
      <c r="AO862" s="8">
        <v>1.1127841304499999</v>
      </c>
      <c r="AP862" s="8">
        <v>1.0670479175100001</v>
      </c>
      <c r="AS862" s="7">
        <v>621399</v>
      </c>
      <c r="AT862" s="7" t="s">
        <v>955</v>
      </c>
      <c r="AU862" s="8">
        <v>7.4235025236382229E-2</v>
      </c>
      <c r="AV862" s="8">
        <v>1.9705094527987417E-2</v>
      </c>
      <c r="AW862" s="8">
        <v>0.22027171150268554</v>
      </c>
      <c r="AX862" s="8">
        <v>3.6470431391701606E-2</v>
      </c>
      <c r="AY862" s="8">
        <v>9.6609756846206436E-3</v>
      </c>
      <c r="AZ862" s="8">
        <v>0.1104395419649887</v>
      </c>
      <c r="BA862" s="8">
        <v>3.6239061356899992E-2</v>
      </c>
      <c r="BB862" s="8">
        <v>9.9948956342140322E-3</v>
      </c>
      <c r="BC862" s="8">
        <v>0.11095648515684835</v>
      </c>
      <c r="BD862" s="8">
        <v>4.4100752018367752E-2</v>
      </c>
      <c r="BE862" s="8">
        <v>1.3819419803260489E-2</v>
      </c>
      <c r="BF862" s="8">
        <v>0.17467814151969357</v>
      </c>
      <c r="BG862" s="8">
        <v>0.73241885498090253</v>
      </c>
      <c r="BH862" s="8">
        <v>1.5315457087678547E-5</v>
      </c>
      <c r="BI862" s="8">
        <v>0.68047040664701552</v>
      </c>
      <c r="BJ862" s="8">
        <v>1.3142118312674196</v>
      </c>
      <c r="BK862" s="8">
        <v>1.1404419167833872</v>
      </c>
      <c r="BL862" s="8">
        <v>1.1410614098896776</v>
      </c>
    </row>
    <row r="863" spans="1:64" x14ac:dyDescent="0.3">
      <c r="A863" s="7">
        <v>621410</v>
      </c>
      <c r="B863" s="7" t="str">
        <f t="shared" si="247"/>
        <v>Family Planning Centers</v>
      </c>
      <c r="C863" s="8">
        <f t="shared" si="248"/>
        <v>0.12976448205538224</v>
      </c>
      <c r="D863" s="8">
        <f t="shared" si="249"/>
        <v>3.4084500996791924E-2</v>
      </c>
      <c r="E863" s="8">
        <f t="shared" si="250"/>
        <v>0.21414711494201608</v>
      </c>
      <c r="F863" s="8">
        <f t="shared" si="251"/>
        <v>0.21172520945968873</v>
      </c>
      <c r="G863" s="8">
        <f t="shared" si="252"/>
        <v>4.4072957615705975E-2</v>
      </c>
      <c r="H863" s="8">
        <f t="shared" si="253"/>
        <v>0.18773893236846614</v>
      </c>
      <c r="I863" s="8">
        <f t="shared" si="254"/>
        <v>0.12936398390955164</v>
      </c>
      <c r="J863" s="8">
        <f t="shared" si="255"/>
        <v>3.3013853574440317E-2</v>
      </c>
      <c r="K863" s="8">
        <f t="shared" si="256"/>
        <v>0.14516212927025968</v>
      </c>
      <c r="L863" s="8">
        <f t="shared" si="257"/>
        <v>9.04028123482645E-2</v>
      </c>
      <c r="M863" s="8">
        <f t="shared" si="258"/>
        <v>2.8595027037693552E-2</v>
      </c>
      <c r="N863" s="8">
        <f t="shared" si="259"/>
        <v>0.22695324205287096</v>
      </c>
      <c r="O863" s="8">
        <f t="shared" si="260"/>
        <v>0.52345476142574243</v>
      </c>
      <c r="P863" s="8">
        <f t="shared" si="261"/>
        <v>5.2174752467070953E-6</v>
      </c>
      <c r="Q863" s="8">
        <f t="shared" si="262"/>
        <v>0.31317819595064528</v>
      </c>
      <c r="R863" s="8">
        <f t="shared" si="263"/>
        <v>1</v>
      </c>
      <c r="S863" s="8">
        <f t="shared" si="264"/>
        <v>1.2822467768627421</v>
      </c>
      <c r="T863" s="8">
        <f t="shared" si="265"/>
        <v>1.1462496441732253</v>
      </c>
      <c r="W863" s="7">
        <v>621410</v>
      </c>
      <c r="X863" s="7" t="s">
        <v>956</v>
      </c>
      <c r="Y863" s="8">
        <v>0</v>
      </c>
      <c r="Z863" s="8">
        <v>0</v>
      </c>
      <c r="AA863" s="8">
        <v>0</v>
      </c>
      <c r="AB863" s="8">
        <v>0</v>
      </c>
      <c r="AC863" s="8">
        <v>0</v>
      </c>
      <c r="AD863" s="8">
        <v>0</v>
      </c>
      <c r="AE863" s="8">
        <v>0</v>
      </c>
      <c r="AF863" s="8">
        <v>0</v>
      </c>
      <c r="AG863" s="8">
        <v>0</v>
      </c>
      <c r="AH863" s="8">
        <v>0</v>
      </c>
      <c r="AI863" s="8">
        <v>0</v>
      </c>
      <c r="AJ863" s="8">
        <v>0</v>
      </c>
      <c r="AK863" s="8">
        <v>0</v>
      </c>
      <c r="AL863" s="8">
        <v>0</v>
      </c>
      <c r="AM863" s="8">
        <v>0</v>
      </c>
      <c r="AN863" s="8">
        <v>1</v>
      </c>
      <c r="AO863" s="8">
        <v>0</v>
      </c>
      <c r="AP863" s="8">
        <v>0</v>
      </c>
      <c r="AS863" s="7">
        <v>621410</v>
      </c>
      <c r="AT863" s="7" t="s">
        <v>956</v>
      </c>
      <c r="AU863" s="8">
        <v>0.12976448205538224</v>
      </c>
      <c r="AV863" s="8">
        <v>3.4084500996791924E-2</v>
      </c>
      <c r="AW863" s="8">
        <v>0.21414711494201608</v>
      </c>
      <c r="AX863" s="8">
        <v>0.21172520945968873</v>
      </c>
      <c r="AY863" s="8">
        <v>4.4072957615705975E-2</v>
      </c>
      <c r="AZ863" s="8">
        <v>0.18773893236846614</v>
      </c>
      <c r="BA863" s="8">
        <v>0.12936398390955164</v>
      </c>
      <c r="BB863" s="8">
        <v>3.3013853574440317E-2</v>
      </c>
      <c r="BC863" s="8">
        <v>0.14516212927025968</v>
      </c>
      <c r="BD863" s="8">
        <v>9.04028123482645E-2</v>
      </c>
      <c r="BE863" s="8">
        <v>2.8595027037693552E-2</v>
      </c>
      <c r="BF863" s="8">
        <v>0.22695324205287096</v>
      </c>
      <c r="BG863" s="8">
        <v>0.52345476142574243</v>
      </c>
      <c r="BH863" s="8">
        <v>5.2174752467070953E-6</v>
      </c>
      <c r="BI863" s="8">
        <v>0.31317819595064528</v>
      </c>
      <c r="BJ863" s="8">
        <v>1.3779960979937094</v>
      </c>
      <c r="BK863" s="8">
        <v>1.2822467768627421</v>
      </c>
      <c r="BL863" s="8">
        <v>1.1462496441732253</v>
      </c>
    </row>
    <row r="864" spans="1:64" x14ac:dyDescent="0.3">
      <c r="A864" s="7">
        <v>621420</v>
      </c>
      <c r="B864" s="7" t="str">
        <f t="shared" si="247"/>
        <v>Outpatient Mental Health and Substance Abuse Centers</v>
      </c>
      <c r="C864" s="8">
        <f t="shared" si="248"/>
        <v>9.8715265066899996E-2</v>
      </c>
      <c r="D864" s="8">
        <f t="shared" si="249"/>
        <v>1.6189784316699998E-2</v>
      </c>
      <c r="E864" s="8">
        <f t="shared" si="250"/>
        <v>0.135580105329</v>
      </c>
      <c r="F864" s="8">
        <f t="shared" si="251"/>
        <v>0.20155252449399999</v>
      </c>
      <c r="G864" s="8">
        <f t="shared" si="252"/>
        <v>2.64937737272E-2</v>
      </c>
      <c r="H864" s="8">
        <f t="shared" si="253"/>
        <v>9.3825211292399999E-2</v>
      </c>
      <c r="I864" s="8">
        <f t="shared" si="254"/>
        <v>9.52642714398E-2</v>
      </c>
      <c r="J864" s="8">
        <f t="shared" si="255"/>
        <v>1.4451462030999999E-2</v>
      </c>
      <c r="K864" s="8">
        <f t="shared" si="256"/>
        <v>5.10882042114E-2</v>
      </c>
      <c r="L864" s="8">
        <f t="shared" si="257"/>
        <v>6.5830446908099999E-2</v>
      </c>
      <c r="M864" s="8">
        <f t="shared" si="258"/>
        <v>1.32262671478E-2</v>
      </c>
      <c r="N864" s="8">
        <f t="shared" si="259"/>
        <v>0.16296483082300001</v>
      </c>
      <c r="O864" s="8">
        <f t="shared" si="260"/>
        <v>0.61704154036500003</v>
      </c>
      <c r="P864" s="8">
        <f t="shared" si="261"/>
        <v>5.43883808687E-6</v>
      </c>
      <c r="Q864" s="8">
        <f t="shared" si="262"/>
        <v>0.37074842594200003</v>
      </c>
      <c r="R864" s="8">
        <f t="shared" si="263"/>
        <v>1.25048515471</v>
      </c>
      <c r="S864" s="8">
        <f t="shared" si="264"/>
        <v>1.32187150951</v>
      </c>
      <c r="T864" s="8">
        <f t="shared" si="265"/>
        <v>1.1608039376799999</v>
      </c>
      <c r="W864" s="7">
        <v>621420</v>
      </c>
      <c r="X864" s="7" t="s">
        <v>957</v>
      </c>
      <c r="Y864" s="8">
        <v>9.8715265066899996E-2</v>
      </c>
      <c r="Z864" s="8">
        <v>1.6189784316699998E-2</v>
      </c>
      <c r="AA864" s="8">
        <v>0.135580105329</v>
      </c>
      <c r="AB864" s="8">
        <v>0.20155252449399999</v>
      </c>
      <c r="AC864" s="8">
        <v>2.64937737272E-2</v>
      </c>
      <c r="AD864" s="8">
        <v>9.3825211292399999E-2</v>
      </c>
      <c r="AE864" s="8">
        <v>9.52642714398E-2</v>
      </c>
      <c r="AF864" s="8">
        <v>1.4451462030999999E-2</v>
      </c>
      <c r="AG864" s="8">
        <v>5.10882042114E-2</v>
      </c>
      <c r="AH864" s="8">
        <v>6.5830446908099999E-2</v>
      </c>
      <c r="AI864" s="8">
        <v>1.32262671478E-2</v>
      </c>
      <c r="AJ864" s="8">
        <v>0.16296483082300001</v>
      </c>
      <c r="AK864" s="8">
        <v>0.61704154036500003</v>
      </c>
      <c r="AL864" s="8">
        <v>5.43883808687E-6</v>
      </c>
      <c r="AM864" s="8">
        <v>0.37074842594200003</v>
      </c>
      <c r="AN864" s="8">
        <v>1.25048515471</v>
      </c>
      <c r="AO864" s="8">
        <v>1.32187150951</v>
      </c>
      <c r="AP864" s="8">
        <v>1.1608039376799999</v>
      </c>
      <c r="AS864" s="7">
        <v>621420</v>
      </c>
      <c r="AT864" s="7" t="s">
        <v>957</v>
      </c>
      <c r="AU864" s="8">
        <v>0.13226341847095965</v>
      </c>
      <c r="AV864" s="8">
        <v>3.463247685450483E-2</v>
      </c>
      <c r="AW864" s="8">
        <v>0.21911964920083871</v>
      </c>
      <c r="AX864" s="8">
        <v>0.19572456708767427</v>
      </c>
      <c r="AY864" s="8">
        <v>3.9829646740901621E-2</v>
      </c>
      <c r="AZ864" s="8">
        <v>0.16961061914626122</v>
      </c>
      <c r="BA864" s="8">
        <v>0.13180802217371773</v>
      </c>
      <c r="BB864" s="8">
        <v>3.3643239019935482E-2</v>
      </c>
      <c r="BC864" s="8">
        <v>0.14735055196452251</v>
      </c>
      <c r="BD864" s="8">
        <v>9.1236454697820976E-2</v>
      </c>
      <c r="BE864" s="8">
        <v>2.8930204875227416E-2</v>
      </c>
      <c r="BF864" s="8">
        <v>0.23287233927141932</v>
      </c>
      <c r="BG864" s="8">
        <v>0.53348570153891883</v>
      </c>
      <c r="BH864" s="8">
        <v>5.6744598116835493E-6</v>
      </c>
      <c r="BI864" s="8">
        <v>0.31805677558151624</v>
      </c>
      <c r="BJ864" s="8">
        <v>1.3860155445264517</v>
      </c>
      <c r="BK864" s="8">
        <v>1.2600035426520964</v>
      </c>
      <c r="BL864" s="8">
        <v>1.1676405228353224</v>
      </c>
    </row>
    <row r="865" spans="1:64" x14ac:dyDescent="0.3">
      <c r="A865" s="7">
        <v>621491</v>
      </c>
      <c r="B865" s="7" t="str">
        <f t="shared" si="247"/>
        <v>HMO Medical Centers</v>
      </c>
      <c r="C865" s="8">
        <f t="shared" si="248"/>
        <v>5.8309929434064524E-2</v>
      </c>
      <c r="D865" s="8">
        <f t="shared" si="249"/>
        <v>1.885769433251613E-2</v>
      </c>
      <c r="E865" s="8">
        <f t="shared" si="250"/>
        <v>9.6901646701419361E-2</v>
      </c>
      <c r="F865" s="8">
        <f t="shared" si="251"/>
        <v>8.9861607336177415E-2</v>
      </c>
      <c r="G865" s="8">
        <f t="shared" si="252"/>
        <v>2.3512153325145158E-2</v>
      </c>
      <c r="H865" s="8">
        <f t="shared" si="253"/>
        <v>8.9405999942725814E-2</v>
      </c>
      <c r="I865" s="8">
        <f t="shared" si="254"/>
        <v>5.6789049871919357E-2</v>
      </c>
      <c r="J865" s="8">
        <f t="shared" si="255"/>
        <v>1.8116788746990322E-2</v>
      </c>
      <c r="K865" s="8">
        <f t="shared" si="256"/>
        <v>6.930543972704839E-2</v>
      </c>
      <c r="L865" s="8">
        <f t="shared" si="257"/>
        <v>4.1968607465516124E-2</v>
      </c>
      <c r="M865" s="8">
        <f t="shared" si="258"/>
        <v>1.6093282696438709E-2</v>
      </c>
      <c r="N865" s="8">
        <f t="shared" si="259"/>
        <v>0.10010622422429033</v>
      </c>
      <c r="O865" s="8">
        <f t="shared" si="260"/>
        <v>0.18108676598283874</v>
      </c>
      <c r="P865" s="8">
        <f t="shared" si="261"/>
        <v>1.4621869073354837E-6</v>
      </c>
      <c r="Q865" s="8">
        <f t="shared" si="262"/>
        <v>0.11109933090493546</v>
      </c>
      <c r="R865" s="8">
        <f t="shared" si="263"/>
        <v>1</v>
      </c>
      <c r="S865" s="8">
        <f t="shared" si="264"/>
        <v>0.49310234124919344</v>
      </c>
      <c r="T865" s="8">
        <f t="shared" si="265"/>
        <v>0.43453385899112901</v>
      </c>
      <c r="W865" s="7">
        <v>621491</v>
      </c>
      <c r="X865" s="7" t="s">
        <v>958</v>
      </c>
      <c r="Y865" s="8">
        <v>0</v>
      </c>
      <c r="Z865" s="8">
        <v>0</v>
      </c>
      <c r="AA865" s="8">
        <v>0</v>
      </c>
      <c r="AB865" s="8">
        <v>0</v>
      </c>
      <c r="AC865" s="8">
        <v>0</v>
      </c>
      <c r="AD865" s="8">
        <v>0</v>
      </c>
      <c r="AE865" s="8">
        <v>0</v>
      </c>
      <c r="AF865" s="8">
        <v>0</v>
      </c>
      <c r="AG865" s="8">
        <v>0</v>
      </c>
      <c r="AH865" s="8">
        <v>0</v>
      </c>
      <c r="AI865" s="8">
        <v>0</v>
      </c>
      <c r="AJ865" s="8">
        <v>0</v>
      </c>
      <c r="AK865" s="8">
        <v>0</v>
      </c>
      <c r="AL865" s="8">
        <v>0</v>
      </c>
      <c r="AM865" s="8">
        <v>0</v>
      </c>
      <c r="AN865" s="8">
        <v>1</v>
      </c>
      <c r="AO865" s="8">
        <v>0</v>
      </c>
      <c r="AP865" s="8">
        <v>0</v>
      </c>
      <c r="AS865" s="7">
        <v>621491</v>
      </c>
      <c r="AT865" s="7" t="s">
        <v>958</v>
      </c>
      <c r="AU865" s="8">
        <v>5.8309929434064524E-2</v>
      </c>
      <c r="AV865" s="8">
        <v>1.885769433251613E-2</v>
      </c>
      <c r="AW865" s="8">
        <v>9.6901646701419361E-2</v>
      </c>
      <c r="AX865" s="8">
        <v>8.9861607336177415E-2</v>
      </c>
      <c r="AY865" s="8">
        <v>2.3512153325145158E-2</v>
      </c>
      <c r="AZ865" s="8">
        <v>8.9405999942725814E-2</v>
      </c>
      <c r="BA865" s="8">
        <v>5.6789049871919357E-2</v>
      </c>
      <c r="BB865" s="8">
        <v>1.8116788746990322E-2</v>
      </c>
      <c r="BC865" s="8">
        <v>6.930543972704839E-2</v>
      </c>
      <c r="BD865" s="8">
        <v>4.1968607465516124E-2</v>
      </c>
      <c r="BE865" s="8">
        <v>1.6093282696438709E-2</v>
      </c>
      <c r="BF865" s="8">
        <v>0.10010622422429033</v>
      </c>
      <c r="BG865" s="8">
        <v>0.18108676598283874</v>
      </c>
      <c r="BH865" s="8">
        <v>1.4621869073354837E-6</v>
      </c>
      <c r="BI865" s="8">
        <v>0.11109933090493546</v>
      </c>
      <c r="BJ865" s="8">
        <v>1.1740692704675808</v>
      </c>
      <c r="BK865" s="8">
        <v>0.49310234124919344</v>
      </c>
      <c r="BL865" s="8">
        <v>0.43453385899112901</v>
      </c>
    </row>
    <row r="866" spans="1:64" x14ac:dyDescent="0.3">
      <c r="A866" s="7">
        <v>621492</v>
      </c>
      <c r="B866" s="7" t="str">
        <f t="shared" si="247"/>
        <v>Kidney Dialysis Centers</v>
      </c>
      <c r="C866" s="8">
        <f t="shared" si="248"/>
        <v>0.11076403232423872</v>
      </c>
      <c r="D866" s="8">
        <f t="shared" si="249"/>
        <v>3.0634323028193557E-2</v>
      </c>
      <c r="E866" s="8">
        <f t="shared" si="250"/>
        <v>0.18146383181079029</v>
      </c>
      <c r="F866" s="8">
        <f t="shared" si="251"/>
        <v>0.20842704568030648</v>
      </c>
      <c r="G866" s="8">
        <f t="shared" si="252"/>
        <v>4.4953210423029036E-2</v>
      </c>
      <c r="H866" s="8">
        <f t="shared" si="253"/>
        <v>0.1832546584649048</v>
      </c>
      <c r="I866" s="8">
        <f t="shared" si="254"/>
        <v>0.11050532498966933</v>
      </c>
      <c r="J866" s="8">
        <f t="shared" si="255"/>
        <v>2.9907710277309676E-2</v>
      </c>
      <c r="K866" s="8">
        <f t="shared" si="256"/>
        <v>0.12472088263489997</v>
      </c>
      <c r="L866" s="8">
        <f t="shared" si="257"/>
        <v>7.7134448970533884E-2</v>
      </c>
      <c r="M866" s="8">
        <f t="shared" si="258"/>
        <v>2.5743833427148387E-2</v>
      </c>
      <c r="N866" s="8">
        <f t="shared" si="259"/>
        <v>0.19142398617572581</v>
      </c>
      <c r="O866" s="8">
        <f t="shared" si="260"/>
        <v>0.42272686247603253</v>
      </c>
      <c r="P866" s="8">
        <f t="shared" si="261"/>
        <v>3.3958858045230646E-6</v>
      </c>
      <c r="Q866" s="8">
        <f t="shared" si="262"/>
        <v>0.25229644270306434</v>
      </c>
      <c r="R866" s="8">
        <f t="shared" si="263"/>
        <v>1</v>
      </c>
      <c r="S866" s="8">
        <f t="shared" si="264"/>
        <v>1.114054269407097</v>
      </c>
      <c r="T866" s="8">
        <f t="shared" si="265"/>
        <v>0.94255327274096767</v>
      </c>
      <c r="W866" s="7">
        <v>621492</v>
      </c>
      <c r="X866" s="7" t="s">
        <v>959</v>
      </c>
      <c r="Y866" s="8">
        <v>0</v>
      </c>
      <c r="Z866" s="8">
        <v>0</v>
      </c>
      <c r="AA866" s="8">
        <v>0</v>
      </c>
      <c r="AB866" s="8">
        <v>0</v>
      </c>
      <c r="AC866" s="8">
        <v>0</v>
      </c>
      <c r="AD866" s="8">
        <v>0</v>
      </c>
      <c r="AE866" s="8">
        <v>0</v>
      </c>
      <c r="AF866" s="8">
        <v>0</v>
      </c>
      <c r="AG866" s="8">
        <v>0</v>
      </c>
      <c r="AH866" s="8">
        <v>0</v>
      </c>
      <c r="AI866" s="8">
        <v>0</v>
      </c>
      <c r="AJ866" s="8">
        <v>0</v>
      </c>
      <c r="AK866" s="8">
        <v>0</v>
      </c>
      <c r="AL866" s="8">
        <v>0</v>
      </c>
      <c r="AM866" s="8">
        <v>0</v>
      </c>
      <c r="AN866" s="8">
        <v>1</v>
      </c>
      <c r="AO866" s="8">
        <v>0</v>
      </c>
      <c r="AP866" s="8">
        <v>0</v>
      </c>
      <c r="AS866" s="7">
        <v>621492</v>
      </c>
      <c r="AT866" s="7" t="s">
        <v>959</v>
      </c>
      <c r="AU866" s="8">
        <v>0.11076403232423872</v>
      </c>
      <c r="AV866" s="8">
        <v>3.0634323028193557E-2</v>
      </c>
      <c r="AW866" s="8">
        <v>0.18146383181079029</v>
      </c>
      <c r="AX866" s="8">
        <v>0.20842704568030648</v>
      </c>
      <c r="AY866" s="8">
        <v>4.4953210423029036E-2</v>
      </c>
      <c r="AZ866" s="8">
        <v>0.1832546584649048</v>
      </c>
      <c r="BA866" s="8">
        <v>0.11050532498966933</v>
      </c>
      <c r="BB866" s="8">
        <v>2.9907710277309676E-2</v>
      </c>
      <c r="BC866" s="8">
        <v>0.12472088263489997</v>
      </c>
      <c r="BD866" s="8">
        <v>7.7134448970533884E-2</v>
      </c>
      <c r="BE866" s="8">
        <v>2.5743833427148387E-2</v>
      </c>
      <c r="BF866" s="8">
        <v>0.19142398617572581</v>
      </c>
      <c r="BG866" s="8">
        <v>0.42272686247603253</v>
      </c>
      <c r="BH866" s="8">
        <v>3.3958858045230646E-6</v>
      </c>
      <c r="BI866" s="8">
        <v>0.25229644270306434</v>
      </c>
      <c r="BJ866" s="8">
        <v>1.3228621871629032</v>
      </c>
      <c r="BK866" s="8">
        <v>1.114054269407097</v>
      </c>
      <c r="BL866" s="8">
        <v>0.94255327274096767</v>
      </c>
    </row>
    <row r="867" spans="1:64" x14ac:dyDescent="0.3">
      <c r="A867" s="7">
        <v>621493</v>
      </c>
      <c r="B867" s="7" t="str">
        <f t="shared" si="247"/>
        <v>Freestanding Ambulatory Surgical and Emergency Centers</v>
      </c>
      <c r="C867" s="8">
        <f t="shared" si="248"/>
        <v>0.10621453616320968</v>
      </c>
      <c r="D867" s="8">
        <f t="shared" si="249"/>
        <v>2.9918893387332262E-2</v>
      </c>
      <c r="E867" s="8">
        <f t="shared" si="250"/>
        <v>0.1777647787678871</v>
      </c>
      <c r="F867" s="8">
        <f t="shared" si="251"/>
        <v>0.19896167776688709</v>
      </c>
      <c r="G867" s="8">
        <f t="shared" si="252"/>
        <v>4.3460657023011301E-2</v>
      </c>
      <c r="H867" s="8">
        <f t="shared" si="253"/>
        <v>0.18331008096303222</v>
      </c>
      <c r="I867" s="8">
        <f t="shared" si="254"/>
        <v>0.10658387459435485</v>
      </c>
      <c r="J867" s="8">
        <f t="shared" si="255"/>
        <v>2.9290614434156457E-2</v>
      </c>
      <c r="K867" s="8">
        <f t="shared" si="256"/>
        <v>0.12451724911708062</v>
      </c>
      <c r="L867" s="8">
        <f t="shared" si="257"/>
        <v>7.4435871357569364E-2</v>
      </c>
      <c r="M867" s="8">
        <f t="shared" si="258"/>
        <v>2.5197424845219356E-2</v>
      </c>
      <c r="N867" s="8">
        <f t="shared" si="259"/>
        <v>0.18695041798075807</v>
      </c>
      <c r="O867" s="8">
        <f t="shared" si="260"/>
        <v>0.39250435950972595</v>
      </c>
      <c r="P867" s="8">
        <f t="shared" si="261"/>
        <v>3.2212721602874205E-6</v>
      </c>
      <c r="Q867" s="8">
        <f t="shared" si="262"/>
        <v>0.233657866438645</v>
      </c>
      <c r="R867" s="8">
        <f t="shared" si="263"/>
        <v>1</v>
      </c>
      <c r="S867" s="8">
        <f t="shared" si="264"/>
        <v>1.0547646738170966</v>
      </c>
      <c r="T867" s="8">
        <f t="shared" si="265"/>
        <v>0.88942399621016133</v>
      </c>
      <c r="W867" s="7">
        <v>621493</v>
      </c>
      <c r="X867" s="7" t="s">
        <v>960</v>
      </c>
      <c r="Y867" s="8">
        <v>0</v>
      </c>
      <c r="Z867" s="8">
        <v>0</v>
      </c>
      <c r="AA867" s="8">
        <v>0</v>
      </c>
      <c r="AB867" s="8">
        <v>0</v>
      </c>
      <c r="AC867" s="8">
        <v>0</v>
      </c>
      <c r="AD867" s="8">
        <v>0</v>
      </c>
      <c r="AE867" s="8">
        <v>0</v>
      </c>
      <c r="AF867" s="8">
        <v>0</v>
      </c>
      <c r="AG867" s="8">
        <v>0</v>
      </c>
      <c r="AH867" s="8">
        <v>0</v>
      </c>
      <c r="AI867" s="8">
        <v>0</v>
      </c>
      <c r="AJ867" s="8">
        <v>0</v>
      </c>
      <c r="AK867" s="8">
        <v>0</v>
      </c>
      <c r="AL867" s="8">
        <v>0</v>
      </c>
      <c r="AM867" s="8">
        <v>0</v>
      </c>
      <c r="AN867" s="8">
        <v>1</v>
      </c>
      <c r="AO867" s="8">
        <v>0</v>
      </c>
      <c r="AP867" s="8">
        <v>0</v>
      </c>
      <c r="AS867" s="7">
        <v>621493</v>
      </c>
      <c r="AT867" s="7" t="s">
        <v>960</v>
      </c>
      <c r="AU867" s="8">
        <v>0.10621453616320968</v>
      </c>
      <c r="AV867" s="8">
        <v>2.9918893387332262E-2</v>
      </c>
      <c r="AW867" s="8">
        <v>0.1777647787678871</v>
      </c>
      <c r="AX867" s="8">
        <v>0.19896167776688709</v>
      </c>
      <c r="AY867" s="8">
        <v>4.3460657023011301E-2</v>
      </c>
      <c r="AZ867" s="8">
        <v>0.18331008096303222</v>
      </c>
      <c r="BA867" s="8">
        <v>0.10658387459435485</v>
      </c>
      <c r="BB867" s="8">
        <v>2.9290614434156457E-2</v>
      </c>
      <c r="BC867" s="8">
        <v>0.12451724911708062</v>
      </c>
      <c r="BD867" s="8">
        <v>7.4435871357569364E-2</v>
      </c>
      <c r="BE867" s="8">
        <v>2.5197424845219356E-2</v>
      </c>
      <c r="BF867" s="8">
        <v>0.18695041798075807</v>
      </c>
      <c r="BG867" s="8">
        <v>0.39250435950972595</v>
      </c>
      <c r="BH867" s="8">
        <v>3.2212721602874205E-6</v>
      </c>
      <c r="BI867" s="8">
        <v>0.233657866438645</v>
      </c>
      <c r="BJ867" s="8">
        <v>1.3138982083180648</v>
      </c>
      <c r="BK867" s="8">
        <v>1.0547646738170966</v>
      </c>
      <c r="BL867" s="8">
        <v>0.88942399621016133</v>
      </c>
    </row>
    <row r="868" spans="1:64" x14ac:dyDescent="0.3">
      <c r="A868" s="7">
        <v>621498</v>
      </c>
      <c r="B868" s="7" t="str">
        <f t="shared" si="247"/>
        <v>All Other Outpatient Care Centers</v>
      </c>
      <c r="C868" s="8">
        <f t="shared" si="248"/>
        <v>0.1263209178729032</v>
      </c>
      <c r="D868" s="8">
        <f t="shared" si="249"/>
        <v>3.3832472260517735E-2</v>
      </c>
      <c r="E868" s="8">
        <f t="shared" si="250"/>
        <v>0.20694281067269349</v>
      </c>
      <c r="F868" s="8">
        <f t="shared" si="251"/>
        <v>0.2570233749682258</v>
      </c>
      <c r="G868" s="8">
        <f t="shared" si="252"/>
        <v>5.3764780153450008E-2</v>
      </c>
      <c r="H868" s="8">
        <f t="shared" si="253"/>
        <v>0.22549286596586618</v>
      </c>
      <c r="I868" s="8">
        <f t="shared" si="254"/>
        <v>0.12479871534596769</v>
      </c>
      <c r="J868" s="8">
        <f t="shared" si="255"/>
        <v>3.2657349865098377E-2</v>
      </c>
      <c r="K868" s="8">
        <f t="shared" si="256"/>
        <v>0.14013325282134681</v>
      </c>
      <c r="L868" s="8">
        <f t="shared" si="257"/>
        <v>8.7431865600825803E-2</v>
      </c>
      <c r="M868" s="8">
        <f t="shared" si="258"/>
        <v>2.8327680039832253E-2</v>
      </c>
      <c r="N868" s="8">
        <f t="shared" si="259"/>
        <v>0.21926783789219348</v>
      </c>
      <c r="O868" s="8">
        <f t="shared" si="260"/>
        <v>0.49310525893322582</v>
      </c>
      <c r="P868" s="8">
        <f t="shared" si="261"/>
        <v>3.828033676895807E-6</v>
      </c>
      <c r="Q868" s="8">
        <f t="shared" si="262"/>
        <v>0.29650863848809661</v>
      </c>
      <c r="R868" s="8">
        <f t="shared" si="263"/>
        <v>1</v>
      </c>
      <c r="S868" s="8">
        <f t="shared" si="264"/>
        <v>1.3266036017329035</v>
      </c>
      <c r="T868" s="8">
        <f t="shared" si="265"/>
        <v>1.0879118986779033</v>
      </c>
      <c r="W868" s="7">
        <v>621498</v>
      </c>
      <c r="X868" s="7" t="s">
        <v>961</v>
      </c>
      <c r="Y868" s="8">
        <v>0</v>
      </c>
      <c r="Z868" s="8">
        <v>0</v>
      </c>
      <c r="AA868" s="8">
        <v>0</v>
      </c>
      <c r="AB868" s="8">
        <v>0</v>
      </c>
      <c r="AC868" s="8">
        <v>0</v>
      </c>
      <c r="AD868" s="8">
        <v>0</v>
      </c>
      <c r="AE868" s="8">
        <v>0</v>
      </c>
      <c r="AF868" s="8">
        <v>0</v>
      </c>
      <c r="AG868" s="8">
        <v>0</v>
      </c>
      <c r="AH868" s="8">
        <v>0</v>
      </c>
      <c r="AI868" s="8">
        <v>0</v>
      </c>
      <c r="AJ868" s="8">
        <v>0</v>
      </c>
      <c r="AK868" s="8">
        <v>0</v>
      </c>
      <c r="AL868" s="8">
        <v>0</v>
      </c>
      <c r="AM868" s="8">
        <v>0</v>
      </c>
      <c r="AN868" s="8">
        <v>1</v>
      </c>
      <c r="AO868" s="8">
        <v>0</v>
      </c>
      <c r="AP868" s="8">
        <v>0</v>
      </c>
      <c r="AS868" s="7">
        <v>621498</v>
      </c>
      <c r="AT868" s="7" t="s">
        <v>961</v>
      </c>
      <c r="AU868" s="8">
        <v>0.1263209178729032</v>
      </c>
      <c r="AV868" s="8">
        <v>3.3832472260517735E-2</v>
      </c>
      <c r="AW868" s="8">
        <v>0.20694281067269349</v>
      </c>
      <c r="AX868" s="8">
        <v>0.2570233749682258</v>
      </c>
      <c r="AY868" s="8">
        <v>5.3764780153450008E-2</v>
      </c>
      <c r="AZ868" s="8">
        <v>0.22549286596586618</v>
      </c>
      <c r="BA868" s="8">
        <v>0.12479871534596769</v>
      </c>
      <c r="BB868" s="8">
        <v>3.2657349865098377E-2</v>
      </c>
      <c r="BC868" s="8">
        <v>0.14013325282134681</v>
      </c>
      <c r="BD868" s="8">
        <v>8.7431865600825803E-2</v>
      </c>
      <c r="BE868" s="8">
        <v>2.8327680039832253E-2</v>
      </c>
      <c r="BF868" s="8">
        <v>0.21926783789219348</v>
      </c>
      <c r="BG868" s="8">
        <v>0.49310525893322582</v>
      </c>
      <c r="BH868" s="8">
        <v>3.828033676895807E-6</v>
      </c>
      <c r="BI868" s="8">
        <v>0.29650863848809661</v>
      </c>
      <c r="BJ868" s="8">
        <v>1.3670962008054839</v>
      </c>
      <c r="BK868" s="8">
        <v>1.3266036017329035</v>
      </c>
      <c r="BL868" s="8">
        <v>1.0879118986779033</v>
      </c>
    </row>
    <row r="869" spans="1:64" x14ac:dyDescent="0.3">
      <c r="A869" s="7">
        <v>621511</v>
      </c>
      <c r="B869" s="7" t="str">
        <f t="shared" si="247"/>
        <v>Medical Laboratories</v>
      </c>
      <c r="C869" s="8">
        <f t="shared" si="248"/>
        <v>8.6016651204166114E-2</v>
      </c>
      <c r="D869" s="8">
        <f t="shared" si="249"/>
        <v>1.8796526058304189E-2</v>
      </c>
      <c r="E869" s="8">
        <f t="shared" si="250"/>
        <v>0.17913867966605798</v>
      </c>
      <c r="F869" s="8">
        <f t="shared" si="251"/>
        <v>0.12590639210108223</v>
      </c>
      <c r="G869" s="8">
        <f t="shared" si="252"/>
        <v>2.6545161540771776E-2</v>
      </c>
      <c r="H869" s="8">
        <f t="shared" si="253"/>
        <v>0.19163353402840813</v>
      </c>
      <c r="I869" s="8">
        <f t="shared" si="254"/>
        <v>8.5399381799317733E-2</v>
      </c>
      <c r="J869" s="8">
        <f t="shared" si="255"/>
        <v>1.7633037210784675E-2</v>
      </c>
      <c r="K869" s="8">
        <f t="shared" si="256"/>
        <v>0.12562185522373712</v>
      </c>
      <c r="L869" s="8">
        <f t="shared" si="257"/>
        <v>8.3365076825530654E-2</v>
      </c>
      <c r="M869" s="8">
        <f t="shared" si="258"/>
        <v>1.7526927899826125E-2</v>
      </c>
      <c r="N869" s="8">
        <f t="shared" si="259"/>
        <v>0.20067672804383868</v>
      </c>
      <c r="O869" s="8">
        <f t="shared" si="260"/>
        <v>0.46588632211854808</v>
      </c>
      <c r="P869" s="8">
        <f t="shared" si="261"/>
        <v>4.7181948375198366E-6</v>
      </c>
      <c r="Q869" s="8">
        <f t="shared" si="262"/>
        <v>0.31114366378225816</v>
      </c>
      <c r="R869" s="8">
        <f t="shared" si="263"/>
        <v>1</v>
      </c>
      <c r="S869" s="8">
        <f t="shared" si="264"/>
        <v>1.1505367005735481</v>
      </c>
      <c r="T869" s="8">
        <f t="shared" si="265"/>
        <v>1.0351058871370966</v>
      </c>
      <c r="W869" s="7">
        <v>621511</v>
      </c>
      <c r="X869" s="7" t="s">
        <v>962</v>
      </c>
      <c r="Y869" s="8">
        <v>0</v>
      </c>
      <c r="Z869" s="8">
        <v>0</v>
      </c>
      <c r="AA869" s="8">
        <v>0</v>
      </c>
      <c r="AB869" s="8">
        <v>0</v>
      </c>
      <c r="AC869" s="8">
        <v>0</v>
      </c>
      <c r="AD869" s="8">
        <v>0</v>
      </c>
      <c r="AE869" s="8">
        <v>0</v>
      </c>
      <c r="AF869" s="8">
        <v>0</v>
      </c>
      <c r="AG869" s="8">
        <v>0</v>
      </c>
      <c r="AH869" s="8">
        <v>0</v>
      </c>
      <c r="AI869" s="8">
        <v>0</v>
      </c>
      <c r="AJ869" s="8">
        <v>0</v>
      </c>
      <c r="AK869" s="8">
        <v>0</v>
      </c>
      <c r="AL869" s="8">
        <v>0</v>
      </c>
      <c r="AM869" s="8">
        <v>0</v>
      </c>
      <c r="AN869" s="8">
        <v>1</v>
      </c>
      <c r="AO869" s="8">
        <v>0</v>
      </c>
      <c r="AP869" s="8">
        <v>0</v>
      </c>
      <c r="AS869" s="7">
        <v>621511</v>
      </c>
      <c r="AT869" s="7" t="s">
        <v>962</v>
      </c>
      <c r="AU869" s="8">
        <v>8.6016651204166114E-2</v>
      </c>
      <c r="AV869" s="8">
        <v>1.8796526058304189E-2</v>
      </c>
      <c r="AW869" s="8">
        <v>0.17913867966605798</v>
      </c>
      <c r="AX869" s="8">
        <v>0.12590639210108223</v>
      </c>
      <c r="AY869" s="8">
        <v>2.6545161540771776E-2</v>
      </c>
      <c r="AZ869" s="8">
        <v>0.19163353402840813</v>
      </c>
      <c r="BA869" s="8">
        <v>8.5399381799317733E-2</v>
      </c>
      <c r="BB869" s="8">
        <v>1.7633037210784675E-2</v>
      </c>
      <c r="BC869" s="8">
        <v>0.12562185522373712</v>
      </c>
      <c r="BD869" s="8">
        <v>8.3365076825530654E-2</v>
      </c>
      <c r="BE869" s="8">
        <v>1.7526927899826125E-2</v>
      </c>
      <c r="BF869" s="8">
        <v>0.20067672804383868</v>
      </c>
      <c r="BG869" s="8">
        <v>0.46588632211854808</v>
      </c>
      <c r="BH869" s="8">
        <v>4.7181948375198366E-6</v>
      </c>
      <c r="BI869" s="8">
        <v>0.31114366378225816</v>
      </c>
      <c r="BJ869" s="8">
        <v>1.2839518569283876</v>
      </c>
      <c r="BK869" s="8">
        <v>1.1505367005735481</v>
      </c>
      <c r="BL869" s="8">
        <v>1.0351058871370966</v>
      </c>
    </row>
    <row r="870" spans="1:64" x14ac:dyDescent="0.3">
      <c r="A870" s="7">
        <v>621512</v>
      </c>
      <c r="B870" s="7" t="str">
        <f t="shared" si="247"/>
        <v>Diagnostic Imaging Centers</v>
      </c>
      <c r="C870" s="8">
        <f t="shared" si="248"/>
        <v>7.3798110635648367E-2</v>
      </c>
      <c r="D870" s="8">
        <f t="shared" si="249"/>
        <v>1.6922757978914037E-2</v>
      </c>
      <c r="E870" s="8">
        <f t="shared" si="250"/>
        <v>0.15373643850635488</v>
      </c>
      <c r="F870" s="8">
        <f t="shared" si="251"/>
        <v>0.11778179229989191</v>
      </c>
      <c r="G870" s="8">
        <f t="shared" si="252"/>
        <v>2.5750350862276446E-2</v>
      </c>
      <c r="H870" s="8">
        <f t="shared" si="253"/>
        <v>0.18563371914694834</v>
      </c>
      <c r="I870" s="8">
        <f t="shared" si="254"/>
        <v>7.3167882948385485E-2</v>
      </c>
      <c r="J870" s="8">
        <f t="shared" si="255"/>
        <v>1.5936941430394192E-2</v>
      </c>
      <c r="K870" s="8">
        <f t="shared" si="256"/>
        <v>0.10966857202128871</v>
      </c>
      <c r="L870" s="8">
        <f t="shared" si="257"/>
        <v>7.2017266779891925E-2</v>
      </c>
      <c r="M870" s="8">
        <f t="shared" si="258"/>
        <v>1.5874869460808384E-2</v>
      </c>
      <c r="N870" s="8">
        <f t="shared" si="259"/>
        <v>0.17150489556959678</v>
      </c>
      <c r="O870" s="8">
        <f t="shared" si="260"/>
        <v>0.37270137360903216</v>
      </c>
      <c r="P870" s="8">
        <f t="shared" si="261"/>
        <v>3.2080117882445168E-6</v>
      </c>
      <c r="Q870" s="8">
        <f t="shared" si="262"/>
        <v>0.24956006870774172</v>
      </c>
      <c r="R870" s="8">
        <f t="shared" si="263"/>
        <v>1</v>
      </c>
      <c r="S870" s="8">
        <f t="shared" si="264"/>
        <v>0.97432715263112912</v>
      </c>
      <c r="T870" s="8">
        <f t="shared" si="265"/>
        <v>0.84393468672258043</v>
      </c>
      <c r="W870" s="7">
        <v>621512</v>
      </c>
      <c r="X870" s="7" t="s">
        <v>963</v>
      </c>
      <c r="Y870" s="8">
        <v>0</v>
      </c>
      <c r="Z870" s="8">
        <v>0</v>
      </c>
      <c r="AA870" s="8">
        <v>0</v>
      </c>
      <c r="AB870" s="8">
        <v>0</v>
      </c>
      <c r="AC870" s="8">
        <v>0</v>
      </c>
      <c r="AD870" s="8">
        <v>0</v>
      </c>
      <c r="AE870" s="8">
        <v>0</v>
      </c>
      <c r="AF870" s="8">
        <v>0</v>
      </c>
      <c r="AG870" s="8">
        <v>0</v>
      </c>
      <c r="AH870" s="8">
        <v>0</v>
      </c>
      <c r="AI870" s="8">
        <v>0</v>
      </c>
      <c r="AJ870" s="8">
        <v>0</v>
      </c>
      <c r="AK870" s="8">
        <v>0</v>
      </c>
      <c r="AL870" s="8">
        <v>0</v>
      </c>
      <c r="AM870" s="8">
        <v>0</v>
      </c>
      <c r="AN870" s="8">
        <v>1</v>
      </c>
      <c r="AO870" s="8">
        <v>0</v>
      </c>
      <c r="AP870" s="8">
        <v>0</v>
      </c>
      <c r="AS870" s="7">
        <v>621512</v>
      </c>
      <c r="AT870" s="7" t="s">
        <v>963</v>
      </c>
      <c r="AU870" s="8">
        <v>7.3798110635648367E-2</v>
      </c>
      <c r="AV870" s="8">
        <v>1.6922757978914037E-2</v>
      </c>
      <c r="AW870" s="8">
        <v>0.15373643850635488</v>
      </c>
      <c r="AX870" s="8">
        <v>0.11778179229989191</v>
      </c>
      <c r="AY870" s="8">
        <v>2.5750350862276446E-2</v>
      </c>
      <c r="AZ870" s="8">
        <v>0.18563371914694834</v>
      </c>
      <c r="BA870" s="8">
        <v>7.3167882948385485E-2</v>
      </c>
      <c r="BB870" s="8">
        <v>1.5936941430394192E-2</v>
      </c>
      <c r="BC870" s="8">
        <v>0.10966857202128871</v>
      </c>
      <c r="BD870" s="8">
        <v>7.2017266779891925E-2</v>
      </c>
      <c r="BE870" s="8">
        <v>1.5874869460808384E-2</v>
      </c>
      <c r="BF870" s="8">
        <v>0.17150489556959678</v>
      </c>
      <c r="BG870" s="8">
        <v>0.37270137360903216</v>
      </c>
      <c r="BH870" s="8">
        <v>3.2080117882445168E-6</v>
      </c>
      <c r="BI870" s="8">
        <v>0.24956006870774172</v>
      </c>
      <c r="BJ870" s="8">
        <v>1.2444573071209679</v>
      </c>
      <c r="BK870" s="8">
        <v>0.97432715263112912</v>
      </c>
      <c r="BL870" s="8">
        <v>0.84393468672258043</v>
      </c>
    </row>
    <row r="871" spans="1:64" x14ac:dyDescent="0.3">
      <c r="A871" s="7">
        <v>621610</v>
      </c>
      <c r="B871" s="7" t="str">
        <f t="shared" si="247"/>
        <v>Home Health Care Services</v>
      </c>
      <c r="C871" s="8">
        <f t="shared" si="248"/>
        <v>4.7408980670899999E-2</v>
      </c>
      <c r="D871" s="8">
        <f t="shared" si="249"/>
        <v>7.0744091751800001E-3</v>
      </c>
      <c r="E871" s="8">
        <f t="shared" si="250"/>
        <v>7.3342485412699998E-2</v>
      </c>
      <c r="F871" s="8">
        <f t="shared" si="251"/>
        <v>1.91954471786E-2</v>
      </c>
      <c r="G871" s="8">
        <f t="shared" si="252"/>
        <v>3.0811954247200002E-3</v>
      </c>
      <c r="H871" s="8">
        <f t="shared" si="253"/>
        <v>2.9277250175300001E-2</v>
      </c>
      <c r="I871" s="8">
        <f t="shared" si="254"/>
        <v>2.2850303590900001E-2</v>
      </c>
      <c r="J871" s="8">
        <f t="shared" si="255"/>
        <v>3.2916405934499998E-3</v>
      </c>
      <c r="K871" s="8">
        <f t="shared" si="256"/>
        <v>2.9764894349399999E-2</v>
      </c>
      <c r="L871" s="8">
        <f t="shared" si="257"/>
        <v>2.7616158948E-2</v>
      </c>
      <c r="M871" s="8">
        <f t="shared" si="258"/>
        <v>4.80926252193E-3</v>
      </c>
      <c r="N871" s="8">
        <f t="shared" si="259"/>
        <v>6.0520411906799999E-2</v>
      </c>
      <c r="O871" s="8">
        <f t="shared" si="260"/>
        <v>0.75633188052300004</v>
      </c>
      <c r="P871" s="8">
        <f t="shared" si="261"/>
        <v>2.0586886799900002E-5</v>
      </c>
      <c r="Q871" s="8">
        <f t="shared" si="262"/>
        <v>0.71025550134399995</v>
      </c>
      <c r="R871" s="8">
        <f t="shared" si="263"/>
        <v>1.1278258752600001</v>
      </c>
      <c r="S871" s="8">
        <f t="shared" si="264"/>
        <v>1.0515538927800001</v>
      </c>
      <c r="T871" s="8">
        <f t="shared" si="265"/>
        <v>1.0559068385299999</v>
      </c>
      <c r="W871" s="7">
        <v>621610</v>
      </c>
      <c r="X871" s="7" t="s">
        <v>964</v>
      </c>
      <c r="Y871" s="8">
        <v>4.7408980670899999E-2</v>
      </c>
      <c r="Z871" s="8">
        <v>7.0744091751800001E-3</v>
      </c>
      <c r="AA871" s="8">
        <v>7.3342485412699998E-2</v>
      </c>
      <c r="AB871" s="8">
        <v>1.91954471786E-2</v>
      </c>
      <c r="AC871" s="8">
        <v>3.0811954247200002E-3</v>
      </c>
      <c r="AD871" s="8">
        <v>2.9277250175300001E-2</v>
      </c>
      <c r="AE871" s="8">
        <v>2.2850303590900001E-2</v>
      </c>
      <c r="AF871" s="8">
        <v>3.2916405934499998E-3</v>
      </c>
      <c r="AG871" s="8">
        <v>2.9764894349399999E-2</v>
      </c>
      <c r="AH871" s="8">
        <v>2.7616158948E-2</v>
      </c>
      <c r="AI871" s="8">
        <v>4.80926252193E-3</v>
      </c>
      <c r="AJ871" s="8">
        <v>6.0520411906799999E-2</v>
      </c>
      <c r="AK871" s="8">
        <v>0.75633188052300004</v>
      </c>
      <c r="AL871" s="8">
        <v>2.0586886799900002E-5</v>
      </c>
      <c r="AM871" s="8">
        <v>0.71025550134399995</v>
      </c>
      <c r="AN871" s="8">
        <v>1.1278258752600001</v>
      </c>
      <c r="AO871" s="8">
        <v>1.0515538927800001</v>
      </c>
      <c r="AP871" s="8">
        <v>1.0559068385299999</v>
      </c>
      <c r="AS871" s="7">
        <v>621610</v>
      </c>
      <c r="AT871" s="7" t="s">
        <v>964</v>
      </c>
      <c r="AU871" s="8">
        <v>7.8985974817841906E-2</v>
      </c>
      <c r="AV871" s="8">
        <v>1.9241684937345325E-2</v>
      </c>
      <c r="AW871" s="8">
        <v>0.19353679124149345</v>
      </c>
      <c r="AX871" s="8">
        <v>3.2772247895431615E-2</v>
      </c>
      <c r="AY871" s="8">
        <v>7.8744239933717739E-3</v>
      </c>
      <c r="AZ871" s="8">
        <v>7.7485166808309691E-2</v>
      </c>
      <c r="BA871" s="8">
        <v>4.1465380279058085E-2</v>
      </c>
      <c r="BB871" s="8">
        <v>9.8974601993967789E-3</v>
      </c>
      <c r="BC871" s="8">
        <v>9.5090819630383891E-2</v>
      </c>
      <c r="BD871" s="8">
        <v>4.8826844176851611E-2</v>
      </c>
      <c r="BE871" s="8">
        <v>1.3479758108504512E-2</v>
      </c>
      <c r="BF871" s="8">
        <v>0.15104360328275154</v>
      </c>
      <c r="BG871" s="8">
        <v>0.74425912767288682</v>
      </c>
      <c r="BH871" s="8">
        <v>2.0592386795562903E-5</v>
      </c>
      <c r="BI871" s="8">
        <v>0.69820666487441951</v>
      </c>
      <c r="BJ871" s="8">
        <v>1.2917644509958064</v>
      </c>
      <c r="BK871" s="8">
        <v>1.10200280643871</v>
      </c>
      <c r="BL871" s="8">
        <v>1.1303246278511292</v>
      </c>
    </row>
    <row r="872" spans="1:64" x14ac:dyDescent="0.3">
      <c r="A872" s="7">
        <v>621910</v>
      </c>
      <c r="B872" s="7" t="str">
        <f t="shared" si="247"/>
        <v>Ambulance Services</v>
      </c>
      <c r="C872" s="8">
        <f t="shared" si="248"/>
        <v>9.3359684486599995E-2</v>
      </c>
      <c r="D872" s="8">
        <f t="shared" si="249"/>
        <v>2.46110867234E-2</v>
      </c>
      <c r="E872" s="8">
        <f t="shared" si="250"/>
        <v>7.6697806220699993E-2</v>
      </c>
      <c r="F872" s="8">
        <f t="shared" si="251"/>
        <v>7.7916989589700003E-2</v>
      </c>
      <c r="G872" s="8">
        <f t="shared" si="252"/>
        <v>1.9738009237999999E-2</v>
      </c>
      <c r="H872" s="8">
        <f t="shared" si="253"/>
        <v>6.9373077399800004E-2</v>
      </c>
      <c r="I872" s="8">
        <f t="shared" si="254"/>
        <v>5.4200739990499999E-2</v>
      </c>
      <c r="J872" s="8">
        <f t="shared" si="255"/>
        <v>1.3226812380500001E-2</v>
      </c>
      <c r="K872" s="8">
        <f t="shared" si="256"/>
        <v>3.8629892422899999E-2</v>
      </c>
      <c r="L872" s="8">
        <f t="shared" si="257"/>
        <v>6.9588029264799997E-2</v>
      </c>
      <c r="M872" s="8">
        <f t="shared" si="258"/>
        <v>1.9688134536100001E-2</v>
      </c>
      <c r="N872" s="8">
        <f t="shared" si="259"/>
        <v>8.0828132498900002E-2</v>
      </c>
      <c r="O872" s="8">
        <f t="shared" si="260"/>
        <v>0.59822028440499997</v>
      </c>
      <c r="P872" s="8">
        <f t="shared" si="261"/>
        <v>8.8172562850399994E-6</v>
      </c>
      <c r="Q872" s="8">
        <f t="shared" si="262"/>
        <v>0.55681980998699998</v>
      </c>
      <c r="R872" s="8">
        <f t="shared" si="263"/>
        <v>1.1946685774300001</v>
      </c>
      <c r="S872" s="8">
        <f t="shared" si="264"/>
        <v>1.16702807623</v>
      </c>
      <c r="T872" s="8">
        <f t="shared" si="265"/>
        <v>1.10605744479</v>
      </c>
      <c r="W872" s="7">
        <v>621910</v>
      </c>
      <c r="X872" s="7" t="s">
        <v>965</v>
      </c>
      <c r="Y872" s="8">
        <v>9.3359684486599995E-2</v>
      </c>
      <c r="Z872" s="8">
        <v>2.46110867234E-2</v>
      </c>
      <c r="AA872" s="8">
        <v>7.6697806220699993E-2</v>
      </c>
      <c r="AB872" s="8">
        <v>7.7916989589700003E-2</v>
      </c>
      <c r="AC872" s="8">
        <v>1.9738009237999999E-2</v>
      </c>
      <c r="AD872" s="8">
        <v>6.9373077399800004E-2</v>
      </c>
      <c r="AE872" s="8">
        <v>5.4200739990499999E-2</v>
      </c>
      <c r="AF872" s="8">
        <v>1.3226812380500001E-2</v>
      </c>
      <c r="AG872" s="8">
        <v>3.8629892422899999E-2</v>
      </c>
      <c r="AH872" s="8">
        <v>6.9588029264799997E-2</v>
      </c>
      <c r="AI872" s="8">
        <v>1.9688134536100001E-2</v>
      </c>
      <c r="AJ872" s="8">
        <v>8.0828132498900002E-2</v>
      </c>
      <c r="AK872" s="8">
        <v>0.59822028440499997</v>
      </c>
      <c r="AL872" s="8">
        <v>8.8172562850399994E-6</v>
      </c>
      <c r="AM872" s="8">
        <v>0.55681980998699998</v>
      </c>
      <c r="AN872" s="8">
        <v>1.1946685774300001</v>
      </c>
      <c r="AO872" s="8">
        <v>1.16702807623</v>
      </c>
      <c r="AP872" s="8">
        <v>1.10605744479</v>
      </c>
      <c r="AS872" s="7">
        <v>621910</v>
      </c>
      <c r="AT872" s="7" t="s">
        <v>965</v>
      </c>
      <c r="AU872" s="8">
        <v>0.13404152439892419</v>
      </c>
      <c r="AV872" s="8">
        <v>4.2053827330156467E-2</v>
      </c>
      <c r="AW872" s="8">
        <v>0.18738961229208556</v>
      </c>
      <c r="AX872" s="8">
        <v>7.5824519064270957E-2</v>
      </c>
      <c r="AY872" s="8">
        <v>2.3799920697320318E-2</v>
      </c>
      <c r="AZ872" s="8">
        <v>0.1175200571506</v>
      </c>
      <c r="BA872" s="8">
        <v>8.026464689461936E-2</v>
      </c>
      <c r="BB872" s="8">
        <v>2.4919753325924027E-2</v>
      </c>
      <c r="BC872" s="8">
        <v>0.11464562329864839</v>
      </c>
      <c r="BD872" s="8">
        <v>0.10250332374408062</v>
      </c>
      <c r="BE872" s="8">
        <v>3.5065268391410311E-2</v>
      </c>
      <c r="BF872" s="8">
        <v>0.18643704844356127</v>
      </c>
      <c r="BG872" s="8">
        <v>0.59842367724400003</v>
      </c>
      <c r="BH872" s="8">
        <v>1.1998034109086453E-5</v>
      </c>
      <c r="BI872" s="8">
        <v>0.55665681856699956</v>
      </c>
      <c r="BJ872" s="8">
        <v>1.3634849640214515</v>
      </c>
      <c r="BK872" s="8">
        <v>1.2171444969117742</v>
      </c>
      <c r="BL872" s="8">
        <v>1.2198300235196773</v>
      </c>
    </row>
    <row r="873" spans="1:64" x14ac:dyDescent="0.3">
      <c r="A873" s="7">
        <v>621991</v>
      </c>
      <c r="B873" s="7" t="str">
        <f t="shared" si="247"/>
        <v>Blood and Organ Banks</v>
      </c>
      <c r="C873" s="8">
        <f t="shared" si="248"/>
        <v>7.1060455464787092E-2</v>
      </c>
      <c r="D873" s="8">
        <f t="shared" si="249"/>
        <v>2.4739072777211293E-2</v>
      </c>
      <c r="E873" s="8">
        <f t="shared" si="250"/>
        <v>0.10227280721993548</v>
      </c>
      <c r="F873" s="8">
        <f t="shared" si="251"/>
        <v>5.1433509217822589E-2</v>
      </c>
      <c r="G873" s="8">
        <f t="shared" si="252"/>
        <v>1.9150606381320486E-2</v>
      </c>
      <c r="H873" s="8">
        <f t="shared" si="253"/>
        <v>8.3174683403243563E-2</v>
      </c>
      <c r="I873" s="8">
        <f t="shared" si="254"/>
        <v>4.3331776441817738E-2</v>
      </c>
      <c r="J873" s="8">
        <f t="shared" si="255"/>
        <v>1.5072818992266129E-2</v>
      </c>
      <c r="K873" s="8">
        <f t="shared" si="256"/>
        <v>6.3048458651500008E-2</v>
      </c>
      <c r="L873" s="8">
        <f t="shared" si="257"/>
        <v>5.6378259071687094E-2</v>
      </c>
      <c r="M873" s="8">
        <f t="shared" si="258"/>
        <v>2.1026930594170965E-2</v>
      </c>
      <c r="N873" s="8">
        <f t="shared" si="259"/>
        <v>0.10151548348222579</v>
      </c>
      <c r="O873" s="8">
        <f t="shared" si="260"/>
        <v>0.2606058381983225</v>
      </c>
      <c r="P873" s="8">
        <f t="shared" si="261"/>
        <v>4.7910628129932257E-6</v>
      </c>
      <c r="Q873" s="8">
        <f t="shared" si="262"/>
        <v>0.24215668068745164</v>
      </c>
      <c r="R873" s="8">
        <f t="shared" si="263"/>
        <v>1</v>
      </c>
      <c r="S873" s="8">
        <f t="shared" si="264"/>
        <v>0.58924266996999985</v>
      </c>
      <c r="T873" s="8">
        <f t="shared" si="265"/>
        <v>0.55693692505338721</v>
      </c>
      <c r="W873" s="7">
        <v>621991</v>
      </c>
      <c r="X873" s="7" t="s">
        <v>966</v>
      </c>
      <c r="Y873" s="8">
        <v>0</v>
      </c>
      <c r="Z873" s="8">
        <v>0</v>
      </c>
      <c r="AA873" s="8">
        <v>0</v>
      </c>
      <c r="AB873" s="8">
        <v>0</v>
      </c>
      <c r="AC873" s="8">
        <v>0</v>
      </c>
      <c r="AD873" s="8">
        <v>0</v>
      </c>
      <c r="AE873" s="8">
        <v>0</v>
      </c>
      <c r="AF873" s="8">
        <v>0</v>
      </c>
      <c r="AG873" s="8">
        <v>0</v>
      </c>
      <c r="AH873" s="8">
        <v>0</v>
      </c>
      <c r="AI873" s="8">
        <v>0</v>
      </c>
      <c r="AJ873" s="8">
        <v>0</v>
      </c>
      <c r="AK873" s="8">
        <v>0</v>
      </c>
      <c r="AL873" s="8">
        <v>0</v>
      </c>
      <c r="AM873" s="8">
        <v>0</v>
      </c>
      <c r="AN873" s="8">
        <v>1</v>
      </c>
      <c r="AO873" s="8">
        <v>0</v>
      </c>
      <c r="AP873" s="8">
        <v>0</v>
      </c>
      <c r="AS873" s="7">
        <v>621991</v>
      </c>
      <c r="AT873" s="7" t="s">
        <v>966</v>
      </c>
      <c r="AU873" s="8">
        <v>7.1060455464787092E-2</v>
      </c>
      <c r="AV873" s="8">
        <v>2.4739072777211293E-2</v>
      </c>
      <c r="AW873" s="8">
        <v>0.10227280721993548</v>
      </c>
      <c r="AX873" s="8">
        <v>5.1433509217822589E-2</v>
      </c>
      <c r="AY873" s="8">
        <v>1.9150606381320486E-2</v>
      </c>
      <c r="AZ873" s="8">
        <v>8.3174683403243563E-2</v>
      </c>
      <c r="BA873" s="8">
        <v>4.3331776441817738E-2</v>
      </c>
      <c r="BB873" s="8">
        <v>1.5072818992266129E-2</v>
      </c>
      <c r="BC873" s="8">
        <v>6.3048458651500008E-2</v>
      </c>
      <c r="BD873" s="8">
        <v>5.6378259071687094E-2</v>
      </c>
      <c r="BE873" s="8">
        <v>2.1026930594170965E-2</v>
      </c>
      <c r="BF873" s="8">
        <v>0.10151548348222579</v>
      </c>
      <c r="BG873" s="8">
        <v>0.2606058381983225</v>
      </c>
      <c r="BH873" s="8">
        <v>4.7910628129932257E-6</v>
      </c>
      <c r="BI873" s="8">
        <v>0.24215668068745164</v>
      </c>
      <c r="BJ873" s="8">
        <v>1.1980723354617744</v>
      </c>
      <c r="BK873" s="8">
        <v>0.58924266996999985</v>
      </c>
      <c r="BL873" s="8">
        <v>0.55693692505338721</v>
      </c>
    </row>
    <row r="874" spans="1:64" x14ac:dyDescent="0.3">
      <c r="A874" s="7">
        <v>621999</v>
      </c>
      <c r="B874" s="7" t="str">
        <f t="shared" si="247"/>
        <v>All Other Miscellaneous Ambulatory Health Care Services</v>
      </c>
      <c r="C874" s="8">
        <f t="shared" si="248"/>
        <v>9.3202285002400007E-2</v>
      </c>
      <c r="D874" s="8">
        <f t="shared" si="249"/>
        <v>2.4506588564099999E-2</v>
      </c>
      <c r="E874" s="8">
        <f t="shared" si="250"/>
        <v>7.1275567864300005E-2</v>
      </c>
      <c r="F874" s="8">
        <f t="shared" si="251"/>
        <v>0.105785237411</v>
      </c>
      <c r="G874" s="8">
        <f t="shared" si="252"/>
        <v>2.6835101984499999E-2</v>
      </c>
      <c r="H874" s="8">
        <f t="shared" si="253"/>
        <v>8.5925467371900002E-2</v>
      </c>
      <c r="I874" s="8">
        <f t="shared" si="254"/>
        <v>5.4071129210700002E-2</v>
      </c>
      <c r="J874" s="8">
        <f t="shared" si="255"/>
        <v>1.3167396677200001E-2</v>
      </c>
      <c r="K874" s="8">
        <f t="shared" si="256"/>
        <v>3.52317375788E-2</v>
      </c>
      <c r="L874" s="8">
        <f t="shared" si="257"/>
        <v>6.9401695852200004E-2</v>
      </c>
      <c r="M874" s="8">
        <f t="shared" si="258"/>
        <v>1.96073543567E-2</v>
      </c>
      <c r="N874" s="8">
        <f t="shared" si="259"/>
        <v>7.5583185691999996E-2</v>
      </c>
      <c r="O874" s="8">
        <f t="shared" si="260"/>
        <v>0.59825850125199997</v>
      </c>
      <c r="P874" s="8">
        <f t="shared" si="261"/>
        <v>6.4650739705600001E-6</v>
      </c>
      <c r="Q874" s="8">
        <f t="shared" si="262"/>
        <v>0.55719327322000001</v>
      </c>
      <c r="R874" s="8">
        <f t="shared" si="263"/>
        <v>1.1889844414299999</v>
      </c>
      <c r="S874" s="8">
        <f t="shared" si="264"/>
        <v>1.2185458067699999</v>
      </c>
      <c r="T874" s="8">
        <f t="shared" si="265"/>
        <v>1.1024702634700001</v>
      </c>
      <c r="W874" s="7">
        <v>621999</v>
      </c>
      <c r="X874" s="7" t="s">
        <v>967</v>
      </c>
      <c r="Y874" s="8">
        <v>9.3202285002400007E-2</v>
      </c>
      <c r="Z874" s="8">
        <v>2.4506588564099999E-2</v>
      </c>
      <c r="AA874" s="8">
        <v>7.1275567864300005E-2</v>
      </c>
      <c r="AB874" s="8">
        <v>0.105785237411</v>
      </c>
      <c r="AC874" s="8">
        <v>2.6835101984499999E-2</v>
      </c>
      <c r="AD874" s="8">
        <v>8.5925467371900002E-2</v>
      </c>
      <c r="AE874" s="8">
        <v>5.4071129210700002E-2</v>
      </c>
      <c r="AF874" s="8">
        <v>1.3167396677200001E-2</v>
      </c>
      <c r="AG874" s="8">
        <v>3.52317375788E-2</v>
      </c>
      <c r="AH874" s="8">
        <v>6.9401695852200004E-2</v>
      </c>
      <c r="AI874" s="8">
        <v>1.96073543567E-2</v>
      </c>
      <c r="AJ874" s="8">
        <v>7.5583185691999996E-2</v>
      </c>
      <c r="AK874" s="8">
        <v>0.59825850125199997</v>
      </c>
      <c r="AL874" s="8">
        <v>6.4650739705600001E-6</v>
      </c>
      <c r="AM874" s="8">
        <v>0.55719327322000001</v>
      </c>
      <c r="AN874" s="8">
        <v>1.1889844414299999</v>
      </c>
      <c r="AO874" s="8">
        <v>1.2185458067699999</v>
      </c>
      <c r="AP874" s="8">
        <v>1.1024702634700001</v>
      </c>
      <c r="AS874" s="7">
        <v>621999</v>
      </c>
      <c r="AT874" s="7" t="s">
        <v>967</v>
      </c>
      <c r="AU874" s="8">
        <v>0.1235370768669919</v>
      </c>
      <c r="AV874" s="8">
        <v>3.9651975716304827E-2</v>
      </c>
      <c r="AW874" s="8">
        <v>0.168963267089208</v>
      </c>
      <c r="AX874" s="8">
        <v>9.9524254274943519E-2</v>
      </c>
      <c r="AY874" s="8">
        <v>3.2495472134364517E-2</v>
      </c>
      <c r="AZ874" s="8">
        <v>0.15117093733373391</v>
      </c>
      <c r="BA874" s="8">
        <v>7.4048490204779036E-2</v>
      </c>
      <c r="BB874" s="8">
        <v>2.3558802859823071E-2</v>
      </c>
      <c r="BC874" s="8">
        <v>0.10315809266706454</v>
      </c>
      <c r="BD874" s="8">
        <v>9.5034062060053229E-2</v>
      </c>
      <c r="BE874" s="8">
        <v>3.3140565816814509E-2</v>
      </c>
      <c r="BF874" s="8">
        <v>0.16823346586111293</v>
      </c>
      <c r="BG874" s="8">
        <v>0.53089040418185529</v>
      </c>
      <c r="BH874" s="8">
        <v>6.9891755274682269E-6</v>
      </c>
      <c r="BI874" s="8">
        <v>0.49390782386887155</v>
      </c>
      <c r="BJ874" s="8">
        <v>1.332152319672903</v>
      </c>
      <c r="BK874" s="8">
        <v>1.1702874379364516</v>
      </c>
      <c r="BL874" s="8">
        <v>1.087862159925</v>
      </c>
    </row>
    <row r="875" spans="1:64" x14ac:dyDescent="0.3">
      <c r="A875" s="7">
        <v>622110</v>
      </c>
      <c r="B875" s="7" t="str">
        <f t="shared" si="247"/>
        <v>General Medical and Surgical Hospitals</v>
      </c>
      <c r="C875" s="8">
        <f t="shared" si="248"/>
        <v>0.15140683225655968</v>
      </c>
      <c r="D875" s="8">
        <f t="shared" si="249"/>
        <v>4.2283442487745168E-2</v>
      </c>
      <c r="E875" s="8">
        <f t="shared" si="250"/>
        <v>0.17528862021724023</v>
      </c>
      <c r="F875" s="8">
        <f t="shared" si="251"/>
        <v>0.21828918480911125</v>
      </c>
      <c r="G875" s="8">
        <f t="shared" si="252"/>
        <v>5.4507682090224191E-2</v>
      </c>
      <c r="H875" s="8">
        <f t="shared" si="253"/>
        <v>0.20083258433925977</v>
      </c>
      <c r="I875" s="8">
        <f t="shared" si="254"/>
        <v>0.13673726214626292</v>
      </c>
      <c r="J875" s="8">
        <f t="shared" si="255"/>
        <v>3.5825403733196932E-2</v>
      </c>
      <c r="K875" s="8">
        <f t="shared" si="256"/>
        <v>0.13053873169130645</v>
      </c>
      <c r="L875" s="8">
        <f t="shared" si="257"/>
        <v>0.1477121639330419</v>
      </c>
      <c r="M875" s="8">
        <f t="shared" si="258"/>
        <v>4.1393876417514505E-2</v>
      </c>
      <c r="N875" s="8">
        <f t="shared" si="259"/>
        <v>0.20932235436230806</v>
      </c>
      <c r="O875" s="8">
        <f t="shared" si="260"/>
        <v>0.45946666933838665</v>
      </c>
      <c r="P875" s="8">
        <f t="shared" si="261"/>
        <v>5.0364072404087093E-6</v>
      </c>
      <c r="Q875" s="8">
        <f t="shared" si="262"/>
        <v>0.36445316667596822</v>
      </c>
      <c r="R875" s="8">
        <f t="shared" si="263"/>
        <v>1</v>
      </c>
      <c r="S875" s="8">
        <f t="shared" si="264"/>
        <v>1.3607262254327421</v>
      </c>
      <c r="T875" s="8">
        <f t="shared" si="265"/>
        <v>1.1901981717651615</v>
      </c>
      <c r="W875" s="7">
        <v>622110</v>
      </c>
      <c r="X875" s="7" t="s">
        <v>968</v>
      </c>
      <c r="Y875" s="8">
        <v>0</v>
      </c>
      <c r="Z875" s="8">
        <v>0</v>
      </c>
      <c r="AA875" s="8">
        <v>0</v>
      </c>
      <c r="AB875" s="8">
        <v>0</v>
      </c>
      <c r="AC875" s="8">
        <v>0</v>
      </c>
      <c r="AD875" s="8">
        <v>0</v>
      </c>
      <c r="AE875" s="8">
        <v>0</v>
      </c>
      <c r="AF875" s="8">
        <v>0</v>
      </c>
      <c r="AG875" s="8">
        <v>0</v>
      </c>
      <c r="AH875" s="8">
        <v>0</v>
      </c>
      <c r="AI875" s="8">
        <v>0</v>
      </c>
      <c r="AJ875" s="8">
        <v>0</v>
      </c>
      <c r="AK875" s="8">
        <v>0</v>
      </c>
      <c r="AL875" s="8">
        <v>0</v>
      </c>
      <c r="AM875" s="8">
        <v>0</v>
      </c>
      <c r="AN875" s="8">
        <v>1</v>
      </c>
      <c r="AO875" s="8">
        <v>0</v>
      </c>
      <c r="AP875" s="8">
        <v>0</v>
      </c>
      <c r="AS875" s="7">
        <v>622110</v>
      </c>
      <c r="AT875" s="7" t="s">
        <v>968</v>
      </c>
      <c r="AU875" s="8">
        <v>0.15140683225655968</v>
      </c>
      <c r="AV875" s="8">
        <v>4.2283442487745168E-2</v>
      </c>
      <c r="AW875" s="8">
        <v>0.17528862021724023</v>
      </c>
      <c r="AX875" s="8">
        <v>0.21828918480911125</v>
      </c>
      <c r="AY875" s="8">
        <v>5.4507682090224191E-2</v>
      </c>
      <c r="AZ875" s="8">
        <v>0.20083258433925977</v>
      </c>
      <c r="BA875" s="8">
        <v>0.13673726214626292</v>
      </c>
      <c r="BB875" s="8">
        <v>3.5825403733196932E-2</v>
      </c>
      <c r="BC875" s="8">
        <v>0.13053873169130645</v>
      </c>
      <c r="BD875" s="8">
        <v>0.1477121639330419</v>
      </c>
      <c r="BE875" s="8">
        <v>4.1393876417514505E-2</v>
      </c>
      <c r="BF875" s="8">
        <v>0.20932235436230806</v>
      </c>
      <c r="BG875" s="8">
        <v>0.45946666933838665</v>
      </c>
      <c r="BH875" s="8">
        <v>5.0364072404087093E-6</v>
      </c>
      <c r="BI875" s="8">
        <v>0.36445316667596822</v>
      </c>
      <c r="BJ875" s="8">
        <v>1.3689788949616124</v>
      </c>
      <c r="BK875" s="8">
        <v>1.3607262254327421</v>
      </c>
      <c r="BL875" s="8">
        <v>1.1901981717651615</v>
      </c>
    </row>
    <row r="876" spans="1:64" x14ac:dyDescent="0.3">
      <c r="A876" s="7">
        <v>622210</v>
      </c>
      <c r="B876" s="7" t="str">
        <f t="shared" si="247"/>
        <v>Psychiatric and Substance Abuse Hospitals</v>
      </c>
      <c r="C876" s="8">
        <f t="shared" si="248"/>
        <v>5.4447487111720969E-2</v>
      </c>
      <c r="D876" s="8">
        <f t="shared" si="249"/>
        <v>1.8084972305012905E-2</v>
      </c>
      <c r="E876" s="8">
        <f t="shared" si="250"/>
        <v>6.4791919524161287E-2</v>
      </c>
      <c r="F876" s="8">
        <f t="shared" si="251"/>
        <v>5.972464647616129E-2</v>
      </c>
      <c r="G876" s="8">
        <f t="shared" si="252"/>
        <v>1.7839668699569353E-2</v>
      </c>
      <c r="H876" s="8">
        <f t="shared" si="253"/>
        <v>5.9179873919677425E-2</v>
      </c>
      <c r="I876" s="8">
        <f t="shared" si="254"/>
        <v>4.8831502880464513E-2</v>
      </c>
      <c r="J876" s="8">
        <f t="shared" si="255"/>
        <v>1.5450951860477419E-2</v>
      </c>
      <c r="K876" s="8">
        <f t="shared" si="256"/>
        <v>4.9706405930999994E-2</v>
      </c>
      <c r="L876" s="8">
        <f t="shared" si="257"/>
        <v>5.3852455286522584E-2</v>
      </c>
      <c r="M876" s="8">
        <f t="shared" si="258"/>
        <v>1.7837159607479031E-2</v>
      </c>
      <c r="N876" s="8">
        <f t="shared" si="259"/>
        <v>7.631766125146773E-2</v>
      </c>
      <c r="O876" s="8">
        <f t="shared" si="260"/>
        <v>0.13368355008980642</v>
      </c>
      <c r="P876" s="8">
        <f t="shared" si="261"/>
        <v>1.6219307273759679E-6</v>
      </c>
      <c r="Q876" s="8">
        <f t="shared" si="262"/>
        <v>0.10564547207535487</v>
      </c>
      <c r="R876" s="8">
        <f t="shared" si="263"/>
        <v>1</v>
      </c>
      <c r="S876" s="8">
        <f t="shared" si="264"/>
        <v>0.39480870522451617</v>
      </c>
      <c r="T876" s="8">
        <f t="shared" si="265"/>
        <v>0.37205337680112899</v>
      </c>
      <c r="W876" s="7">
        <v>622210</v>
      </c>
      <c r="X876" s="7" t="s">
        <v>969</v>
      </c>
      <c r="Y876" s="8">
        <v>0</v>
      </c>
      <c r="Z876" s="8">
        <v>0</v>
      </c>
      <c r="AA876" s="8">
        <v>0</v>
      </c>
      <c r="AB876" s="8">
        <v>0</v>
      </c>
      <c r="AC876" s="8">
        <v>0</v>
      </c>
      <c r="AD876" s="8">
        <v>0</v>
      </c>
      <c r="AE876" s="8">
        <v>0</v>
      </c>
      <c r="AF876" s="8">
        <v>0</v>
      </c>
      <c r="AG876" s="8">
        <v>0</v>
      </c>
      <c r="AH876" s="8">
        <v>0</v>
      </c>
      <c r="AI876" s="8">
        <v>0</v>
      </c>
      <c r="AJ876" s="8">
        <v>0</v>
      </c>
      <c r="AK876" s="8">
        <v>0</v>
      </c>
      <c r="AL876" s="8">
        <v>0</v>
      </c>
      <c r="AM876" s="8">
        <v>0</v>
      </c>
      <c r="AN876" s="8">
        <v>1</v>
      </c>
      <c r="AO876" s="8">
        <v>0</v>
      </c>
      <c r="AP876" s="8">
        <v>0</v>
      </c>
      <c r="AS876" s="7">
        <v>622210</v>
      </c>
      <c r="AT876" s="7" t="s">
        <v>969</v>
      </c>
      <c r="AU876" s="8">
        <v>5.4447487111720969E-2</v>
      </c>
      <c r="AV876" s="8">
        <v>1.8084972305012905E-2</v>
      </c>
      <c r="AW876" s="8">
        <v>6.4791919524161287E-2</v>
      </c>
      <c r="AX876" s="8">
        <v>5.972464647616129E-2</v>
      </c>
      <c r="AY876" s="8">
        <v>1.7839668699569353E-2</v>
      </c>
      <c r="AZ876" s="8">
        <v>5.9179873919677425E-2</v>
      </c>
      <c r="BA876" s="8">
        <v>4.8831502880464513E-2</v>
      </c>
      <c r="BB876" s="8">
        <v>1.5450951860477419E-2</v>
      </c>
      <c r="BC876" s="8">
        <v>4.9706405930999994E-2</v>
      </c>
      <c r="BD876" s="8">
        <v>5.3852455286522584E-2</v>
      </c>
      <c r="BE876" s="8">
        <v>1.7837159607479031E-2</v>
      </c>
      <c r="BF876" s="8">
        <v>7.631766125146773E-2</v>
      </c>
      <c r="BG876" s="8">
        <v>0.13368355008980642</v>
      </c>
      <c r="BH876" s="8">
        <v>1.6219307273759679E-6</v>
      </c>
      <c r="BI876" s="8">
        <v>0.10564547207535487</v>
      </c>
      <c r="BJ876" s="8">
        <v>1.1373243789408065</v>
      </c>
      <c r="BK876" s="8">
        <v>0.39480870522451617</v>
      </c>
      <c r="BL876" s="8">
        <v>0.37205337680112899</v>
      </c>
    </row>
    <row r="877" spans="1:64" x14ac:dyDescent="0.3">
      <c r="A877" s="7">
        <v>622310</v>
      </c>
      <c r="B877" s="7" t="str">
        <f t="shared" si="247"/>
        <v>Specialty (except Psychiatric and Substance Abuse) Hospitals</v>
      </c>
      <c r="C877" s="8">
        <f t="shared" si="248"/>
        <v>3.3886793228322581E-2</v>
      </c>
      <c r="D877" s="8">
        <f t="shared" si="249"/>
        <v>1.211686176625645E-2</v>
      </c>
      <c r="E877" s="8">
        <f t="shared" si="250"/>
        <v>3.6535572524016131E-2</v>
      </c>
      <c r="F877" s="8">
        <f t="shared" si="251"/>
        <v>4.3903887468919357E-2</v>
      </c>
      <c r="G877" s="8">
        <f t="shared" si="252"/>
        <v>1.4324178924930644E-2</v>
      </c>
      <c r="H877" s="8">
        <f t="shared" si="253"/>
        <v>3.7481398277483875E-2</v>
      </c>
      <c r="I877" s="8">
        <f t="shared" si="254"/>
        <v>2.9919489467354839E-2</v>
      </c>
      <c r="J877" s="8">
        <f t="shared" si="255"/>
        <v>1.0349553152551611E-2</v>
      </c>
      <c r="K877" s="8">
        <f t="shared" si="256"/>
        <v>2.7165061710564514E-2</v>
      </c>
      <c r="L877" s="8">
        <f t="shared" si="257"/>
        <v>3.3719743780096768E-2</v>
      </c>
      <c r="M877" s="8">
        <f t="shared" si="258"/>
        <v>1.2015315414132257E-2</v>
      </c>
      <c r="N877" s="8">
        <f t="shared" si="259"/>
        <v>4.3333717531983867E-2</v>
      </c>
      <c r="O877" s="8">
        <f t="shared" si="260"/>
        <v>7.5184683988935477E-2</v>
      </c>
      <c r="P877" s="8">
        <f t="shared" si="261"/>
        <v>6.7697595817564517E-7</v>
      </c>
      <c r="Q877" s="8">
        <f t="shared" si="262"/>
        <v>5.9764270851725816E-2</v>
      </c>
      <c r="R877" s="8">
        <f t="shared" si="263"/>
        <v>1</v>
      </c>
      <c r="S877" s="8">
        <f t="shared" si="264"/>
        <v>0.24087075499387101</v>
      </c>
      <c r="T877" s="8">
        <f t="shared" si="265"/>
        <v>0.21259539465322577</v>
      </c>
      <c r="W877" s="7">
        <v>622310</v>
      </c>
      <c r="X877" s="7" t="s">
        <v>970</v>
      </c>
      <c r="Y877" s="8">
        <v>0</v>
      </c>
      <c r="Z877" s="8">
        <v>0</v>
      </c>
      <c r="AA877" s="8">
        <v>0</v>
      </c>
      <c r="AB877" s="8">
        <v>0</v>
      </c>
      <c r="AC877" s="8">
        <v>0</v>
      </c>
      <c r="AD877" s="8">
        <v>0</v>
      </c>
      <c r="AE877" s="8">
        <v>0</v>
      </c>
      <c r="AF877" s="8">
        <v>0</v>
      </c>
      <c r="AG877" s="8">
        <v>0</v>
      </c>
      <c r="AH877" s="8">
        <v>0</v>
      </c>
      <c r="AI877" s="8">
        <v>0</v>
      </c>
      <c r="AJ877" s="8">
        <v>0</v>
      </c>
      <c r="AK877" s="8">
        <v>0</v>
      </c>
      <c r="AL877" s="8">
        <v>0</v>
      </c>
      <c r="AM877" s="8">
        <v>0</v>
      </c>
      <c r="AN877" s="8">
        <v>1</v>
      </c>
      <c r="AO877" s="8">
        <v>0</v>
      </c>
      <c r="AP877" s="8">
        <v>0</v>
      </c>
      <c r="AS877" s="7">
        <v>622310</v>
      </c>
      <c r="AT877" s="7" t="s">
        <v>970</v>
      </c>
      <c r="AU877" s="8">
        <v>3.3886793228322581E-2</v>
      </c>
      <c r="AV877" s="8">
        <v>1.211686176625645E-2</v>
      </c>
      <c r="AW877" s="8">
        <v>3.6535572524016131E-2</v>
      </c>
      <c r="AX877" s="8">
        <v>4.3903887468919357E-2</v>
      </c>
      <c r="AY877" s="8">
        <v>1.4324178924930644E-2</v>
      </c>
      <c r="AZ877" s="8">
        <v>3.7481398277483875E-2</v>
      </c>
      <c r="BA877" s="8">
        <v>2.9919489467354839E-2</v>
      </c>
      <c r="BB877" s="8">
        <v>1.0349553152551611E-2</v>
      </c>
      <c r="BC877" s="8">
        <v>2.7165061710564514E-2</v>
      </c>
      <c r="BD877" s="8">
        <v>3.3719743780096768E-2</v>
      </c>
      <c r="BE877" s="8">
        <v>1.2015315414132257E-2</v>
      </c>
      <c r="BF877" s="8">
        <v>4.3333717531983867E-2</v>
      </c>
      <c r="BG877" s="8">
        <v>7.5184683988935477E-2</v>
      </c>
      <c r="BH877" s="8">
        <v>6.7697595817564517E-7</v>
      </c>
      <c r="BI877" s="8">
        <v>5.9764270851725816E-2</v>
      </c>
      <c r="BJ877" s="8">
        <v>1.0825392275185481</v>
      </c>
      <c r="BK877" s="8">
        <v>0.24087075499387101</v>
      </c>
      <c r="BL877" s="8">
        <v>0.21259539465322577</v>
      </c>
    </row>
    <row r="878" spans="1:64" x14ac:dyDescent="0.3">
      <c r="A878" s="7">
        <v>623110</v>
      </c>
      <c r="B878" s="7" t="str">
        <f t="shared" si="247"/>
        <v>Nursing Care Facilities (Skilled Nursing Facilities)</v>
      </c>
      <c r="C878" s="8">
        <f t="shared" si="248"/>
        <v>0.10886276958799999</v>
      </c>
      <c r="D878" s="8">
        <f t="shared" si="249"/>
        <v>1.7637991012E-2</v>
      </c>
      <c r="E878" s="8">
        <f t="shared" si="250"/>
        <v>7.1990485508899998E-2</v>
      </c>
      <c r="F878" s="8">
        <f t="shared" si="251"/>
        <v>8.6557197423500001E-2</v>
      </c>
      <c r="G878" s="8">
        <f t="shared" si="252"/>
        <v>1.17664315429E-2</v>
      </c>
      <c r="H878" s="8">
        <f t="shared" si="253"/>
        <v>4.1147764593100003E-2</v>
      </c>
      <c r="I878" s="8">
        <f t="shared" si="254"/>
        <v>7.4897008443900001E-2</v>
      </c>
      <c r="J878" s="8">
        <f t="shared" si="255"/>
        <v>1.1154120537E-2</v>
      </c>
      <c r="K878" s="8">
        <f t="shared" si="256"/>
        <v>3.8961150512199998E-2</v>
      </c>
      <c r="L878" s="8">
        <f t="shared" si="257"/>
        <v>7.3441489090599998E-2</v>
      </c>
      <c r="M878" s="8">
        <f t="shared" si="258"/>
        <v>1.4758046012899999E-2</v>
      </c>
      <c r="N878" s="8">
        <f t="shared" si="259"/>
        <v>7.68164730022E-2</v>
      </c>
      <c r="O878" s="8">
        <f t="shared" si="260"/>
        <v>0.58827369905000004</v>
      </c>
      <c r="P878" s="8">
        <f t="shared" si="261"/>
        <v>1.31284356981E-5</v>
      </c>
      <c r="Q878" s="8">
        <f t="shared" si="262"/>
        <v>0.51257124726100001</v>
      </c>
      <c r="R878" s="8">
        <f t="shared" si="263"/>
        <v>1.1984912461099999</v>
      </c>
      <c r="S878" s="8">
        <f t="shared" si="264"/>
        <v>1.13947139356</v>
      </c>
      <c r="T878" s="8">
        <f t="shared" si="265"/>
        <v>1.1250122794899999</v>
      </c>
      <c r="W878" s="7">
        <v>623110</v>
      </c>
      <c r="X878" s="7" t="s">
        <v>971</v>
      </c>
      <c r="Y878" s="8">
        <v>0.10886276958799999</v>
      </c>
      <c r="Z878" s="8">
        <v>1.7637991012E-2</v>
      </c>
      <c r="AA878" s="8">
        <v>7.1990485508899998E-2</v>
      </c>
      <c r="AB878" s="8">
        <v>8.6557197423500001E-2</v>
      </c>
      <c r="AC878" s="8">
        <v>1.17664315429E-2</v>
      </c>
      <c r="AD878" s="8">
        <v>4.1147764593100003E-2</v>
      </c>
      <c r="AE878" s="8">
        <v>7.4897008443900001E-2</v>
      </c>
      <c r="AF878" s="8">
        <v>1.1154120537E-2</v>
      </c>
      <c r="AG878" s="8">
        <v>3.8961150512199998E-2</v>
      </c>
      <c r="AH878" s="8">
        <v>7.3441489090599998E-2</v>
      </c>
      <c r="AI878" s="8">
        <v>1.4758046012899999E-2</v>
      </c>
      <c r="AJ878" s="8">
        <v>7.68164730022E-2</v>
      </c>
      <c r="AK878" s="8">
        <v>0.58827369905000004</v>
      </c>
      <c r="AL878" s="8">
        <v>1.31284356981E-5</v>
      </c>
      <c r="AM878" s="8">
        <v>0.51257124726100001</v>
      </c>
      <c r="AN878" s="8">
        <v>1.1984912461099999</v>
      </c>
      <c r="AO878" s="8">
        <v>1.13947139356</v>
      </c>
      <c r="AP878" s="8">
        <v>1.1250122794899999</v>
      </c>
      <c r="AS878" s="7">
        <v>623110</v>
      </c>
      <c r="AT878" s="7" t="s">
        <v>971</v>
      </c>
      <c r="AU878" s="8">
        <v>0.1552995748873387</v>
      </c>
      <c r="AV878" s="8">
        <v>4.0298103846783867E-2</v>
      </c>
      <c r="AW878" s="8">
        <v>0.18444989802304351</v>
      </c>
      <c r="AX878" s="8">
        <v>0.13943670417361614</v>
      </c>
      <c r="AY878" s="8">
        <v>2.9893120963606447E-2</v>
      </c>
      <c r="AZ878" s="8">
        <v>0.12020041719276772</v>
      </c>
      <c r="BA878" s="8">
        <v>0.11284772749924195</v>
      </c>
      <c r="BB878" s="8">
        <v>2.838005166729355E-2</v>
      </c>
      <c r="BC878" s="8">
        <v>0.12325448261842581</v>
      </c>
      <c r="BD878" s="8">
        <v>0.11048636618022584</v>
      </c>
      <c r="BE878" s="8">
        <v>3.5720520243483871E-2</v>
      </c>
      <c r="BF878" s="8">
        <v>0.18347161583597099</v>
      </c>
      <c r="BG878" s="8">
        <v>0.5509129202163221</v>
      </c>
      <c r="BH878" s="8">
        <v>9.8704733839685486E-6</v>
      </c>
      <c r="BI878" s="8">
        <v>0.48124660535783947</v>
      </c>
      <c r="BJ878" s="8">
        <v>1.3800475767574194</v>
      </c>
      <c r="BK878" s="8">
        <v>1.2250141132975807</v>
      </c>
      <c r="BL878" s="8">
        <v>1.1999661327524185</v>
      </c>
    </row>
    <row r="879" spans="1:64" x14ac:dyDescent="0.3">
      <c r="A879" s="7">
        <v>623210</v>
      </c>
      <c r="B879" s="7" t="str">
        <f t="shared" si="247"/>
        <v>Residential Intellectual and Developmental Disability Facilities</v>
      </c>
      <c r="C879" s="8">
        <f t="shared" si="248"/>
        <v>8.7548174212800006E-2</v>
      </c>
      <c r="D879" s="8">
        <f t="shared" si="249"/>
        <v>1.54273209849E-2</v>
      </c>
      <c r="E879" s="8">
        <f t="shared" si="250"/>
        <v>7.3084138279200003E-2</v>
      </c>
      <c r="F879" s="8">
        <f t="shared" si="251"/>
        <v>5.2084772134799999E-2</v>
      </c>
      <c r="G879" s="8">
        <f t="shared" si="252"/>
        <v>8.5697579471300002E-3</v>
      </c>
      <c r="H879" s="8">
        <f t="shared" si="253"/>
        <v>3.5813694444200003E-2</v>
      </c>
      <c r="I879" s="8">
        <f t="shared" si="254"/>
        <v>4.8633243673800002E-2</v>
      </c>
      <c r="J879" s="8">
        <f t="shared" si="255"/>
        <v>8.3089911718999994E-3</v>
      </c>
      <c r="K879" s="8">
        <f t="shared" si="256"/>
        <v>3.36287766987E-2</v>
      </c>
      <c r="L879" s="8">
        <f t="shared" si="257"/>
        <v>4.9200965361300003E-2</v>
      </c>
      <c r="M879" s="8">
        <f t="shared" si="258"/>
        <v>1.15011710808E-2</v>
      </c>
      <c r="N879" s="8">
        <f t="shared" si="259"/>
        <v>6.9743080720900005E-2</v>
      </c>
      <c r="O879" s="8">
        <f t="shared" si="260"/>
        <v>0.66233122706000003</v>
      </c>
      <c r="P879" s="8">
        <f t="shared" si="261"/>
        <v>1.5547946185999999E-5</v>
      </c>
      <c r="Q879" s="8">
        <f t="shared" si="262"/>
        <v>0.59763875178100001</v>
      </c>
      <c r="R879" s="8">
        <f t="shared" si="263"/>
        <v>1.17605963348</v>
      </c>
      <c r="S879" s="8">
        <f t="shared" si="264"/>
        <v>1.0964682245299999</v>
      </c>
      <c r="T879" s="8">
        <f t="shared" si="265"/>
        <v>1.09057101154</v>
      </c>
      <c r="W879" s="7">
        <v>623210</v>
      </c>
      <c r="X879" s="7" t="s">
        <v>972</v>
      </c>
      <c r="Y879" s="8">
        <v>8.7548174212800006E-2</v>
      </c>
      <c r="Z879" s="8">
        <v>1.54273209849E-2</v>
      </c>
      <c r="AA879" s="8">
        <v>7.3084138279200003E-2</v>
      </c>
      <c r="AB879" s="8">
        <v>5.2084772134799999E-2</v>
      </c>
      <c r="AC879" s="8">
        <v>8.5697579471300002E-3</v>
      </c>
      <c r="AD879" s="8">
        <v>3.5813694444200003E-2</v>
      </c>
      <c r="AE879" s="8">
        <v>4.8633243673800002E-2</v>
      </c>
      <c r="AF879" s="8">
        <v>8.3089911718999994E-3</v>
      </c>
      <c r="AG879" s="8">
        <v>3.36287766987E-2</v>
      </c>
      <c r="AH879" s="8">
        <v>4.9200965361300003E-2</v>
      </c>
      <c r="AI879" s="8">
        <v>1.15011710808E-2</v>
      </c>
      <c r="AJ879" s="8">
        <v>6.9743080720900005E-2</v>
      </c>
      <c r="AK879" s="8">
        <v>0.66233122706000003</v>
      </c>
      <c r="AL879" s="8">
        <v>1.5547946185999999E-5</v>
      </c>
      <c r="AM879" s="8">
        <v>0.59763875178100001</v>
      </c>
      <c r="AN879" s="8">
        <v>1.17605963348</v>
      </c>
      <c r="AO879" s="8">
        <v>1.0964682245299999</v>
      </c>
      <c r="AP879" s="8">
        <v>1.09057101154</v>
      </c>
      <c r="AS879" s="7">
        <v>623210</v>
      </c>
      <c r="AT879" s="7" t="s">
        <v>972</v>
      </c>
      <c r="AU879" s="8">
        <v>0.1291036633486887</v>
      </c>
      <c r="AV879" s="8">
        <v>3.4428637233791942E-2</v>
      </c>
      <c r="AW879" s="8">
        <v>0.19171069731245974</v>
      </c>
      <c r="AX879" s="8">
        <v>7.4758233762903373E-2</v>
      </c>
      <c r="AY879" s="8">
        <v>1.8205861320199353E-2</v>
      </c>
      <c r="AZ879" s="8">
        <v>9.2475700518070011E-2</v>
      </c>
      <c r="BA879" s="8">
        <v>7.5046807158940326E-2</v>
      </c>
      <c r="BB879" s="8">
        <v>2.0407748442176452E-2</v>
      </c>
      <c r="BC879" s="8">
        <v>0.10941985284958873</v>
      </c>
      <c r="BD879" s="8">
        <v>7.4854901980033833E-2</v>
      </c>
      <c r="BE879" s="8">
        <v>2.6837544309519686E-2</v>
      </c>
      <c r="BF879" s="8">
        <v>0.17062819164561932</v>
      </c>
      <c r="BG879" s="8">
        <v>0.66333167483699917</v>
      </c>
      <c r="BH879" s="8">
        <v>1.623710040205807E-5</v>
      </c>
      <c r="BI879" s="8">
        <v>0.5989782819280004</v>
      </c>
      <c r="BJ879" s="8">
        <v>1.3552429978954836</v>
      </c>
      <c r="BK879" s="8">
        <v>1.1854397956011291</v>
      </c>
      <c r="BL879" s="8">
        <v>1.2048744084501612</v>
      </c>
    </row>
    <row r="880" spans="1:64" x14ac:dyDescent="0.3">
      <c r="A880" s="7">
        <v>623220</v>
      </c>
      <c r="B880" s="7" t="str">
        <f t="shared" si="247"/>
        <v>Residential Mental Health and Substance Abuse Facilities</v>
      </c>
      <c r="C880" s="8">
        <f t="shared" si="248"/>
        <v>8.7516010305500005E-2</v>
      </c>
      <c r="D880" s="8">
        <f t="shared" si="249"/>
        <v>1.5417237773099999E-2</v>
      </c>
      <c r="E880" s="8">
        <f t="shared" si="250"/>
        <v>7.5846213920900005E-2</v>
      </c>
      <c r="F880" s="8">
        <f t="shared" si="251"/>
        <v>6.2967096709100001E-2</v>
      </c>
      <c r="G880" s="8">
        <f t="shared" si="252"/>
        <v>1.03565110801E-2</v>
      </c>
      <c r="H880" s="8">
        <f t="shared" si="253"/>
        <v>4.5394635201600003E-2</v>
      </c>
      <c r="I880" s="8">
        <f t="shared" si="254"/>
        <v>4.8688675047000002E-2</v>
      </c>
      <c r="J880" s="8">
        <f t="shared" si="255"/>
        <v>8.3189634459199992E-3</v>
      </c>
      <c r="K880" s="8">
        <f t="shared" si="256"/>
        <v>3.5249396248199998E-2</v>
      </c>
      <c r="L880" s="8">
        <f t="shared" si="257"/>
        <v>4.91686683895E-2</v>
      </c>
      <c r="M880" s="8">
        <f t="shared" si="258"/>
        <v>1.1494117822200001E-2</v>
      </c>
      <c r="N880" s="8">
        <f t="shared" si="259"/>
        <v>7.2189166943300007E-2</v>
      </c>
      <c r="O880" s="8">
        <f t="shared" si="260"/>
        <v>0.662337721933</v>
      </c>
      <c r="P880" s="8">
        <f t="shared" si="261"/>
        <v>1.2856803710400001E-5</v>
      </c>
      <c r="Q880" s="8">
        <f t="shared" si="262"/>
        <v>0.59649685394800001</v>
      </c>
      <c r="R880" s="8">
        <f t="shared" si="263"/>
        <v>1.1787794620000001</v>
      </c>
      <c r="S880" s="8">
        <f t="shared" si="264"/>
        <v>1.11871824299</v>
      </c>
      <c r="T880" s="8">
        <f t="shared" si="265"/>
        <v>1.09225703474</v>
      </c>
      <c r="W880" s="7">
        <v>623220</v>
      </c>
      <c r="X880" s="7" t="s">
        <v>973</v>
      </c>
      <c r="Y880" s="8">
        <v>8.7516010305500005E-2</v>
      </c>
      <c r="Z880" s="8">
        <v>1.5417237773099999E-2</v>
      </c>
      <c r="AA880" s="8">
        <v>7.5846213920900005E-2</v>
      </c>
      <c r="AB880" s="8">
        <v>6.2967096709100001E-2</v>
      </c>
      <c r="AC880" s="8">
        <v>1.03565110801E-2</v>
      </c>
      <c r="AD880" s="8">
        <v>4.5394635201600003E-2</v>
      </c>
      <c r="AE880" s="8">
        <v>4.8688675047000002E-2</v>
      </c>
      <c r="AF880" s="8">
        <v>8.3189634459199992E-3</v>
      </c>
      <c r="AG880" s="8">
        <v>3.5249396248199998E-2</v>
      </c>
      <c r="AH880" s="8">
        <v>4.91686683895E-2</v>
      </c>
      <c r="AI880" s="8">
        <v>1.1494117822200001E-2</v>
      </c>
      <c r="AJ880" s="8">
        <v>7.2189166943300007E-2</v>
      </c>
      <c r="AK880" s="8">
        <v>0.662337721933</v>
      </c>
      <c r="AL880" s="8">
        <v>1.2856803710400001E-5</v>
      </c>
      <c r="AM880" s="8">
        <v>0.59649685394800001</v>
      </c>
      <c r="AN880" s="8">
        <v>1.1787794620000001</v>
      </c>
      <c r="AO880" s="8">
        <v>1.11871824299</v>
      </c>
      <c r="AP880" s="8">
        <v>1.09225703474</v>
      </c>
      <c r="AS880" s="7">
        <v>623220</v>
      </c>
      <c r="AT880" s="7" t="s">
        <v>973</v>
      </c>
      <c r="AU880" s="8">
        <v>0.12437980669803872</v>
      </c>
      <c r="AV880" s="8">
        <v>3.3543146919058062E-2</v>
      </c>
      <c r="AW880" s="8">
        <v>0.19237379081454356</v>
      </c>
      <c r="AX880" s="8">
        <v>7.8961896035438739E-2</v>
      </c>
      <c r="AY880" s="8">
        <v>1.9361237911237904E-2</v>
      </c>
      <c r="AZ880" s="8">
        <v>0.10437617629172255</v>
      </c>
      <c r="BA880" s="8">
        <v>7.2496778787140323E-2</v>
      </c>
      <c r="BB880" s="8">
        <v>1.992472939257597E-2</v>
      </c>
      <c r="BC880" s="8">
        <v>0.11044387891549355</v>
      </c>
      <c r="BD880" s="8">
        <v>7.267890045074997E-2</v>
      </c>
      <c r="BE880" s="8">
        <v>2.6214465388600484E-2</v>
      </c>
      <c r="BF880" s="8">
        <v>0.17107881258228549</v>
      </c>
      <c r="BG880" s="8">
        <v>0.6312402600448388</v>
      </c>
      <c r="BH880" s="8">
        <v>1.4019007111575811E-5</v>
      </c>
      <c r="BI880" s="8">
        <v>0.5691237904266937</v>
      </c>
      <c r="BJ880" s="8">
        <v>1.3502967444312903</v>
      </c>
      <c r="BK880" s="8">
        <v>1.1543122134637094</v>
      </c>
      <c r="BL880" s="8">
        <v>1.154478290321129</v>
      </c>
    </row>
    <row r="881" spans="1:64" x14ac:dyDescent="0.3">
      <c r="A881" s="7">
        <v>623311</v>
      </c>
      <c r="B881" s="7" t="str">
        <f t="shared" si="247"/>
        <v>Continuing Care Retirement Communities</v>
      </c>
      <c r="C881" s="8">
        <f t="shared" si="248"/>
        <v>0.12499648378798386</v>
      </c>
      <c r="D881" s="8">
        <f t="shared" si="249"/>
        <v>3.4242842797264514E-2</v>
      </c>
      <c r="E881" s="8">
        <f t="shared" si="250"/>
        <v>0.14813251307559031</v>
      </c>
      <c r="F881" s="8">
        <f t="shared" si="251"/>
        <v>9.0358892055393547E-2</v>
      </c>
      <c r="G881" s="8">
        <f t="shared" si="252"/>
        <v>2.0396629974540319E-2</v>
      </c>
      <c r="H881" s="8">
        <f t="shared" si="253"/>
        <v>7.7955289392156471E-2</v>
      </c>
      <c r="I881" s="8">
        <f t="shared" si="254"/>
        <v>9.1305324029601592E-2</v>
      </c>
      <c r="J881" s="8">
        <f t="shared" si="255"/>
        <v>2.4292704013774195E-2</v>
      </c>
      <c r="K881" s="8">
        <f t="shared" si="256"/>
        <v>9.9100339248495192E-2</v>
      </c>
      <c r="L881" s="8">
        <f t="shared" si="257"/>
        <v>9.007406000474838E-2</v>
      </c>
      <c r="M881" s="8">
        <f t="shared" si="258"/>
        <v>3.0517253621411292E-2</v>
      </c>
      <c r="N881" s="8">
        <f t="shared" si="259"/>
        <v>0.1471018345866823</v>
      </c>
      <c r="O881" s="8">
        <f t="shared" si="260"/>
        <v>0.417911579506903</v>
      </c>
      <c r="P881" s="8">
        <f t="shared" si="261"/>
        <v>9.0860225141977416E-6</v>
      </c>
      <c r="Q881" s="8">
        <f t="shared" si="262"/>
        <v>0.36446088547709671</v>
      </c>
      <c r="R881" s="8">
        <f t="shared" si="263"/>
        <v>1</v>
      </c>
      <c r="S881" s="8">
        <f t="shared" si="264"/>
        <v>0.89838823077612906</v>
      </c>
      <c r="T881" s="8">
        <f t="shared" si="265"/>
        <v>0.92437578664677411</v>
      </c>
      <c r="W881" s="7">
        <v>623311</v>
      </c>
      <c r="X881" s="7" t="s">
        <v>974</v>
      </c>
      <c r="Y881" s="8">
        <v>0</v>
      </c>
      <c r="Z881" s="8">
        <v>0</v>
      </c>
      <c r="AA881" s="8">
        <v>0</v>
      </c>
      <c r="AB881" s="8">
        <v>0</v>
      </c>
      <c r="AC881" s="8">
        <v>0</v>
      </c>
      <c r="AD881" s="8">
        <v>0</v>
      </c>
      <c r="AE881" s="8">
        <v>0</v>
      </c>
      <c r="AF881" s="8">
        <v>0</v>
      </c>
      <c r="AG881" s="8">
        <v>0</v>
      </c>
      <c r="AH881" s="8">
        <v>0</v>
      </c>
      <c r="AI881" s="8">
        <v>0</v>
      </c>
      <c r="AJ881" s="8">
        <v>0</v>
      </c>
      <c r="AK881" s="8">
        <v>0</v>
      </c>
      <c r="AL881" s="8">
        <v>0</v>
      </c>
      <c r="AM881" s="8">
        <v>0</v>
      </c>
      <c r="AN881" s="8">
        <v>1</v>
      </c>
      <c r="AO881" s="8">
        <v>0</v>
      </c>
      <c r="AP881" s="8">
        <v>0</v>
      </c>
      <c r="AS881" s="7">
        <v>623311</v>
      </c>
      <c r="AT881" s="7" t="s">
        <v>974</v>
      </c>
      <c r="AU881" s="8">
        <v>0.12499648378798386</v>
      </c>
      <c r="AV881" s="8">
        <v>3.4242842797264514E-2</v>
      </c>
      <c r="AW881" s="8">
        <v>0.14813251307559031</v>
      </c>
      <c r="AX881" s="8">
        <v>9.0358892055393547E-2</v>
      </c>
      <c r="AY881" s="8">
        <v>2.0396629974540319E-2</v>
      </c>
      <c r="AZ881" s="8">
        <v>7.7955289392156471E-2</v>
      </c>
      <c r="BA881" s="8">
        <v>9.1305324029601592E-2</v>
      </c>
      <c r="BB881" s="8">
        <v>2.4292704013774195E-2</v>
      </c>
      <c r="BC881" s="8">
        <v>9.9100339248495192E-2</v>
      </c>
      <c r="BD881" s="8">
        <v>9.007406000474838E-2</v>
      </c>
      <c r="BE881" s="8">
        <v>3.0517253621411292E-2</v>
      </c>
      <c r="BF881" s="8">
        <v>0.1471018345866823</v>
      </c>
      <c r="BG881" s="8">
        <v>0.417911579506903</v>
      </c>
      <c r="BH881" s="8">
        <v>9.0860225141977416E-6</v>
      </c>
      <c r="BI881" s="8">
        <v>0.36446088547709671</v>
      </c>
      <c r="BJ881" s="8">
        <v>1.3073718396608067</v>
      </c>
      <c r="BK881" s="8">
        <v>0.89838823077612906</v>
      </c>
      <c r="BL881" s="8">
        <v>0.92437578664677411</v>
      </c>
    </row>
    <row r="882" spans="1:64" x14ac:dyDescent="0.3">
      <c r="A882" s="7">
        <v>623312</v>
      </c>
      <c r="B882" s="7" t="str">
        <f t="shared" si="247"/>
        <v>Assisted Living Facilities for the Elderly</v>
      </c>
      <c r="C882" s="8">
        <f t="shared" si="248"/>
        <v>0.108876575556</v>
      </c>
      <c r="D882" s="8">
        <f t="shared" si="249"/>
        <v>1.7637029338000001E-2</v>
      </c>
      <c r="E882" s="8">
        <f t="shared" si="250"/>
        <v>7.0632735598200005E-2</v>
      </c>
      <c r="F882" s="8">
        <f t="shared" si="251"/>
        <v>6.19316679615E-2</v>
      </c>
      <c r="G882" s="8">
        <f t="shared" si="252"/>
        <v>8.4118229901199992E-3</v>
      </c>
      <c r="H882" s="8">
        <f t="shared" si="253"/>
        <v>2.86096348525E-2</v>
      </c>
      <c r="I882" s="8">
        <f t="shared" si="254"/>
        <v>7.4977756716699998E-2</v>
      </c>
      <c r="J882" s="8">
        <f t="shared" si="255"/>
        <v>1.1164929268400001E-2</v>
      </c>
      <c r="K882" s="8">
        <f t="shared" si="256"/>
        <v>3.8047572961499999E-2</v>
      </c>
      <c r="L882" s="8">
        <f t="shared" si="257"/>
        <v>7.3476650637399998E-2</v>
      </c>
      <c r="M882" s="8">
        <f t="shared" si="258"/>
        <v>1.47559591174E-2</v>
      </c>
      <c r="N882" s="8">
        <f t="shared" si="259"/>
        <v>7.5498649555400005E-2</v>
      </c>
      <c r="O882" s="8">
        <f t="shared" si="260"/>
        <v>0.58823428599000005</v>
      </c>
      <c r="P882" s="8">
        <f t="shared" si="261"/>
        <v>1.83604292883E-5</v>
      </c>
      <c r="Q882" s="8">
        <f t="shared" si="262"/>
        <v>0.51198500670500002</v>
      </c>
      <c r="R882" s="8">
        <f t="shared" si="263"/>
        <v>1.19714634049</v>
      </c>
      <c r="S882" s="8">
        <f t="shared" si="264"/>
        <v>1.0989531258</v>
      </c>
      <c r="T882" s="8">
        <f t="shared" si="265"/>
        <v>1.1241902589499999</v>
      </c>
      <c r="W882" s="7">
        <v>623312</v>
      </c>
      <c r="X882" s="7" t="s">
        <v>975</v>
      </c>
      <c r="Y882" s="8">
        <v>0.108876575556</v>
      </c>
      <c r="Z882" s="8">
        <v>1.7637029338000001E-2</v>
      </c>
      <c r="AA882" s="8">
        <v>7.0632735598200005E-2</v>
      </c>
      <c r="AB882" s="8">
        <v>6.19316679615E-2</v>
      </c>
      <c r="AC882" s="8">
        <v>8.4118229901199992E-3</v>
      </c>
      <c r="AD882" s="8">
        <v>2.86096348525E-2</v>
      </c>
      <c r="AE882" s="8">
        <v>7.4977756716699998E-2</v>
      </c>
      <c r="AF882" s="8">
        <v>1.1164929268400001E-2</v>
      </c>
      <c r="AG882" s="8">
        <v>3.8047572961499999E-2</v>
      </c>
      <c r="AH882" s="8">
        <v>7.3476650637399998E-2</v>
      </c>
      <c r="AI882" s="8">
        <v>1.47559591174E-2</v>
      </c>
      <c r="AJ882" s="8">
        <v>7.5498649555400005E-2</v>
      </c>
      <c r="AK882" s="8">
        <v>0.58823428599000005</v>
      </c>
      <c r="AL882" s="8">
        <v>1.83604292883E-5</v>
      </c>
      <c r="AM882" s="8">
        <v>0.51198500670500002</v>
      </c>
      <c r="AN882" s="8">
        <v>1.19714634049</v>
      </c>
      <c r="AO882" s="8">
        <v>1.0989531258</v>
      </c>
      <c r="AP882" s="8">
        <v>1.1241902589499999</v>
      </c>
      <c r="AS882" s="7">
        <v>623312</v>
      </c>
      <c r="AT882" s="7" t="s">
        <v>975</v>
      </c>
      <c r="AU882" s="8">
        <v>0.15864098775350319</v>
      </c>
      <c r="AV882" s="8">
        <v>4.0826805777035492E-2</v>
      </c>
      <c r="AW882" s="8">
        <v>0.18555504087217739</v>
      </c>
      <c r="AX882" s="8">
        <v>0.10120285667441938</v>
      </c>
      <c r="AY882" s="8">
        <v>2.1636112429326611E-2</v>
      </c>
      <c r="AZ882" s="8">
        <v>8.6287054700230639E-2</v>
      </c>
      <c r="BA882" s="8">
        <v>0.11522664517883872</v>
      </c>
      <c r="BB882" s="8">
        <v>2.8715675975586125E-2</v>
      </c>
      <c r="BC882" s="8">
        <v>0.12375429590456774</v>
      </c>
      <c r="BD882" s="8">
        <v>0.11278535338468708</v>
      </c>
      <c r="BE882" s="8">
        <v>3.6181369550669369E-2</v>
      </c>
      <c r="BF882" s="8">
        <v>0.18452297355318556</v>
      </c>
      <c r="BG882" s="8">
        <v>0.56987407975838755</v>
      </c>
      <c r="BH882" s="8">
        <v>1.5347361002146129E-5</v>
      </c>
      <c r="BI882" s="8">
        <v>0.49751022775741977</v>
      </c>
      <c r="BJ882" s="8">
        <v>1.3850228344019351</v>
      </c>
      <c r="BK882" s="8">
        <v>1.1768679592879034</v>
      </c>
      <c r="BL882" s="8">
        <v>1.2354385525422582</v>
      </c>
    </row>
    <row r="883" spans="1:64" x14ac:dyDescent="0.3">
      <c r="A883" s="7">
        <v>623990</v>
      </c>
      <c r="B883" s="7" t="str">
        <f t="shared" si="247"/>
        <v>Other Residential Care Facilities</v>
      </c>
      <c r="C883" s="8">
        <f t="shared" si="248"/>
        <v>9.7689091719554838E-2</v>
      </c>
      <c r="D883" s="8">
        <f t="shared" si="249"/>
        <v>2.8325837948475808E-2</v>
      </c>
      <c r="E883" s="8">
        <f t="shared" si="250"/>
        <v>0.15783535470543547</v>
      </c>
      <c r="F883" s="8">
        <f t="shared" si="251"/>
        <v>6.3483037736791939E-2</v>
      </c>
      <c r="G883" s="8">
        <f t="shared" si="252"/>
        <v>1.6805760586903869E-2</v>
      </c>
      <c r="H883" s="8">
        <f t="shared" si="253"/>
        <v>8.6751980262477407E-2</v>
      </c>
      <c r="I883" s="8">
        <f t="shared" si="254"/>
        <v>5.7254181528619358E-2</v>
      </c>
      <c r="J883" s="8">
        <f t="shared" si="255"/>
        <v>1.6963398618469676E-2</v>
      </c>
      <c r="K883" s="8">
        <f t="shared" si="256"/>
        <v>9.1228330037679065E-2</v>
      </c>
      <c r="L883" s="8">
        <f t="shared" si="257"/>
        <v>5.7891638458549985E-2</v>
      </c>
      <c r="M883" s="8">
        <f t="shared" si="258"/>
        <v>2.2262068260765003E-2</v>
      </c>
      <c r="N883" s="8">
        <f t="shared" si="259"/>
        <v>0.14005744872096612</v>
      </c>
      <c r="O883" s="8">
        <f t="shared" si="260"/>
        <v>0.4600551993826289</v>
      </c>
      <c r="P883" s="8">
        <f t="shared" si="261"/>
        <v>8.8272724948319343E-6</v>
      </c>
      <c r="Q883" s="8">
        <f t="shared" si="262"/>
        <v>0.41409087785262944</v>
      </c>
      <c r="R883" s="8">
        <f t="shared" si="263"/>
        <v>1</v>
      </c>
      <c r="S883" s="8">
        <f t="shared" si="264"/>
        <v>0.86058916568274213</v>
      </c>
      <c r="T883" s="8">
        <f t="shared" si="265"/>
        <v>0.85899429728161281</v>
      </c>
      <c r="W883" s="7">
        <v>623990</v>
      </c>
      <c r="X883" s="7" t="s">
        <v>976</v>
      </c>
      <c r="Y883" s="8">
        <v>0</v>
      </c>
      <c r="Z883" s="8">
        <v>0</v>
      </c>
      <c r="AA883" s="8">
        <v>0</v>
      </c>
      <c r="AB883" s="8">
        <v>0</v>
      </c>
      <c r="AC883" s="8">
        <v>0</v>
      </c>
      <c r="AD883" s="8">
        <v>0</v>
      </c>
      <c r="AE883" s="8">
        <v>0</v>
      </c>
      <c r="AF883" s="8">
        <v>0</v>
      </c>
      <c r="AG883" s="8">
        <v>0</v>
      </c>
      <c r="AH883" s="8">
        <v>0</v>
      </c>
      <c r="AI883" s="8">
        <v>0</v>
      </c>
      <c r="AJ883" s="8">
        <v>0</v>
      </c>
      <c r="AK883" s="8">
        <v>0</v>
      </c>
      <c r="AL883" s="8">
        <v>0</v>
      </c>
      <c r="AM883" s="8">
        <v>0</v>
      </c>
      <c r="AN883" s="8">
        <v>1</v>
      </c>
      <c r="AO883" s="8">
        <v>0</v>
      </c>
      <c r="AP883" s="8">
        <v>0</v>
      </c>
      <c r="AS883" s="7">
        <v>623990</v>
      </c>
      <c r="AT883" s="7" t="s">
        <v>976</v>
      </c>
      <c r="AU883" s="8">
        <v>9.7689091719554838E-2</v>
      </c>
      <c r="AV883" s="8">
        <v>2.8325837948475808E-2</v>
      </c>
      <c r="AW883" s="8">
        <v>0.15783535470543547</v>
      </c>
      <c r="AX883" s="8">
        <v>6.3483037736791939E-2</v>
      </c>
      <c r="AY883" s="8">
        <v>1.6805760586903869E-2</v>
      </c>
      <c r="AZ883" s="8">
        <v>8.6751980262477407E-2</v>
      </c>
      <c r="BA883" s="8">
        <v>5.7254181528619358E-2</v>
      </c>
      <c r="BB883" s="8">
        <v>1.6963398618469676E-2</v>
      </c>
      <c r="BC883" s="8">
        <v>9.1228330037679065E-2</v>
      </c>
      <c r="BD883" s="8">
        <v>5.7891638458549985E-2</v>
      </c>
      <c r="BE883" s="8">
        <v>2.2262068260765003E-2</v>
      </c>
      <c r="BF883" s="8">
        <v>0.14005744872096612</v>
      </c>
      <c r="BG883" s="8">
        <v>0.4600551993826289</v>
      </c>
      <c r="BH883" s="8">
        <v>8.8272724948319343E-6</v>
      </c>
      <c r="BI883" s="8">
        <v>0.41409087785262944</v>
      </c>
      <c r="BJ883" s="8">
        <v>1.2838502843737092</v>
      </c>
      <c r="BK883" s="8">
        <v>0.86058916568274213</v>
      </c>
      <c r="BL883" s="8">
        <v>0.85899429728161281</v>
      </c>
    </row>
    <row r="884" spans="1:64" x14ac:dyDescent="0.3">
      <c r="A884" s="7">
        <v>624110</v>
      </c>
      <c r="B884" s="7" t="str">
        <f t="shared" si="247"/>
        <v>Child and Youth Services</v>
      </c>
      <c r="C884" s="8">
        <f t="shared" si="248"/>
        <v>0.18148746341399999</v>
      </c>
      <c r="D884" s="8">
        <f t="shared" si="249"/>
        <v>3.6507286513800002E-2</v>
      </c>
      <c r="E884" s="8">
        <f t="shared" si="250"/>
        <v>4.5180069304899997E-2</v>
      </c>
      <c r="F884" s="8">
        <f t="shared" si="251"/>
        <v>0.151819114896</v>
      </c>
      <c r="G884" s="8">
        <f t="shared" si="252"/>
        <v>3.0635952389699999E-2</v>
      </c>
      <c r="H884" s="8">
        <f t="shared" si="253"/>
        <v>2.9299882764400001E-2</v>
      </c>
      <c r="I884" s="8">
        <f t="shared" si="254"/>
        <v>0.326735890423</v>
      </c>
      <c r="J884" s="8">
        <f t="shared" si="255"/>
        <v>6.2588498304299994E-2</v>
      </c>
      <c r="K884" s="8">
        <f t="shared" si="256"/>
        <v>5.97303634349E-2</v>
      </c>
      <c r="L884" s="8">
        <f t="shared" si="257"/>
        <v>0.30442827556699997</v>
      </c>
      <c r="M884" s="8">
        <f t="shared" si="258"/>
        <v>7.86921053126E-2</v>
      </c>
      <c r="N884" s="8">
        <f t="shared" si="259"/>
        <v>0.130005868287</v>
      </c>
      <c r="O884" s="8">
        <f t="shared" si="260"/>
        <v>0.227470408535</v>
      </c>
      <c r="P884" s="8">
        <f t="shared" si="261"/>
        <v>9.6661391003999999E-6</v>
      </c>
      <c r="Q884" s="8">
        <f t="shared" si="262"/>
        <v>0.18275810223700001</v>
      </c>
      <c r="R884" s="8">
        <f t="shared" si="263"/>
        <v>1.2631748192300001</v>
      </c>
      <c r="S884" s="8">
        <f t="shared" si="264"/>
        <v>1.21175495005</v>
      </c>
      <c r="T884" s="8">
        <f t="shared" si="265"/>
        <v>1.4490547521599999</v>
      </c>
      <c r="W884" s="7">
        <v>624110</v>
      </c>
      <c r="X884" s="7" t="s">
        <v>977</v>
      </c>
      <c r="Y884" s="8">
        <v>0.18148746341399999</v>
      </c>
      <c r="Z884" s="8">
        <v>3.6507286513800002E-2</v>
      </c>
      <c r="AA884" s="8">
        <v>4.5180069304899997E-2</v>
      </c>
      <c r="AB884" s="8">
        <v>0.151819114896</v>
      </c>
      <c r="AC884" s="8">
        <v>3.0635952389699999E-2</v>
      </c>
      <c r="AD884" s="8">
        <v>2.9299882764400001E-2</v>
      </c>
      <c r="AE884" s="8">
        <v>0.326735890423</v>
      </c>
      <c r="AF884" s="8">
        <v>6.2588498304299994E-2</v>
      </c>
      <c r="AG884" s="8">
        <v>5.97303634349E-2</v>
      </c>
      <c r="AH884" s="8">
        <v>0.30442827556699997</v>
      </c>
      <c r="AI884" s="8">
        <v>7.86921053126E-2</v>
      </c>
      <c r="AJ884" s="8">
        <v>0.130005868287</v>
      </c>
      <c r="AK884" s="8">
        <v>0.227470408535</v>
      </c>
      <c r="AL884" s="8">
        <v>9.6661391003999999E-6</v>
      </c>
      <c r="AM884" s="8">
        <v>0.18275810223700001</v>
      </c>
      <c r="AN884" s="8">
        <v>1.2631748192300001</v>
      </c>
      <c r="AO884" s="8">
        <v>1.21175495005</v>
      </c>
      <c r="AP884" s="8">
        <v>1.4490547521599999</v>
      </c>
      <c r="AS884" s="7">
        <v>624110</v>
      </c>
      <c r="AT884" s="7" t="s">
        <v>977</v>
      </c>
      <c r="AU884" s="8">
        <v>0.27179052401800002</v>
      </c>
      <c r="AV884" s="8">
        <v>7.83548508759387E-2</v>
      </c>
      <c r="AW884" s="8">
        <v>0.12728595725146125</v>
      </c>
      <c r="AX884" s="8">
        <v>0.34075398181100008</v>
      </c>
      <c r="AY884" s="8">
        <v>9.7149369907024039E-2</v>
      </c>
      <c r="AZ884" s="8">
        <v>0.13222527686530788</v>
      </c>
      <c r="BA884" s="8">
        <v>0.51395831650822565</v>
      </c>
      <c r="BB884" s="8">
        <v>0.14924318838477901</v>
      </c>
      <c r="BC884" s="8">
        <v>0.22249396823100326</v>
      </c>
      <c r="BD884" s="8">
        <v>0.48185718935619343</v>
      </c>
      <c r="BE884" s="8">
        <v>0.17739727196958063</v>
      </c>
      <c r="BF884" s="8">
        <v>0.33484127107651607</v>
      </c>
      <c r="BG884" s="8">
        <v>0.22386495689190303</v>
      </c>
      <c r="BH884" s="8">
        <v>7.3305344851991934E-6</v>
      </c>
      <c r="BI884" s="8">
        <v>0.1807841563261289</v>
      </c>
      <c r="BJ884" s="8">
        <v>1.4774313321449999</v>
      </c>
      <c r="BK884" s="8">
        <v>1.553999596325484</v>
      </c>
      <c r="BL884" s="8">
        <v>1.8695664408656449</v>
      </c>
    </row>
    <row r="885" spans="1:64" x14ac:dyDescent="0.3">
      <c r="A885" s="7">
        <v>624120</v>
      </c>
      <c r="B885" s="7" t="str">
        <f t="shared" si="247"/>
        <v>Services for the Elderly and Persons with Disabilities</v>
      </c>
      <c r="C885" s="8">
        <f t="shared" si="248"/>
        <v>5.18948795192E-2</v>
      </c>
      <c r="D885" s="8">
        <f t="shared" si="249"/>
        <v>1.12998283347E-2</v>
      </c>
      <c r="E885" s="8">
        <f t="shared" si="250"/>
        <v>7.6686516865200005E-2</v>
      </c>
      <c r="F885" s="8">
        <f t="shared" si="251"/>
        <v>1.0938514569500001E-2</v>
      </c>
      <c r="G885" s="8">
        <f t="shared" si="252"/>
        <v>2.17567170044E-3</v>
      </c>
      <c r="H885" s="8">
        <f t="shared" si="253"/>
        <v>1.6039588100300001E-2</v>
      </c>
      <c r="I885" s="8">
        <f t="shared" si="254"/>
        <v>2.2364414083800001E-2</v>
      </c>
      <c r="J885" s="8">
        <f t="shared" si="255"/>
        <v>4.7752296121300001E-3</v>
      </c>
      <c r="K885" s="8">
        <f t="shared" si="256"/>
        <v>2.95902909741E-2</v>
      </c>
      <c r="L885" s="8">
        <f t="shared" si="257"/>
        <v>3.0296640224099999E-2</v>
      </c>
      <c r="M885" s="8">
        <f t="shared" si="258"/>
        <v>6.9528087260599999E-3</v>
      </c>
      <c r="N885" s="8">
        <f t="shared" si="259"/>
        <v>6.4670873754999997E-2</v>
      </c>
      <c r="O885" s="8">
        <f t="shared" si="260"/>
        <v>0.75557469276099998</v>
      </c>
      <c r="P885" s="8">
        <f t="shared" si="261"/>
        <v>3.7579908050200002E-5</v>
      </c>
      <c r="Q885" s="8">
        <f t="shared" si="262"/>
        <v>0.70806000769999999</v>
      </c>
      <c r="R885" s="8">
        <f t="shared" si="263"/>
        <v>1.1398812247200001</v>
      </c>
      <c r="S885" s="8">
        <f t="shared" si="264"/>
        <v>1.0291537743700001</v>
      </c>
      <c r="T885" s="8">
        <f t="shared" si="265"/>
        <v>1.0567299346700001</v>
      </c>
      <c r="W885" s="7">
        <v>624120</v>
      </c>
      <c r="X885" s="7" t="s">
        <v>978</v>
      </c>
      <c r="Y885" s="8">
        <v>5.18948795192E-2</v>
      </c>
      <c r="Z885" s="8">
        <v>1.12998283347E-2</v>
      </c>
      <c r="AA885" s="8">
        <v>7.6686516865200005E-2</v>
      </c>
      <c r="AB885" s="8">
        <v>1.0938514569500001E-2</v>
      </c>
      <c r="AC885" s="8">
        <v>2.17567170044E-3</v>
      </c>
      <c r="AD885" s="8">
        <v>1.6039588100300001E-2</v>
      </c>
      <c r="AE885" s="8">
        <v>2.2364414083800001E-2</v>
      </c>
      <c r="AF885" s="8">
        <v>4.7752296121300001E-3</v>
      </c>
      <c r="AG885" s="8">
        <v>2.95902909741E-2</v>
      </c>
      <c r="AH885" s="8">
        <v>3.0296640224099999E-2</v>
      </c>
      <c r="AI885" s="8">
        <v>6.9528087260599999E-3</v>
      </c>
      <c r="AJ885" s="8">
        <v>6.4670873754999997E-2</v>
      </c>
      <c r="AK885" s="8">
        <v>0.75557469276099998</v>
      </c>
      <c r="AL885" s="8">
        <v>3.7579908050200002E-5</v>
      </c>
      <c r="AM885" s="8">
        <v>0.70806000769999999</v>
      </c>
      <c r="AN885" s="8">
        <v>1.1398812247200001</v>
      </c>
      <c r="AO885" s="8">
        <v>1.0291537743700001</v>
      </c>
      <c r="AP885" s="8">
        <v>1.0567299346700001</v>
      </c>
      <c r="AS885" s="7">
        <v>624120</v>
      </c>
      <c r="AT885" s="7" t="s">
        <v>978</v>
      </c>
      <c r="AU885" s="8">
        <v>7.3418331952490312E-2</v>
      </c>
      <c r="AV885" s="8">
        <v>2.1044542867797909E-2</v>
      </c>
      <c r="AW885" s="8">
        <v>0.19033962401866292</v>
      </c>
      <c r="AX885" s="8">
        <v>2.5166080229443551E-2</v>
      </c>
      <c r="AY885" s="8">
        <v>6.672792214078062E-3</v>
      </c>
      <c r="AZ885" s="8">
        <v>6.4578166988520952E-2</v>
      </c>
      <c r="BA885" s="8">
        <v>3.4177489482325803E-2</v>
      </c>
      <c r="BB885" s="8">
        <v>1.0163283643488867E-2</v>
      </c>
      <c r="BC885" s="8">
        <v>9.1858852790517767E-2</v>
      </c>
      <c r="BD885" s="8">
        <v>4.3613642712366139E-2</v>
      </c>
      <c r="BE885" s="8">
        <v>1.3952021261593226E-2</v>
      </c>
      <c r="BF885" s="8">
        <v>0.15020409829609832</v>
      </c>
      <c r="BG885" s="8">
        <v>0.74472985394082214</v>
      </c>
      <c r="BH885" s="8">
        <v>2.1597814468777418E-5</v>
      </c>
      <c r="BI885" s="8">
        <v>0.69746918813503167</v>
      </c>
      <c r="BJ885" s="8">
        <v>1.2848024988388707</v>
      </c>
      <c r="BK885" s="8">
        <v>1.080288007174516</v>
      </c>
      <c r="BL885" s="8">
        <v>1.1200705936580646</v>
      </c>
    </row>
    <row r="886" spans="1:64" x14ac:dyDescent="0.3">
      <c r="A886" s="7">
        <v>624190</v>
      </c>
      <c r="B886" s="7" t="str">
        <f t="shared" si="247"/>
        <v>Other Individual and Family Services</v>
      </c>
      <c r="C886" s="8">
        <f t="shared" si="248"/>
        <v>5.1992197536700001E-2</v>
      </c>
      <c r="D886" s="8">
        <f t="shared" si="249"/>
        <v>1.1378481913199999E-2</v>
      </c>
      <c r="E886" s="8">
        <f t="shared" si="250"/>
        <v>8.0903905550000002E-2</v>
      </c>
      <c r="F886" s="8">
        <f t="shared" si="251"/>
        <v>2.58479198428E-2</v>
      </c>
      <c r="G886" s="8">
        <f t="shared" si="252"/>
        <v>5.1714545803200002E-3</v>
      </c>
      <c r="H886" s="8">
        <f t="shared" si="253"/>
        <v>4.0611202021399999E-2</v>
      </c>
      <c r="I886" s="8">
        <f t="shared" si="254"/>
        <v>2.2379973552600001E-2</v>
      </c>
      <c r="J886" s="8">
        <f t="shared" si="255"/>
        <v>4.8078212971199999E-3</v>
      </c>
      <c r="K886" s="8">
        <f t="shared" si="256"/>
        <v>3.1635131192800002E-2</v>
      </c>
      <c r="L886" s="8">
        <f t="shared" si="257"/>
        <v>3.0317208278499999E-2</v>
      </c>
      <c r="M886" s="8">
        <f t="shared" si="258"/>
        <v>6.9979421722800002E-3</v>
      </c>
      <c r="N886" s="8">
        <f t="shared" si="259"/>
        <v>6.7918543171599996E-2</v>
      </c>
      <c r="O886" s="8">
        <f t="shared" si="260"/>
        <v>0.75573973153899998</v>
      </c>
      <c r="P886" s="8">
        <f t="shared" si="261"/>
        <v>1.5896075950100001E-5</v>
      </c>
      <c r="Q886" s="8">
        <f t="shared" si="262"/>
        <v>0.70779716741200005</v>
      </c>
      <c r="R886" s="8">
        <f t="shared" si="263"/>
        <v>1.144274585</v>
      </c>
      <c r="S886" s="8">
        <f t="shared" si="264"/>
        <v>1.07163057644</v>
      </c>
      <c r="T886" s="8">
        <f t="shared" si="265"/>
        <v>1.0588229260399999</v>
      </c>
      <c r="W886" s="7">
        <v>624190</v>
      </c>
      <c r="X886" s="7" t="s">
        <v>979</v>
      </c>
      <c r="Y886" s="8">
        <v>5.1992197536700001E-2</v>
      </c>
      <c r="Z886" s="8">
        <v>1.1378481913199999E-2</v>
      </c>
      <c r="AA886" s="8">
        <v>8.0903905550000002E-2</v>
      </c>
      <c r="AB886" s="8">
        <v>2.58479198428E-2</v>
      </c>
      <c r="AC886" s="8">
        <v>5.1714545803200002E-3</v>
      </c>
      <c r="AD886" s="8">
        <v>4.0611202021399999E-2</v>
      </c>
      <c r="AE886" s="8">
        <v>2.2379973552600001E-2</v>
      </c>
      <c r="AF886" s="8">
        <v>4.8078212971199999E-3</v>
      </c>
      <c r="AG886" s="8">
        <v>3.1635131192800002E-2</v>
      </c>
      <c r="AH886" s="8">
        <v>3.0317208278499999E-2</v>
      </c>
      <c r="AI886" s="8">
        <v>6.9979421722800002E-3</v>
      </c>
      <c r="AJ886" s="8">
        <v>6.7918543171599996E-2</v>
      </c>
      <c r="AK886" s="8">
        <v>0.75573973153899998</v>
      </c>
      <c r="AL886" s="8">
        <v>1.5896075950100001E-5</v>
      </c>
      <c r="AM886" s="8">
        <v>0.70779716741200005</v>
      </c>
      <c r="AN886" s="8">
        <v>1.144274585</v>
      </c>
      <c r="AO886" s="8">
        <v>1.07163057644</v>
      </c>
      <c r="AP886" s="8">
        <v>1.0588229260399999</v>
      </c>
      <c r="AS886" s="7">
        <v>624190</v>
      </c>
      <c r="AT886" s="7" t="s">
        <v>979</v>
      </c>
      <c r="AU886" s="8">
        <v>7.3504866343683861E-2</v>
      </c>
      <c r="AV886" s="8">
        <v>2.112549210181484E-2</v>
      </c>
      <c r="AW886" s="8">
        <v>0.20189099867455809</v>
      </c>
      <c r="AX886" s="8">
        <v>3.0703984163967749E-2</v>
      </c>
      <c r="AY886" s="8">
        <v>8.2156293468208068E-3</v>
      </c>
      <c r="AZ886" s="8">
        <v>8.4382233800700007E-2</v>
      </c>
      <c r="BA886" s="8">
        <v>3.421768438007259E-2</v>
      </c>
      <c r="BB886" s="8">
        <v>1.0208407708304517E-2</v>
      </c>
      <c r="BC886" s="8">
        <v>9.7970401485277442E-2</v>
      </c>
      <c r="BD886" s="8">
        <v>4.3627513851372583E-2</v>
      </c>
      <c r="BE886" s="8">
        <v>1.3998351667670482E-2</v>
      </c>
      <c r="BF886" s="8">
        <v>0.15901789920798703</v>
      </c>
      <c r="BG886" s="8">
        <v>0.74490903041359657</v>
      </c>
      <c r="BH886" s="8">
        <v>1.7886435667098383E-5</v>
      </c>
      <c r="BI886" s="8">
        <v>0.69662439463775838</v>
      </c>
      <c r="BJ886" s="8">
        <v>1.2965213571201615</v>
      </c>
      <c r="BK886" s="8">
        <v>1.1071728150538713</v>
      </c>
      <c r="BL886" s="8">
        <v>1.1262674613158061</v>
      </c>
    </row>
    <row r="887" spans="1:64" x14ac:dyDescent="0.3">
      <c r="A887" s="7">
        <v>624210</v>
      </c>
      <c r="B887" s="7" t="str">
        <f t="shared" si="247"/>
        <v>Community Food Services</v>
      </c>
      <c r="C887" s="8">
        <f t="shared" si="248"/>
        <v>5.8658607219345155E-2</v>
      </c>
      <c r="D887" s="8">
        <f t="shared" si="249"/>
        <v>1.7619126495155808E-2</v>
      </c>
      <c r="E887" s="8">
        <f t="shared" si="250"/>
        <v>0.16262279901353707</v>
      </c>
      <c r="F887" s="8">
        <f t="shared" si="251"/>
        <v>2.1798006989547581E-2</v>
      </c>
      <c r="G887" s="8">
        <f t="shared" si="252"/>
        <v>6.1444020781441944E-3</v>
      </c>
      <c r="H887" s="8">
        <f t="shared" si="253"/>
        <v>5.9631815985087114E-2</v>
      </c>
      <c r="I887" s="8">
        <f t="shared" si="254"/>
        <v>2.7519836458311284E-2</v>
      </c>
      <c r="J887" s="8">
        <f t="shared" si="255"/>
        <v>8.6382262883885463E-3</v>
      </c>
      <c r="K887" s="8">
        <f t="shared" si="256"/>
        <v>7.9553542693975812E-2</v>
      </c>
      <c r="L887" s="8">
        <f t="shared" si="257"/>
        <v>3.5588781461032261E-2</v>
      </c>
      <c r="M887" s="8">
        <f t="shared" si="258"/>
        <v>1.1823085414766286E-2</v>
      </c>
      <c r="N887" s="8">
        <f t="shared" si="259"/>
        <v>0.12791159177181288</v>
      </c>
      <c r="O887" s="8">
        <f t="shared" si="260"/>
        <v>0.54945490801064556</v>
      </c>
      <c r="P887" s="8">
        <f t="shared" si="261"/>
        <v>1.6448529430144516E-5</v>
      </c>
      <c r="Q887" s="8">
        <f t="shared" si="262"/>
        <v>0.51333815977766173</v>
      </c>
      <c r="R887" s="8">
        <f t="shared" si="263"/>
        <v>1</v>
      </c>
      <c r="S887" s="8">
        <f t="shared" si="264"/>
        <v>0.81338067666548364</v>
      </c>
      <c r="T887" s="8">
        <f t="shared" si="265"/>
        <v>0.84151805705354832</v>
      </c>
      <c r="W887" s="7">
        <v>624210</v>
      </c>
      <c r="X887" s="7" t="s">
        <v>980</v>
      </c>
      <c r="Y887" s="8">
        <v>0</v>
      </c>
      <c r="Z887" s="8">
        <v>0</v>
      </c>
      <c r="AA887" s="8">
        <v>0</v>
      </c>
      <c r="AB887" s="8">
        <v>0</v>
      </c>
      <c r="AC887" s="8">
        <v>0</v>
      </c>
      <c r="AD887" s="8">
        <v>0</v>
      </c>
      <c r="AE887" s="8">
        <v>0</v>
      </c>
      <c r="AF887" s="8">
        <v>0</v>
      </c>
      <c r="AG887" s="8">
        <v>0</v>
      </c>
      <c r="AH887" s="8">
        <v>0</v>
      </c>
      <c r="AI887" s="8">
        <v>0</v>
      </c>
      <c r="AJ887" s="8">
        <v>0</v>
      </c>
      <c r="AK887" s="8">
        <v>0</v>
      </c>
      <c r="AL887" s="8">
        <v>0</v>
      </c>
      <c r="AM887" s="8">
        <v>0</v>
      </c>
      <c r="AN887" s="8">
        <v>1</v>
      </c>
      <c r="AO887" s="8">
        <v>0</v>
      </c>
      <c r="AP887" s="8">
        <v>0</v>
      </c>
      <c r="AS887" s="7">
        <v>624210</v>
      </c>
      <c r="AT887" s="7" t="s">
        <v>980</v>
      </c>
      <c r="AU887" s="8">
        <v>5.8658607219345155E-2</v>
      </c>
      <c r="AV887" s="8">
        <v>1.7619126495155808E-2</v>
      </c>
      <c r="AW887" s="8">
        <v>0.16262279901353707</v>
      </c>
      <c r="AX887" s="8">
        <v>2.1798006989547581E-2</v>
      </c>
      <c r="AY887" s="8">
        <v>6.1444020781441944E-3</v>
      </c>
      <c r="AZ887" s="8">
        <v>5.9631815985087114E-2</v>
      </c>
      <c r="BA887" s="8">
        <v>2.7519836458311284E-2</v>
      </c>
      <c r="BB887" s="8">
        <v>8.6382262883885463E-3</v>
      </c>
      <c r="BC887" s="8">
        <v>7.9553542693975812E-2</v>
      </c>
      <c r="BD887" s="8">
        <v>3.5588781461032261E-2</v>
      </c>
      <c r="BE887" s="8">
        <v>1.1823085414766286E-2</v>
      </c>
      <c r="BF887" s="8">
        <v>0.12791159177181288</v>
      </c>
      <c r="BG887" s="8">
        <v>0.54945490801064556</v>
      </c>
      <c r="BH887" s="8">
        <v>1.6448529430144516E-5</v>
      </c>
      <c r="BI887" s="8">
        <v>0.51333815977766173</v>
      </c>
      <c r="BJ887" s="8">
        <v>1.2389005327279032</v>
      </c>
      <c r="BK887" s="8">
        <v>0.81338067666548364</v>
      </c>
      <c r="BL887" s="8">
        <v>0.84151805705354832</v>
      </c>
    </row>
    <row r="888" spans="1:64" x14ac:dyDescent="0.3">
      <c r="A888" s="7">
        <v>624221</v>
      </c>
      <c r="B888" s="7" t="str">
        <f t="shared" si="247"/>
        <v>Temporary Shelters</v>
      </c>
      <c r="C888" s="8">
        <f t="shared" si="248"/>
        <v>5.3083723782211288E-2</v>
      </c>
      <c r="D888" s="8">
        <f t="shared" si="249"/>
        <v>1.6184826250223064E-2</v>
      </c>
      <c r="E888" s="8">
        <f t="shared" si="250"/>
        <v>0.14764704890873068</v>
      </c>
      <c r="F888" s="8">
        <f t="shared" si="251"/>
        <v>2.0197443892085484E-2</v>
      </c>
      <c r="G888" s="8">
        <f t="shared" si="252"/>
        <v>5.7997748680814519E-3</v>
      </c>
      <c r="H888" s="8">
        <f t="shared" si="253"/>
        <v>5.6009247893803231E-2</v>
      </c>
      <c r="I888" s="8">
        <f t="shared" si="254"/>
        <v>2.4859497525883862E-2</v>
      </c>
      <c r="J888" s="8">
        <f t="shared" si="255"/>
        <v>7.9366825173609688E-3</v>
      </c>
      <c r="K888" s="8">
        <f t="shared" si="256"/>
        <v>7.2358713380075781E-2</v>
      </c>
      <c r="L888" s="8">
        <f t="shared" si="257"/>
        <v>3.2135314206440314E-2</v>
      </c>
      <c r="M888" s="8">
        <f t="shared" si="258"/>
        <v>1.087857088577129E-2</v>
      </c>
      <c r="N888" s="8">
        <f t="shared" si="259"/>
        <v>0.11582955209765645</v>
      </c>
      <c r="O888" s="8">
        <f t="shared" si="260"/>
        <v>0.48841898055741934</v>
      </c>
      <c r="P888" s="8">
        <f t="shared" si="261"/>
        <v>1.2107013089443545E-5</v>
      </c>
      <c r="Q888" s="8">
        <f t="shared" si="262"/>
        <v>0.45681432523871007</v>
      </c>
      <c r="R888" s="8">
        <f t="shared" si="263"/>
        <v>1</v>
      </c>
      <c r="S888" s="8">
        <f t="shared" si="264"/>
        <v>0.72716775697629044</v>
      </c>
      <c r="T888" s="8">
        <f t="shared" si="265"/>
        <v>0.7503161837453225</v>
      </c>
      <c r="W888" s="7">
        <v>624221</v>
      </c>
      <c r="X888" s="7" t="s">
        <v>981</v>
      </c>
      <c r="Y888" s="8">
        <v>0</v>
      </c>
      <c r="Z888" s="8">
        <v>0</v>
      </c>
      <c r="AA888" s="8">
        <v>0</v>
      </c>
      <c r="AB888" s="8">
        <v>0</v>
      </c>
      <c r="AC888" s="8">
        <v>0</v>
      </c>
      <c r="AD888" s="8">
        <v>0</v>
      </c>
      <c r="AE888" s="8">
        <v>0</v>
      </c>
      <c r="AF888" s="8">
        <v>0</v>
      </c>
      <c r="AG888" s="8">
        <v>0</v>
      </c>
      <c r="AH888" s="8">
        <v>0</v>
      </c>
      <c r="AI888" s="8">
        <v>0</v>
      </c>
      <c r="AJ888" s="8">
        <v>0</v>
      </c>
      <c r="AK888" s="8">
        <v>0</v>
      </c>
      <c r="AL888" s="8">
        <v>0</v>
      </c>
      <c r="AM888" s="8">
        <v>0</v>
      </c>
      <c r="AN888" s="8">
        <v>1</v>
      </c>
      <c r="AO888" s="8">
        <v>0</v>
      </c>
      <c r="AP888" s="8">
        <v>0</v>
      </c>
      <c r="AS888" s="7">
        <v>624221</v>
      </c>
      <c r="AT888" s="7" t="s">
        <v>981</v>
      </c>
      <c r="AU888" s="8">
        <v>5.3083723782211288E-2</v>
      </c>
      <c r="AV888" s="8">
        <v>1.6184826250223064E-2</v>
      </c>
      <c r="AW888" s="8">
        <v>0.14764704890873068</v>
      </c>
      <c r="AX888" s="8">
        <v>2.0197443892085484E-2</v>
      </c>
      <c r="AY888" s="8">
        <v>5.7997748680814519E-3</v>
      </c>
      <c r="AZ888" s="8">
        <v>5.6009247893803231E-2</v>
      </c>
      <c r="BA888" s="8">
        <v>2.4859497525883862E-2</v>
      </c>
      <c r="BB888" s="8">
        <v>7.9366825173609688E-3</v>
      </c>
      <c r="BC888" s="8">
        <v>7.2358713380075781E-2</v>
      </c>
      <c r="BD888" s="8">
        <v>3.2135314206440314E-2</v>
      </c>
      <c r="BE888" s="8">
        <v>1.087857088577129E-2</v>
      </c>
      <c r="BF888" s="8">
        <v>0.11582955209765645</v>
      </c>
      <c r="BG888" s="8">
        <v>0.48841898055741934</v>
      </c>
      <c r="BH888" s="8">
        <v>1.2107013089443545E-5</v>
      </c>
      <c r="BI888" s="8">
        <v>0.45681432523871007</v>
      </c>
      <c r="BJ888" s="8">
        <v>1.2169155989404834</v>
      </c>
      <c r="BK888" s="8">
        <v>0.72716775697629044</v>
      </c>
      <c r="BL888" s="8">
        <v>0.7503161837453225</v>
      </c>
    </row>
    <row r="889" spans="1:64" x14ac:dyDescent="0.3">
      <c r="A889" s="7">
        <v>624229</v>
      </c>
      <c r="B889" s="7" t="str">
        <f t="shared" si="247"/>
        <v>Other Community Housing Services</v>
      </c>
      <c r="C889" s="8">
        <f t="shared" si="248"/>
        <v>5.2397376950799997E-2</v>
      </c>
      <c r="D889" s="8">
        <f t="shared" si="249"/>
        <v>1.1452583930099999E-2</v>
      </c>
      <c r="E889" s="8">
        <f t="shared" si="250"/>
        <v>7.8771106213699996E-2</v>
      </c>
      <c r="F889" s="8">
        <f t="shared" si="251"/>
        <v>1.7782490246599999E-2</v>
      </c>
      <c r="G889" s="8">
        <f t="shared" si="252"/>
        <v>3.64634888252E-3</v>
      </c>
      <c r="H889" s="8">
        <f t="shared" si="253"/>
        <v>2.7548907404300001E-2</v>
      </c>
      <c r="I889" s="8">
        <f t="shared" si="254"/>
        <v>2.2365547583200002E-2</v>
      </c>
      <c r="J889" s="8">
        <f t="shared" si="255"/>
        <v>4.8330605175299999E-3</v>
      </c>
      <c r="K889" s="8">
        <f t="shared" si="256"/>
        <v>3.0599793075900002E-2</v>
      </c>
      <c r="L889" s="8">
        <f t="shared" si="257"/>
        <v>3.0695493524999999E-2</v>
      </c>
      <c r="M889" s="8">
        <f t="shared" si="258"/>
        <v>7.0422480684699997E-3</v>
      </c>
      <c r="N889" s="8">
        <f t="shared" si="259"/>
        <v>6.6262232739400004E-2</v>
      </c>
      <c r="O889" s="8">
        <f t="shared" si="260"/>
        <v>0.75565561485199995</v>
      </c>
      <c r="P889" s="8">
        <f t="shared" si="261"/>
        <v>2.2676847122700002E-5</v>
      </c>
      <c r="Q889" s="8">
        <f t="shared" si="262"/>
        <v>0.70849042219900005</v>
      </c>
      <c r="R889" s="8">
        <f t="shared" si="263"/>
        <v>1.1426210670900001</v>
      </c>
      <c r="S889" s="8">
        <f t="shared" si="264"/>
        <v>1.0489777465300001</v>
      </c>
      <c r="T889" s="8">
        <f t="shared" si="265"/>
        <v>1.0577984011799999</v>
      </c>
      <c r="W889" s="7">
        <v>624229</v>
      </c>
      <c r="X889" s="7" t="s">
        <v>982</v>
      </c>
      <c r="Y889" s="8">
        <v>5.2397376950799997E-2</v>
      </c>
      <c r="Z889" s="8">
        <v>1.1452583930099999E-2</v>
      </c>
      <c r="AA889" s="8">
        <v>7.8771106213699996E-2</v>
      </c>
      <c r="AB889" s="8">
        <v>1.7782490246599999E-2</v>
      </c>
      <c r="AC889" s="8">
        <v>3.64634888252E-3</v>
      </c>
      <c r="AD889" s="8">
        <v>2.7548907404300001E-2</v>
      </c>
      <c r="AE889" s="8">
        <v>2.2365547583200002E-2</v>
      </c>
      <c r="AF889" s="8">
        <v>4.8330605175299999E-3</v>
      </c>
      <c r="AG889" s="8">
        <v>3.0599793075900002E-2</v>
      </c>
      <c r="AH889" s="8">
        <v>3.0695493524999999E-2</v>
      </c>
      <c r="AI889" s="8">
        <v>7.0422480684699997E-3</v>
      </c>
      <c r="AJ889" s="8">
        <v>6.6262232739400004E-2</v>
      </c>
      <c r="AK889" s="8">
        <v>0.75565561485199995</v>
      </c>
      <c r="AL889" s="8">
        <v>2.2676847122700002E-5</v>
      </c>
      <c r="AM889" s="8">
        <v>0.70849042219900005</v>
      </c>
      <c r="AN889" s="8">
        <v>1.1426210670900001</v>
      </c>
      <c r="AO889" s="8">
        <v>1.0489777465300001</v>
      </c>
      <c r="AP889" s="8">
        <v>1.0577984011799999</v>
      </c>
      <c r="AS889" s="7">
        <v>624229</v>
      </c>
      <c r="AT889" s="7" t="s">
        <v>982</v>
      </c>
      <c r="AU889" s="8">
        <v>6.6378810467372582E-2</v>
      </c>
      <c r="AV889" s="8">
        <v>1.9331216526690481E-2</v>
      </c>
      <c r="AW889" s="8">
        <v>0.17571645794926616</v>
      </c>
      <c r="AX889" s="8">
        <v>3.0791466946438702E-2</v>
      </c>
      <c r="AY889" s="8">
        <v>8.5393589383574182E-3</v>
      </c>
      <c r="AZ889" s="8">
        <v>8.1966193665911305E-2</v>
      </c>
      <c r="BA889" s="8">
        <v>3.0812411376541938E-2</v>
      </c>
      <c r="BB889" s="8">
        <v>9.3735255517866118E-3</v>
      </c>
      <c r="BC889" s="8">
        <v>8.5192214468687091E-2</v>
      </c>
      <c r="BD889" s="8">
        <v>3.9766187770662896E-2</v>
      </c>
      <c r="BE889" s="8">
        <v>1.2861359733584519E-2</v>
      </c>
      <c r="BF889" s="8">
        <v>0.13840057046773707</v>
      </c>
      <c r="BG889" s="8">
        <v>0.64713773447806489</v>
      </c>
      <c r="BH889" s="8">
        <v>1.421983530969839E-5</v>
      </c>
      <c r="BI889" s="8">
        <v>0.60589851467561284</v>
      </c>
      <c r="BJ889" s="8">
        <v>1.2614264849427423</v>
      </c>
      <c r="BK889" s="8">
        <v>0.97613572922838698</v>
      </c>
      <c r="BL889" s="8">
        <v>0.98021686107403228</v>
      </c>
    </row>
    <row r="890" spans="1:64" x14ac:dyDescent="0.3">
      <c r="A890" s="7">
        <v>624230</v>
      </c>
      <c r="B890" s="7" t="str">
        <f t="shared" si="247"/>
        <v>Emergency and Other Relief Services</v>
      </c>
      <c r="C890" s="8">
        <f t="shared" si="248"/>
        <v>5.2508466172899997E-2</v>
      </c>
      <c r="D890" s="8">
        <f t="shared" si="249"/>
        <v>1.14637802485E-2</v>
      </c>
      <c r="E890" s="8">
        <f t="shared" si="250"/>
        <v>7.8475009039399996E-2</v>
      </c>
      <c r="F890" s="8">
        <f t="shared" si="251"/>
        <v>1.9468981895100001E-2</v>
      </c>
      <c r="G890" s="8">
        <f t="shared" si="252"/>
        <v>3.9410663193100003E-3</v>
      </c>
      <c r="H890" s="8">
        <f t="shared" si="253"/>
        <v>2.95427903347E-2</v>
      </c>
      <c r="I890" s="8">
        <f t="shared" si="254"/>
        <v>2.2475181456900001E-2</v>
      </c>
      <c r="J890" s="8">
        <f t="shared" si="255"/>
        <v>4.8403692552300001E-3</v>
      </c>
      <c r="K890" s="8">
        <f t="shared" si="256"/>
        <v>3.0417860395900002E-2</v>
      </c>
      <c r="L890" s="8">
        <f t="shared" si="257"/>
        <v>3.07976627706E-2</v>
      </c>
      <c r="M890" s="8">
        <f t="shared" si="258"/>
        <v>7.0477774571999999E-3</v>
      </c>
      <c r="N890" s="8">
        <f t="shared" si="259"/>
        <v>6.6073173565800003E-2</v>
      </c>
      <c r="O890" s="8">
        <f t="shared" si="260"/>
        <v>0.75568219747300003</v>
      </c>
      <c r="P890" s="8">
        <f t="shared" si="261"/>
        <v>2.0997153602599999E-5</v>
      </c>
      <c r="Q890" s="8">
        <f t="shared" si="262"/>
        <v>0.70803402651199998</v>
      </c>
      <c r="R890" s="8">
        <f t="shared" si="263"/>
        <v>1.14244725546</v>
      </c>
      <c r="S890" s="8">
        <f t="shared" si="264"/>
        <v>1.05295283855</v>
      </c>
      <c r="T890" s="8">
        <f t="shared" si="265"/>
        <v>1.0577334111100001</v>
      </c>
      <c r="W890" s="7">
        <v>624230</v>
      </c>
      <c r="X890" s="7" t="s">
        <v>983</v>
      </c>
      <c r="Y890" s="8">
        <v>5.2508466172899997E-2</v>
      </c>
      <c r="Z890" s="8">
        <v>1.14637802485E-2</v>
      </c>
      <c r="AA890" s="8">
        <v>7.8475009039399996E-2</v>
      </c>
      <c r="AB890" s="8">
        <v>1.9468981895100001E-2</v>
      </c>
      <c r="AC890" s="8">
        <v>3.9410663193100003E-3</v>
      </c>
      <c r="AD890" s="8">
        <v>2.95427903347E-2</v>
      </c>
      <c r="AE890" s="8">
        <v>2.2475181456900001E-2</v>
      </c>
      <c r="AF890" s="8">
        <v>4.8403692552300001E-3</v>
      </c>
      <c r="AG890" s="8">
        <v>3.0417860395900002E-2</v>
      </c>
      <c r="AH890" s="8">
        <v>3.07976627706E-2</v>
      </c>
      <c r="AI890" s="8">
        <v>7.0477774571999999E-3</v>
      </c>
      <c r="AJ890" s="8">
        <v>6.6073173565800003E-2</v>
      </c>
      <c r="AK890" s="8">
        <v>0.75568219747300003</v>
      </c>
      <c r="AL890" s="8">
        <v>2.0997153602599999E-5</v>
      </c>
      <c r="AM890" s="8">
        <v>0.70803402651199998</v>
      </c>
      <c r="AN890" s="8">
        <v>1.14244725546</v>
      </c>
      <c r="AO890" s="8">
        <v>1.05295283855</v>
      </c>
      <c r="AP890" s="8">
        <v>1.0577334111100001</v>
      </c>
      <c r="AS890" s="7">
        <v>624230</v>
      </c>
      <c r="AT890" s="7" t="s">
        <v>983</v>
      </c>
      <c r="AU890" s="8">
        <v>4.359825373505323E-2</v>
      </c>
      <c r="AV890" s="8">
        <v>1.388766488068258E-2</v>
      </c>
      <c r="AW890" s="8">
        <v>0.1218023772539161</v>
      </c>
      <c r="AX890" s="8">
        <v>2.2518141237424197E-2</v>
      </c>
      <c r="AY890" s="8">
        <v>6.8605184660787098E-3</v>
      </c>
      <c r="AZ890" s="8">
        <v>6.208474520701935E-2</v>
      </c>
      <c r="BA890" s="8">
        <v>2.0554758735099998E-2</v>
      </c>
      <c r="BB890" s="8">
        <v>6.8704712630730646E-3</v>
      </c>
      <c r="BC890" s="8">
        <v>5.9623533572330648E-2</v>
      </c>
      <c r="BD890" s="8">
        <v>2.6631818665164512E-2</v>
      </c>
      <c r="BE890" s="8">
        <v>9.3924985754390358E-3</v>
      </c>
      <c r="BF890" s="8">
        <v>9.5585094145509697E-2</v>
      </c>
      <c r="BG890" s="8">
        <v>0.37852866006650016</v>
      </c>
      <c r="BH890" s="8">
        <v>7.0991534667641941E-6</v>
      </c>
      <c r="BI890" s="8">
        <v>0.35410507162350008</v>
      </c>
      <c r="BJ890" s="8">
        <v>1.1792882958695161</v>
      </c>
      <c r="BK890" s="8">
        <v>0.5914634049106452</v>
      </c>
      <c r="BL890" s="8">
        <v>0.58704876357000002</v>
      </c>
    </row>
    <row r="891" spans="1:64" x14ac:dyDescent="0.3">
      <c r="A891" s="7">
        <v>624310</v>
      </c>
      <c r="B891" s="7" t="str">
        <f t="shared" si="247"/>
        <v>Vocational Rehabilitation Services</v>
      </c>
      <c r="C891" s="8">
        <f t="shared" si="248"/>
        <v>7.4571504129583882E-2</v>
      </c>
      <c r="D891" s="8">
        <f t="shared" si="249"/>
        <v>2.1314584000107262E-2</v>
      </c>
      <c r="E891" s="8">
        <f t="shared" si="250"/>
        <v>0.19522830886548548</v>
      </c>
      <c r="F891" s="8">
        <f t="shared" si="251"/>
        <v>2.9104514389624206E-2</v>
      </c>
      <c r="G891" s="8">
        <f t="shared" si="252"/>
        <v>7.7491664367203214E-3</v>
      </c>
      <c r="H891" s="8">
        <f t="shared" si="253"/>
        <v>7.4719429579732266E-2</v>
      </c>
      <c r="I891" s="8">
        <f t="shared" si="254"/>
        <v>3.4678661308304833E-2</v>
      </c>
      <c r="J891" s="8">
        <f t="shared" si="255"/>
        <v>1.0294005834251774E-2</v>
      </c>
      <c r="K891" s="8">
        <f t="shared" si="256"/>
        <v>9.4169697878190364E-2</v>
      </c>
      <c r="L891" s="8">
        <f t="shared" si="257"/>
        <v>4.4140782431437098E-2</v>
      </c>
      <c r="M891" s="8">
        <f t="shared" si="258"/>
        <v>1.4103002209792262E-2</v>
      </c>
      <c r="N891" s="8">
        <f t="shared" si="259"/>
        <v>0.15404618568918713</v>
      </c>
      <c r="O891" s="8">
        <f t="shared" si="260"/>
        <v>0.75722684105500071</v>
      </c>
      <c r="P891" s="8">
        <f t="shared" si="261"/>
        <v>1.968912494661983E-5</v>
      </c>
      <c r="Q891" s="8">
        <f t="shared" si="262"/>
        <v>0.70757019500199958</v>
      </c>
      <c r="R891" s="8">
        <f t="shared" si="263"/>
        <v>1</v>
      </c>
      <c r="S891" s="8">
        <f t="shared" si="264"/>
        <v>1.1115731104059678</v>
      </c>
      <c r="T891" s="8">
        <f t="shared" si="265"/>
        <v>1.1391423650208063</v>
      </c>
      <c r="W891" s="7">
        <v>624310</v>
      </c>
      <c r="X891" s="7" t="s">
        <v>984</v>
      </c>
      <c r="Y891" s="8">
        <v>0</v>
      </c>
      <c r="Z891" s="8">
        <v>0</v>
      </c>
      <c r="AA891" s="8">
        <v>0</v>
      </c>
      <c r="AB891" s="8">
        <v>0</v>
      </c>
      <c r="AC891" s="8">
        <v>0</v>
      </c>
      <c r="AD891" s="8">
        <v>0</v>
      </c>
      <c r="AE891" s="8">
        <v>0</v>
      </c>
      <c r="AF891" s="8">
        <v>0</v>
      </c>
      <c r="AG891" s="8">
        <v>0</v>
      </c>
      <c r="AH891" s="8">
        <v>0</v>
      </c>
      <c r="AI891" s="8">
        <v>0</v>
      </c>
      <c r="AJ891" s="8">
        <v>0</v>
      </c>
      <c r="AK891" s="8">
        <v>0</v>
      </c>
      <c r="AL891" s="8">
        <v>0</v>
      </c>
      <c r="AM891" s="8">
        <v>0</v>
      </c>
      <c r="AN891" s="8">
        <v>1</v>
      </c>
      <c r="AO891" s="8">
        <v>0</v>
      </c>
      <c r="AP891" s="8">
        <v>0</v>
      </c>
      <c r="AS891" s="7">
        <v>624310</v>
      </c>
      <c r="AT891" s="7" t="s">
        <v>984</v>
      </c>
      <c r="AU891" s="8">
        <v>7.4571504129583882E-2</v>
      </c>
      <c r="AV891" s="8">
        <v>2.1314584000107262E-2</v>
      </c>
      <c r="AW891" s="8">
        <v>0.19522830886548548</v>
      </c>
      <c r="AX891" s="8">
        <v>2.9104514389624206E-2</v>
      </c>
      <c r="AY891" s="8">
        <v>7.7491664367203214E-3</v>
      </c>
      <c r="AZ891" s="8">
        <v>7.4719429579732266E-2</v>
      </c>
      <c r="BA891" s="8">
        <v>3.4678661308304833E-2</v>
      </c>
      <c r="BB891" s="8">
        <v>1.0294005834251774E-2</v>
      </c>
      <c r="BC891" s="8">
        <v>9.4169697878190364E-2</v>
      </c>
      <c r="BD891" s="8">
        <v>4.4140782431437098E-2</v>
      </c>
      <c r="BE891" s="8">
        <v>1.4103002209792262E-2</v>
      </c>
      <c r="BF891" s="8">
        <v>0.15404618568918713</v>
      </c>
      <c r="BG891" s="8">
        <v>0.75722684105500071</v>
      </c>
      <c r="BH891" s="8">
        <v>1.968912494661983E-5</v>
      </c>
      <c r="BI891" s="8">
        <v>0.70757019500199958</v>
      </c>
      <c r="BJ891" s="8">
        <v>1.2911143969958061</v>
      </c>
      <c r="BK891" s="8">
        <v>1.1115731104059678</v>
      </c>
      <c r="BL891" s="8">
        <v>1.1391423650208063</v>
      </c>
    </row>
    <row r="892" spans="1:64" x14ac:dyDescent="0.3">
      <c r="A892" s="7">
        <v>624410</v>
      </c>
      <c r="B892" s="7" t="str">
        <f t="shared" si="247"/>
        <v>Child Day Care Services</v>
      </c>
      <c r="C892" s="8">
        <f t="shared" si="248"/>
        <v>8.2522381236000003E-2</v>
      </c>
      <c r="D892" s="8">
        <f t="shared" si="249"/>
        <v>1.7830650237899998E-2</v>
      </c>
      <c r="E892" s="8">
        <f t="shared" si="250"/>
        <v>9.4221826883400001E-2</v>
      </c>
      <c r="F892" s="8">
        <f t="shared" si="251"/>
        <v>1.6584762590899998E-2</v>
      </c>
      <c r="G892" s="8">
        <f t="shared" si="252"/>
        <v>3.6632724080200001E-3</v>
      </c>
      <c r="H892" s="8">
        <f t="shared" si="253"/>
        <v>1.86807601229E-2</v>
      </c>
      <c r="I892" s="8">
        <f t="shared" si="254"/>
        <v>3.62299765878E-2</v>
      </c>
      <c r="J892" s="8">
        <f t="shared" si="255"/>
        <v>8.0125540456499993E-3</v>
      </c>
      <c r="K892" s="8">
        <f t="shared" si="256"/>
        <v>3.8451167308499998E-2</v>
      </c>
      <c r="L892" s="8">
        <f t="shared" si="257"/>
        <v>2.9358101939999999E-2</v>
      </c>
      <c r="M892" s="8">
        <f t="shared" si="258"/>
        <v>1.11189867038E-2</v>
      </c>
      <c r="N892" s="8">
        <f t="shared" si="259"/>
        <v>7.9604958081999994E-2</v>
      </c>
      <c r="O892" s="8">
        <f t="shared" si="260"/>
        <v>0.74896710116300003</v>
      </c>
      <c r="P892" s="8">
        <f t="shared" si="261"/>
        <v>3.9658150041399998E-5</v>
      </c>
      <c r="Q892" s="8">
        <f t="shared" si="262"/>
        <v>0.67806676271599997</v>
      </c>
      <c r="R892" s="8">
        <f t="shared" si="263"/>
        <v>1.19457485836</v>
      </c>
      <c r="S892" s="8">
        <f t="shared" si="264"/>
        <v>1.0389287951199999</v>
      </c>
      <c r="T892" s="8">
        <f t="shared" si="265"/>
        <v>1.0826936979399999</v>
      </c>
      <c r="W892" s="7">
        <v>624410</v>
      </c>
      <c r="X892" s="7" t="s">
        <v>985</v>
      </c>
      <c r="Y892" s="8">
        <v>8.2522381236000003E-2</v>
      </c>
      <c r="Z892" s="8">
        <v>1.7830650237899998E-2</v>
      </c>
      <c r="AA892" s="8">
        <v>9.4221826883400001E-2</v>
      </c>
      <c r="AB892" s="8">
        <v>1.6584762590899998E-2</v>
      </c>
      <c r="AC892" s="8">
        <v>3.6632724080200001E-3</v>
      </c>
      <c r="AD892" s="8">
        <v>1.86807601229E-2</v>
      </c>
      <c r="AE892" s="8">
        <v>3.62299765878E-2</v>
      </c>
      <c r="AF892" s="8">
        <v>8.0125540456499993E-3</v>
      </c>
      <c r="AG892" s="8">
        <v>3.8451167308499998E-2</v>
      </c>
      <c r="AH892" s="8">
        <v>2.9358101939999999E-2</v>
      </c>
      <c r="AI892" s="8">
        <v>1.11189867038E-2</v>
      </c>
      <c r="AJ892" s="8">
        <v>7.9604958081999994E-2</v>
      </c>
      <c r="AK892" s="8">
        <v>0.74896710116300003</v>
      </c>
      <c r="AL892" s="8">
        <v>3.9658150041399998E-5</v>
      </c>
      <c r="AM892" s="8">
        <v>0.67806676271599997</v>
      </c>
      <c r="AN892" s="8">
        <v>1.19457485836</v>
      </c>
      <c r="AO892" s="8">
        <v>1.0389287951199999</v>
      </c>
      <c r="AP892" s="8">
        <v>1.0826936979399999</v>
      </c>
      <c r="AS892" s="7">
        <v>624410</v>
      </c>
      <c r="AT892" s="7" t="s">
        <v>985</v>
      </c>
      <c r="AU892" s="8">
        <v>0.11053872564455</v>
      </c>
      <c r="AV892" s="8">
        <v>3.3945435429077409E-2</v>
      </c>
      <c r="AW892" s="8">
        <v>0.22198090457332414</v>
      </c>
      <c r="AX892" s="8">
        <v>2.7057230605418554E-2</v>
      </c>
      <c r="AY892" s="8">
        <v>8.3297946328445161E-3</v>
      </c>
      <c r="AZ892" s="8">
        <v>4.9930654040064519E-2</v>
      </c>
      <c r="BA892" s="8">
        <v>5.1390420168485489E-2</v>
      </c>
      <c r="BB892" s="8">
        <v>1.7453730986897575E-2</v>
      </c>
      <c r="BC892" s="8">
        <v>0.11145627730916455</v>
      </c>
      <c r="BD892" s="8">
        <v>4.0432306192604829E-2</v>
      </c>
      <c r="BE892" s="8">
        <v>2.3053601054652751E-2</v>
      </c>
      <c r="BF892" s="8">
        <v>0.17602602903373377</v>
      </c>
      <c r="BG892" s="8">
        <v>0.75008307322700074</v>
      </c>
      <c r="BH892" s="8">
        <v>3.4358731045066122E-5</v>
      </c>
      <c r="BI892" s="8">
        <v>0.67896983032200076</v>
      </c>
      <c r="BJ892" s="8">
        <v>1.3664650656467741</v>
      </c>
      <c r="BK892" s="8">
        <v>1.0853176792785486</v>
      </c>
      <c r="BL892" s="8">
        <v>1.1803004284643552</v>
      </c>
    </row>
    <row r="893" spans="1:64" x14ac:dyDescent="0.3">
      <c r="A893" s="7">
        <v>711110</v>
      </c>
      <c r="B893" s="7" t="str">
        <f t="shared" si="247"/>
        <v>Theater Companies and Dinner Theaters</v>
      </c>
      <c r="C893" s="8">
        <f t="shared" si="248"/>
        <v>9.5011538747700006E-2</v>
      </c>
      <c r="D893" s="8">
        <f t="shared" si="249"/>
        <v>1.27220303449E-2</v>
      </c>
      <c r="E893" s="8">
        <f t="shared" si="250"/>
        <v>0.174901303388</v>
      </c>
      <c r="F893" s="8">
        <f t="shared" si="251"/>
        <v>0.20867404939500001</v>
      </c>
      <c r="G893" s="8">
        <f t="shared" si="252"/>
        <v>8.87860893183E-3</v>
      </c>
      <c r="H893" s="8">
        <f t="shared" si="253"/>
        <v>6.0992039576099999E-2</v>
      </c>
      <c r="I893" s="8">
        <f t="shared" si="254"/>
        <v>0.125333303132</v>
      </c>
      <c r="J893" s="8">
        <f t="shared" si="255"/>
        <v>1.19029868923E-2</v>
      </c>
      <c r="K893" s="8">
        <f t="shared" si="256"/>
        <v>8.9135691440799997E-2</v>
      </c>
      <c r="L893" s="8">
        <f t="shared" si="257"/>
        <v>7.6547524916800003E-2</v>
      </c>
      <c r="M893" s="8">
        <f t="shared" si="258"/>
        <v>9.9641374570300003E-3</v>
      </c>
      <c r="N893" s="8">
        <f t="shared" si="259"/>
        <v>0.19095668459699999</v>
      </c>
      <c r="O893" s="8">
        <f t="shared" si="260"/>
        <v>0.64885479374900001</v>
      </c>
      <c r="P893" s="8">
        <f t="shared" si="261"/>
        <v>1.3940309039400001E-5</v>
      </c>
      <c r="Q893" s="8">
        <f t="shared" si="262"/>
        <v>0.35199853772200002</v>
      </c>
      <c r="R893" s="8">
        <f t="shared" si="263"/>
        <v>1.2826348724800001</v>
      </c>
      <c r="S893" s="8">
        <f t="shared" si="264"/>
        <v>1.2785446978999999</v>
      </c>
      <c r="T893" s="8">
        <f t="shared" si="265"/>
        <v>1.22637198147</v>
      </c>
      <c r="W893" s="7">
        <v>711110</v>
      </c>
      <c r="X893" s="7" t="s">
        <v>986</v>
      </c>
      <c r="Y893" s="8">
        <v>9.5011538747700006E-2</v>
      </c>
      <c r="Z893" s="8">
        <v>1.27220303449E-2</v>
      </c>
      <c r="AA893" s="8">
        <v>0.174901303388</v>
      </c>
      <c r="AB893" s="8">
        <v>0.20867404939500001</v>
      </c>
      <c r="AC893" s="8">
        <v>8.87860893183E-3</v>
      </c>
      <c r="AD893" s="8">
        <v>6.0992039576099999E-2</v>
      </c>
      <c r="AE893" s="8">
        <v>0.125333303132</v>
      </c>
      <c r="AF893" s="8">
        <v>1.19029868923E-2</v>
      </c>
      <c r="AG893" s="8">
        <v>8.9135691440799997E-2</v>
      </c>
      <c r="AH893" s="8">
        <v>7.6547524916800003E-2</v>
      </c>
      <c r="AI893" s="8">
        <v>9.9641374570300003E-3</v>
      </c>
      <c r="AJ893" s="8">
        <v>0.19095668459699999</v>
      </c>
      <c r="AK893" s="8">
        <v>0.64885479374900001</v>
      </c>
      <c r="AL893" s="8">
        <v>1.3940309039400001E-5</v>
      </c>
      <c r="AM893" s="8">
        <v>0.35199853772200002</v>
      </c>
      <c r="AN893" s="8">
        <v>1.2826348724800001</v>
      </c>
      <c r="AO893" s="8">
        <v>1.2785446978999999</v>
      </c>
      <c r="AP893" s="8">
        <v>1.22637198147</v>
      </c>
      <c r="AS893" s="7">
        <v>711110</v>
      </c>
      <c r="AT893" s="7" t="s">
        <v>986</v>
      </c>
      <c r="AU893" s="8">
        <v>0.15706622016417421</v>
      </c>
      <c r="AV893" s="8">
        <v>3.3710031262379023E-2</v>
      </c>
      <c r="AW893" s="8">
        <v>0.27456389548700005</v>
      </c>
      <c r="AX893" s="8">
        <v>0.33769821732170963</v>
      </c>
      <c r="AY893" s="8">
        <v>2.982669301432242E-2</v>
      </c>
      <c r="AZ893" s="8">
        <v>0.13896717887670967</v>
      </c>
      <c r="BA893" s="8">
        <v>0.20734060280090322</v>
      </c>
      <c r="BB893" s="8">
        <v>3.4547820323966139E-2</v>
      </c>
      <c r="BC893" s="8">
        <v>0.19971320090473385</v>
      </c>
      <c r="BD893" s="8">
        <v>0.13227175105261288</v>
      </c>
      <c r="BE893" s="8">
        <v>2.7173420156344039E-2</v>
      </c>
      <c r="BF893" s="8">
        <v>0.27366260794543551</v>
      </c>
      <c r="BG893" s="8">
        <v>0.64331211360398388</v>
      </c>
      <c r="BH893" s="8">
        <v>9.9018123030196775E-6</v>
      </c>
      <c r="BI893" s="8">
        <v>0.34850383813564551</v>
      </c>
      <c r="BJ893" s="8">
        <v>1.4653401469137102</v>
      </c>
      <c r="BK893" s="8">
        <v>1.4903630569546773</v>
      </c>
      <c r="BL893" s="8">
        <v>1.4254725917714512</v>
      </c>
    </row>
    <row r="894" spans="1:64" x14ac:dyDescent="0.3">
      <c r="A894" s="7">
        <v>711120</v>
      </c>
      <c r="B894" s="7" t="str">
        <f t="shared" si="247"/>
        <v>Dance Companies</v>
      </c>
      <c r="C894" s="8">
        <f t="shared" si="248"/>
        <v>0.13722853159547904</v>
      </c>
      <c r="D894" s="8">
        <f t="shared" si="249"/>
        <v>3.1023239848914516E-2</v>
      </c>
      <c r="E894" s="8">
        <f t="shared" si="250"/>
        <v>0.24239708668159676</v>
      </c>
      <c r="F894" s="8">
        <f t="shared" si="251"/>
        <v>0.20269562338956484</v>
      </c>
      <c r="G894" s="8">
        <f t="shared" si="252"/>
        <v>2.0676421238144619E-2</v>
      </c>
      <c r="H894" s="8">
        <f t="shared" si="253"/>
        <v>8.9662421369831449E-2</v>
      </c>
      <c r="I894" s="8">
        <f t="shared" si="254"/>
        <v>0.18038677230633879</v>
      </c>
      <c r="J894" s="8">
        <f t="shared" si="255"/>
        <v>3.1950588700672584E-2</v>
      </c>
      <c r="K894" s="8">
        <f t="shared" si="256"/>
        <v>0.1802727407559532</v>
      </c>
      <c r="L894" s="8">
        <f t="shared" si="257"/>
        <v>0.1158711252223274</v>
      </c>
      <c r="M894" s="8">
        <f t="shared" si="258"/>
        <v>2.5107727192393545E-2</v>
      </c>
      <c r="N894" s="8">
        <f t="shared" si="259"/>
        <v>0.2403618891946451</v>
      </c>
      <c r="O894" s="8">
        <f t="shared" si="260"/>
        <v>0.53780728423427393</v>
      </c>
      <c r="P894" s="8">
        <f t="shared" si="261"/>
        <v>4.5111875614869012E-5</v>
      </c>
      <c r="Q894" s="8">
        <f t="shared" si="262"/>
        <v>0.29076200969080657</v>
      </c>
      <c r="R894" s="8">
        <f t="shared" si="263"/>
        <v>1</v>
      </c>
      <c r="S894" s="8">
        <f t="shared" si="264"/>
        <v>1.1356151111587094</v>
      </c>
      <c r="T894" s="8">
        <f t="shared" si="265"/>
        <v>1.2151907469241938</v>
      </c>
      <c r="W894" s="7">
        <v>711120</v>
      </c>
      <c r="X894" s="7" t="s">
        <v>987</v>
      </c>
      <c r="Y894" s="8">
        <v>0</v>
      </c>
      <c r="Z894" s="8">
        <v>0</v>
      </c>
      <c r="AA894" s="8">
        <v>0</v>
      </c>
      <c r="AB894" s="8">
        <v>0</v>
      </c>
      <c r="AC894" s="8">
        <v>0</v>
      </c>
      <c r="AD894" s="8">
        <v>0</v>
      </c>
      <c r="AE894" s="8">
        <v>0</v>
      </c>
      <c r="AF894" s="8">
        <v>0</v>
      </c>
      <c r="AG894" s="8">
        <v>0</v>
      </c>
      <c r="AH894" s="8">
        <v>0</v>
      </c>
      <c r="AI894" s="8">
        <v>0</v>
      </c>
      <c r="AJ894" s="8">
        <v>0</v>
      </c>
      <c r="AK894" s="8">
        <v>0</v>
      </c>
      <c r="AL894" s="8">
        <v>0</v>
      </c>
      <c r="AM894" s="8">
        <v>0</v>
      </c>
      <c r="AN894" s="8">
        <v>1</v>
      </c>
      <c r="AO894" s="8">
        <v>0</v>
      </c>
      <c r="AP894" s="8">
        <v>0</v>
      </c>
      <c r="AS894" s="7">
        <v>711120</v>
      </c>
      <c r="AT894" s="7" t="s">
        <v>987</v>
      </c>
      <c r="AU894" s="8">
        <v>0.13722853159547904</v>
      </c>
      <c r="AV894" s="8">
        <v>3.1023239848914516E-2</v>
      </c>
      <c r="AW894" s="8">
        <v>0.24239708668159676</v>
      </c>
      <c r="AX894" s="8">
        <v>0.20269562338956484</v>
      </c>
      <c r="AY894" s="8">
        <v>2.0676421238144619E-2</v>
      </c>
      <c r="AZ894" s="8">
        <v>8.9662421369831449E-2</v>
      </c>
      <c r="BA894" s="8">
        <v>0.18038677230633879</v>
      </c>
      <c r="BB894" s="8">
        <v>3.1950588700672584E-2</v>
      </c>
      <c r="BC894" s="8">
        <v>0.1802727407559532</v>
      </c>
      <c r="BD894" s="8">
        <v>0.1158711252223274</v>
      </c>
      <c r="BE894" s="8">
        <v>2.5107727192393545E-2</v>
      </c>
      <c r="BF894" s="8">
        <v>0.2403618891946451</v>
      </c>
      <c r="BG894" s="8">
        <v>0.53780728423427393</v>
      </c>
      <c r="BH894" s="8">
        <v>4.5111875614869012E-5</v>
      </c>
      <c r="BI894" s="8">
        <v>0.29076200969080657</v>
      </c>
      <c r="BJ894" s="8">
        <v>1.4106488581254839</v>
      </c>
      <c r="BK894" s="8">
        <v>1.1356151111587094</v>
      </c>
      <c r="BL894" s="8">
        <v>1.2151907469241938</v>
      </c>
    </row>
    <row r="895" spans="1:64" x14ac:dyDescent="0.3">
      <c r="A895" s="7">
        <v>711130</v>
      </c>
      <c r="B895" s="7" t="str">
        <f t="shared" si="247"/>
        <v>Musical Groups and Artists</v>
      </c>
      <c r="C895" s="8">
        <f t="shared" si="248"/>
        <v>9.4711991930800002E-2</v>
      </c>
      <c r="D895" s="8">
        <f t="shared" si="249"/>
        <v>1.2638671884899999E-2</v>
      </c>
      <c r="E895" s="8">
        <f t="shared" si="250"/>
        <v>0.174604036563</v>
      </c>
      <c r="F895" s="8">
        <f t="shared" si="251"/>
        <v>0.21527832504</v>
      </c>
      <c r="G895" s="8">
        <f t="shared" si="252"/>
        <v>9.11901261113E-3</v>
      </c>
      <c r="H895" s="8">
        <f t="shared" si="253"/>
        <v>6.1350251871000003E-2</v>
      </c>
      <c r="I895" s="8">
        <f t="shared" si="254"/>
        <v>0.12740301638900001</v>
      </c>
      <c r="J895" s="8">
        <f t="shared" si="255"/>
        <v>1.2045837202699999E-2</v>
      </c>
      <c r="K895" s="8">
        <f t="shared" si="256"/>
        <v>8.9156384849100004E-2</v>
      </c>
      <c r="L895" s="8">
        <f t="shared" si="257"/>
        <v>7.6356579321799997E-2</v>
      </c>
      <c r="M895" s="8">
        <f t="shared" si="258"/>
        <v>9.9072933061000006E-3</v>
      </c>
      <c r="N895" s="8">
        <f t="shared" si="259"/>
        <v>0.191239217888</v>
      </c>
      <c r="O895" s="8">
        <f t="shared" si="260"/>
        <v>0.64895671175799996</v>
      </c>
      <c r="P895" s="8">
        <f t="shared" si="261"/>
        <v>1.35091917368E-5</v>
      </c>
      <c r="Q895" s="8">
        <f t="shared" si="262"/>
        <v>0.34575279760099997</v>
      </c>
      <c r="R895" s="8">
        <f t="shared" si="263"/>
        <v>1.28195470038</v>
      </c>
      <c r="S895" s="8">
        <f t="shared" si="264"/>
        <v>1.2857475895199999</v>
      </c>
      <c r="T895" s="8">
        <f t="shared" si="265"/>
        <v>1.2286052384399999</v>
      </c>
      <c r="W895" s="7">
        <v>711130</v>
      </c>
      <c r="X895" s="7" t="s">
        <v>988</v>
      </c>
      <c r="Y895" s="8">
        <v>9.4711991930800002E-2</v>
      </c>
      <c r="Z895" s="8">
        <v>1.2638671884899999E-2</v>
      </c>
      <c r="AA895" s="8">
        <v>0.174604036563</v>
      </c>
      <c r="AB895" s="8">
        <v>0.21527832504</v>
      </c>
      <c r="AC895" s="8">
        <v>9.11901261113E-3</v>
      </c>
      <c r="AD895" s="8">
        <v>6.1350251871000003E-2</v>
      </c>
      <c r="AE895" s="8">
        <v>0.12740301638900001</v>
      </c>
      <c r="AF895" s="8">
        <v>1.2045837202699999E-2</v>
      </c>
      <c r="AG895" s="8">
        <v>8.9156384849100004E-2</v>
      </c>
      <c r="AH895" s="8">
        <v>7.6356579321799997E-2</v>
      </c>
      <c r="AI895" s="8">
        <v>9.9072933061000006E-3</v>
      </c>
      <c r="AJ895" s="8">
        <v>0.191239217888</v>
      </c>
      <c r="AK895" s="8">
        <v>0.64895671175799996</v>
      </c>
      <c r="AL895" s="8">
        <v>1.35091917368E-5</v>
      </c>
      <c r="AM895" s="8">
        <v>0.34575279760099997</v>
      </c>
      <c r="AN895" s="8">
        <v>1.28195470038</v>
      </c>
      <c r="AO895" s="8">
        <v>1.2857475895199999</v>
      </c>
      <c r="AP895" s="8">
        <v>1.2286052384399999</v>
      </c>
      <c r="AS895" s="7">
        <v>711130</v>
      </c>
      <c r="AT895" s="7" t="s">
        <v>988</v>
      </c>
      <c r="AU895" s="8">
        <v>0.15678381973457578</v>
      </c>
      <c r="AV895" s="8">
        <v>3.364145670014515E-2</v>
      </c>
      <c r="AW895" s="8">
        <v>0.27682818606738707</v>
      </c>
      <c r="AX895" s="8">
        <v>0.27575450590206468</v>
      </c>
      <c r="AY895" s="8">
        <v>2.4293007425848386E-2</v>
      </c>
      <c r="AZ895" s="8">
        <v>0.1155585152048355</v>
      </c>
      <c r="BA895" s="8">
        <v>0.20943427151716137</v>
      </c>
      <c r="BB895" s="8">
        <v>3.4877738453808073E-2</v>
      </c>
      <c r="BC895" s="8">
        <v>0.20374244604561284</v>
      </c>
      <c r="BD895" s="8">
        <v>0.13202263083885965</v>
      </c>
      <c r="BE895" s="8">
        <v>2.7117217102889845E-2</v>
      </c>
      <c r="BF895" s="8">
        <v>0.2757038691854678</v>
      </c>
      <c r="BG895" s="8">
        <v>0.64342252847512971</v>
      </c>
      <c r="BH895" s="8">
        <v>1.1929653135315965E-5</v>
      </c>
      <c r="BI895" s="8">
        <v>0.34456672182400028</v>
      </c>
      <c r="BJ895" s="8">
        <v>1.467253462502742</v>
      </c>
      <c r="BK895" s="8">
        <v>1.3994769962751616</v>
      </c>
      <c r="BL895" s="8">
        <v>1.4319254237585481</v>
      </c>
    </row>
    <row r="896" spans="1:64" x14ac:dyDescent="0.3">
      <c r="A896" s="7">
        <v>711190</v>
      </c>
      <c r="B896" s="7" t="str">
        <f t="shared" si="247"/>
        <v>Other Performing Arts Companies</v>
      </c>
      <c r="C896" s="8">
        <f t="shared" si="248"/>
        <v>9.5195720569200004E-2</v>
      </c>
      <c r="D896" s="8">
        <f t="shared" si="249"/>
        <v>1.31144003201E-2</v>
      </c>
      <c r="E896" s="8">
        <f t="shared" si="250"/>
        <v>0.17483838254</v>
      </c>
      <c r="F896" s="8">
        <f t="shared" si="251"/>
        <v>0.27526821521599998</v>
      </c>
      <c r="G896" s="8">
        <f t="shared" si="252"/>
        <v>1.1863762185600001E-2</v>
      </c>
      <c r="H896" s="8">
        <f t="shared" si="253"/>
        <v>7.8161853572499995E-2</v>
      </c>
      <c r="I896" s="8">
        <f t="shared" si="254"/>
        <v>0.12746814375599999</v>
      </c>
      <c r="J896" s="8">
        <f t="shared" si="255"/>
        <v>1.2391661100299999E-2</v>
      </c>
      <c r="K896" s="8">
        <f t="shared" si="256"/>
        <v>8.8949787205499994E-2</v>
      </c>
      <c r="L896" s="8">
        <f t="shared" si="257"/>
        <v>7.6523250262899994E-2</v>
      </c>
      <c r="M896" s="8">
        <f t="shared" si="258"/>
        <v>1.0172837524900001E-2</v>
      </c>
      <c r="N896" s="8">
        <f t="shared" si="259"/>
        <v>0.19180313220799999</v>
      </c>
      <c r="O896" s="8">
        <f t="shared" si="260"/>
        <v>0.64867312767499996</v>
      </c>
      <c r="P896" s="8">
        <f t="shared" si="261"/>
        <v>1.0566997740600001E-5</v>
      </c>
      <c r="Q896" s="8">
        <f t="shared" si="262"/>
        <v>0.34510179725500001</v>
      </c>
      <c r="R896" s="8">
        <f t="shared" si="263"/>
        <v>1.2831485034300001</v>
      </c>
      <c r="S896" s="8">
        <f t="shared" si="264"/>
        <v>1.36529383097</v>
      </c>
      <c r="T896" s="8">
        <f t="shared" si="265"/>
        <v>1.22880959206</v>
      </c>
      <c r="W896" s="7">
        <v>711190</v>
      </c>
      <c r="X896" s="7" t="s">
        <v>989</v>
      </c>
      <c r="Y896" s="8">
        <v>9.5195720569200004E-2</v>
      </c>
      <c r="Z896" s="8">
        <v>1.31144003201E-2</v>
      </c>
      <c r="AA896" s="8">
        <v>0.17483838254</v>
      </c>
      <c r="AB896" s="8">
        <v>0.27526821521599998</v>
      </c>
      <c r="AC896" s="8">
        <v>1.1863762185600001E-2</v>
      </c>
      <c r="AD896" s="8">
        <v>7.8161853572499995E-2</v>
      </c>
      <c r="AE896" s="8">
        <v>0.12746814375599999</v>
      </c>
      <c r="AF896" s="8">
        <v>1.2391661100299999E-2</v>
      </c>
      <c r="AG896" s="8">
        <v>8.8949787205499994E-2</v>
      </c>
      <c r="AH896" s="8">
        <v>7.6523250262899994E-2</v>
      </c>
      <c r="AI896" s="8">
        <v>1.0172837524900001E-2</v>
      </c>
      <c r="AJ896" s="8">
        <v>0.19180313220799999</v>
      </c>
      <c r="AK896" s="8">
        <v>0.64867312767499996</v>
      </c>
      <c r="AL896" s="8">
        <v>1.0566997740600001E-5</v>
      </c>
      <c r="AM896" s="8">
        <v>0.34510179725500001</v>
      </c>
      <c r="AN896" s="8">
        <v>1.2831485034300001</v>
      </c>
      <c r="AO896" s="8">
        <v>1.36529383097</v>
      </c>
      <c r="AP896" s="8">
        <v>1.22880959206</v>
      </c>
      <c r="AS896" s="7">
        <v>711190</v>
      </c>
      <c r="AT896" s="7" t="s">
        <v>989</v>
      </c>
      <c r="AU896" s="8">
        <v>8.3730213194391945E-2</v>
      </c>
      <c r="AV896" s="8">
        <v>2.134602258688548E-2</v>
      </c>
      <c r="AW896" s="8">
        <v>0.14506173438658063</v>
      </c>
      <c r="AX896" s="8">
        <v>0.11999199248018388</v>
      </c>
      <c r="AY896" s="8">
        <v>1.4241216148029194E-2</v>
      </c>
      <c r="AZ896" s="8">
        <v>5.8217268438169663E-2</v>
      </c>
      <c r="BA896" s="8">
        <v>0.1132457816688387</v>
      </c>
      <c r="BB896" s="8">
        <v>2.2721865448120965E-2</v>
      </c>
      <c r="BC896" s="8">
        <v>0.11329852798748226</v>
      </c>
      <c r="BD896" s="8">
        <v>7.1745700330485482E-2</v>
      </c>
      <c r="BE896" s="8">
        <v>1.7447358140529029E-2</v>
      </c>
      <c r="BF896" s="8">
        <v>0.14292556312562901</v>
      </c>
      <c r="BG896" s="8">
        <v>0.2846733602555323</v>
      </c>
      <c r="BH896" s="8">
        <v>9.5920202546775813E-6</v>
      </c>
      <c r="BI896" s="8">
        <v>0.15022454357627416</v>
      </c>
      <c r="BJ896" s="8">
        <v>1.2501379701679034</v>
      </c>
      <c r="BK896" s="8">
        <v>0.62793434803419357</v>
      </c>
      <c r="BL896" s="8">
        <v>0.68475004607225809</v>
      </c>
    </row>
    <row r="897" spans="1:64" x14ac:dyDescent="0.3">
      <c r="A897" s="7">
        <v>711211</v>
      </c>
      <c r="B897" s="7" t="str">
        <f t="shared" si="247"/>
        <v>Sports Teams and Clubs</v>
      </c>
      <c r="C897" s="8">
        <f t="shared" si="248"/>
        <v>5.59210732269E-2</v>
      </c>
      <c r="D897" s="8">
        <f t="shared" si="249"/>
        <v>7.1404489343800002E-3</v>
      </c>
      <c r="E897" s="8">
        <f t="shared" si="250"/>
        <v>0.140347737152</v>
      </c>
      <c r="F897" s="8">
        <f t="shared" si="251"/>
        <v>5.08922260682E-2</v>
      </c>
      <c r="G897" s="8">
        <f t="shared" si="252"/>
        <v>3.4658953086399999E-3</v>
      </c>
      <c r="H897" s="8">
        <f t="shared" si="253"/>
        <v>5.4633575269399999E-2</v>
      </c>
      <c r="I897" s="8">
        <f t="shared" si="254"/>
        <v>4.05562434028E-2</v>
      </c>
      <c r="J897" s="8">
        <f t="shared" si="255"/>
        <v>4.1171474929199998E-3</v>
      </c>
      <c r="K897" s="8">
        <f t="shared" si="256"/>
        <v>7.1027240594700003E-2</v>
      </c>
      <c r="L897" s="8">
        <f t="shared" si="257"/>
        <v>4.8862164084900003E-2</v>
      </c>
      <c r="M897" s="8">
        <f t="shared" si="258"/>
        <v>5.1528959293999999E-3</v>
      </c>
      <c r="N897" s="8">
        <f t="shared" si="259"/>
        <v>0.12824756795100001</v>
      </c>
      <c r="O897" s="8">
        <f t="shared" si="260"/>
        <v>0.69011753846900004</v>
      </c>
      <c r="P897" s="8">
        <f t="shared" si="261"/>
        <v>1.97311962877E-5</v>
      </c>
      <c r="Q897" s="8">
        <f t="shared" si="262"/>
        <v>0.54643656031999999</v>
      </c>
      <c r="R897" s="8">
        <f t="shared" si="263"/>
        <v>1.2034092593100001</v>
      </c>
      <c r="S897" s="8">
        <f t="shared" si="264"/>
        <v>1.10899169665</v>
      </c>
      <c r="T897" s="8">
        <f t="shared" si="265"/>
        <v>1.11570063149</v>
      </c>
      <c r="W897" s="7">
        <v>711211</v>
      </c>
      <c r="X897" s="7" t="s">
        <v>990</v>
      </c>
      <c r="Y897" s="8">
        <v>5.59210732269E-2</v>
      </c>
      <c r="Z897" s="8">
        <v>7.1404489343800002E-3</v>
      </c>
      <c r="AA897" s="8">
        <v>0.140347737152</v>
      </c>
      <c r="AB897" s="8">
        <v>5.08922260682E-2</v>
      </c>
      <c r="AC897" s="8">
        <v>3.4658953086399999E-3</v>
      </c>
      <c r="AD897" s="8">
        <v>5.4633575269399999E-2</v>
      </c>
      <c r="AE897" s="8">
        <v>4.05562434028E-2</v>
      </c>
      <c r="AF897" s="8">
        <v>4.1171474929199998E-3</v>
      </c>
      <c r="AG897" s="8">
        <v>7.1027240594700003E-2</v>
      </c>
      <c r="AH897" s="8">
        <v>4.8862164084900003E-2</v>
      </c>
      <c r="AI897" s="8">
        <v>5.1528959293999999E-3</v>
      </c>
      <c r="AJ897" s="8">
        <v>0.12824756795100001</v>
      </c>
      <c r="AK897" s="8">
        <v>0.69011753846900004</v>
      </c>
      <c r="AL897" s="8">
        <v>1.97311962877E-5</v>
      </c>
      <c r="AM897" s="8">
        <v>0.54643656031999999</v>
      </c>
      <c r="AN897" s="8">
        <v>1.2034092593100001</v>
      </c>
      <c r="AO897" s="8">
        <v>1.10899169665</v>
      </c>
      <c r="AP897" s="8">
        <v>1.11570063149</v>
      </c>
      <c r="AS897" s="7">
        <v>711211</v>
      </c>
      <c r="AT897" s="7" t="s">
        <v>990</v>
      </c>
      <c r="AU897" s="8">
        <v>0.10379055752695644</v>
      </c>
      <c r="AV897" s="8">
        <v>2.1842626798760967E-2</v>
      </c>
      <c r="AW897" s="8">
        <v>0.24098476516593542</v>
      </c>
      <c r="AX897" s="8">
        <v>0.17860134870122904</v>
      </c>
      <c r="AY897" s="8">
        <v>4.1158622706295812E-2</v>
      </c>
      <c r="AZ897" s="8">
        <v>0.26151103052470004</v>
      </c>
      <c r="BA897" s="8">
        <v>7.8577786120819351E-2</v>
      </c>
      <c r="BB897" s="8">
        <v>1.4804467546811129E-2</v>
      </c>
      <c r="BC897" s="8">
        <v>0.14430482242412254</v>
      </c>
      <c r="BD897" s="8">
        <v>9.1826158566691934E-2</v>
      </c>
      <c r="BE897" s="8">
        <v>1.6920171266874364E-2</v>
      </c>
      <c r="BF897" s="8">
        <v>0.20801717349878068</v>
      </c>
      <c r="BG897" s="8">
        <v>0.67996535115524237</v>
      </c>
      <c r="BH897" s="8">
        <v>1.2659336675114408E-5</v>
      </c>
      <c r="BI897" s="8">
        <v>0.53886537310550053</v>
      </c>
      <c r="BJ897" s="8">
        <v>1.3666179494917743</v>
      </c>
      <c r="BK897" s="8">
        <v>1.4651419696740324</v>
      </c>
      <c r="BL897" s="8">
        <v>1.2215580438330644</v>
      </c>
    </row>
    <row r="898" spans="1:64" x14ac:dyDescent="0.3">
      <c r="A898" s="7">
        <v>711212</v>
      </c>
      <c r="B898" s="7" t="str">
        <f t="shared" si="247"/>
        <v>Racetracks</v>
      </c>
      <c r="C898" s="8">
        <f t="shared" si="248"/>
        <v>5.6147472915699999E-2</v>
      </c>
      <c r="D898" s="8">
        <f t="shared" si="249"/>
        <v>7.2661849070500004E-3</v>
      </c>
      <c r="E898" s="8">
        <f t="shared" si="250"/>
        <v>0.12829621807399999</v>
      </c>
      <c r="F898" s="8">
        <f t="shared" si="251"/>
        <v>3.6938172856999997E-2</v>
      </c>
      <c r="G898" s="8">
        <f t="shared" si="252"/>
        <v>2.5204922944799999E-3</v>
      </c>
      <c r="H898" s="8">
        <f t="shared" si="253"/>
        <v>3.4894704354200001E-2</v>
      </c>
      <c r="I898" s="8">
        <f t="shared" si="254"/>
        <v>4.0394273926599999E-2</v>
      </c>
      <c r="J898" s="8">
        <f t="shared" si="255"/>
        <v>4.1638415287299996E-3</v>
      </c>
      <c r="K898" s="8">
        <f t="shared" si="256"/>
        <v>6.33012114407E-2</v>
      </c>
      <c r="L898" s="8">
        <f t="shared" si="257"/>
        <v>4.9165874229500001E-2</v>
      </c>
      <c r="M898" s="8">
        <f t="shared" si="258"/>
        <v>5.2206507371799996E-3</v>
      </c>
      <c r="N898" s="8">
        <f t="shared" si="259"/>
        <v>0.118233502031</v>
      </c>
      <c r="O898" s="8">
        <f t="shared" si="260"/>
        <v>0.68991548120299995</v>
      </c>
      <c r="P898" s="8">
        <f t="shared" si="261"/>
        <v>2.7251760719E-5</v>
      </c>
      <c r="Q898" s="8">
        <f t="shared" si="262"/>
        <v>0.545628612372</v>
      </c>
      <c r="R898" s="8">
        <f t="shared" si="263"/>
        <v>1.1917098759</v>
      </c>
      <c r="S898" s="8">
        <f t="shared" si="264"/>
        <v>1.07435336951</v>
      </c>
      <c r="T898" s="8">
        <f t="shared" si="265"/>
        <v>1.1078593269000001</v>
      </c>
      <c r="W898" s="7">
        <v>711212</v>
      </c>
      <c r="X898" s="7" t="s">
        <v>991</v>
      </c>
      <c r="Y898" s="8">
        <v>5.6147472915699999E-2</v>
      </c>
      <c r="Z898" s="8">
        <v>7.2661849070500004E-3</v>
      </c>
      <c r="AA898" s="8">
        <v>0.12829621807399999</v>
      </c>
      <c r="AB898" s="8">
        <v>3.6938172856999997E-2</v>
      </c>
      <c r="AC898" s="8">
        <v>2.5204922944799999E-3</v>
      </c>
      <c r="AD898" s="8">
        <v>3.4894704354200001E-2</v>
      </c>
      <c r="AE898" s="8">
        <v>4.0394273926599999E-2</v>
      </c>
      <c r="AF898" s="8">
        <v>4.1638415287299996E-3</v>
      </c>
      <c r="AG898" s="8">
        <v>6.33012114407E-2</v>
      </c>
      <c r="AH898" s="8">
        <v>4.9165874229500001E-2</v>
      </c>
      <c r="AI898" s="8">
        <v>5.2206507371799996E-3</v>
      </c>
      <c r="AJ898" s="8">
        <v>0.118233502031</v>
      </c>
      <c r="AK898" s="8">
        <v>0.68991548120299995</v>
      </c>
      <c r="AL898" s="8">
        <v>2.7251760719E-5</v>
      </c>
      <c r="AM898" s="8">
        <v>0.545628612372</v>
      </c>
      <c r="AN898" s="8">
        <v>1.1917098759</v>
      </c>
      <c r="AO898" s="8">
        <v>1.07435336951</v>
      </c>
      <c r="AP898" s="8">
        <v>1.1078593269000001</v>
      </c>
      <c r="AS898" s="7">
        <v>711212</v>
      </c>
      <c r="AT898" s="7" t="s">
        <v>991</v>
      </c>
      <c r="AU898" s="8">
        <v>0.1044150875002403</v>
      </c>
      <c r="AV898" s="8">
        <v>2.192250376332194E-2</v>
      </c>
      <c r="AW898" s="8">
        <v>0.24285267344359679</v>
      </c>
      <c r="AX898" s="8">
        <v>5.0708421380072588E-2</v>
      </c>
      <c r="AY898" s="8">
        <v>8.7132484688127402E-3</v>
      </c>
      <c r="AZ898" s="8">
        <v>6.5323358339282253E-2</v>
      </c>
      <c r="BA898" s="8">
        <v>7.9188430698640302E-2</v>
      </c>
      <c r="BB898" s="8">
        <v>1.4882418479453874E-2</v>
      </c>
      <c r="BC898" s="8">
        <v>0.14568019021758391</v>
      </c>
      <c r="BD898" s="8">
        <v>9.2529697383341991E-2</v>
      </c>
      <c r="BE898" s="8">
        <v>1.6987348304183556E-2</v>
      </c>
      <c r="BF898" s="8">
        <v>0.20981789702367426</v>
      </c>
      <c r="BG898" s="8">
        <v>0.67978493018112918</v>
      </c>
      <c r="BH898" s="8">
        <v>2.6087351990995317E-5</v>
      </c>
      <c r="BI898" s="8">
        <v>0.5372368577308545</v>
      </c>
      <c r="BJ898" s="8">
        <v>1.3691902647074197</v>
      </c>
      <c r="BK898" s="8">
        <v>1.1086159959296771</v>
      </c>
      <c r="BL898" s="8">
        <v>1.2236220071369355</v>
      </c>
    </row>
    <row r="899" spans="1:64" x14ac:dyDescent="0.3">
      <c r="A899" s="7">
        <v>711219</v>
      </c>
      <c r="B899" s="7" t="str">
        <f t="shared" si="247"/>
        <v>Other Spectator Sports</v>
      </c>
      <c r="C899" s="8">
        <f t="shared" si="248"/>
        <v>5.6341478538199999E-2</v>
      </c>
      <c r="D899" s="8">
        <f t="shared" si="249"/>
        <v>7.2531380355399999E-3</v>
      </c>
      <c r="E899" s="8">
        <f t="shared" si="250"/>
        <v>0.13980401477400001</v>
      </c>
      <c r="F899" s="8">
        <f t="shared" si="251"/>
        <v>2.46639928052E-2</v>
      </c>
      <c r="G899" s="8">
        <f t="shared" si="252"/>
        <v>1.68571178872E-3</v>
      </c>
      <c r="H899" s="8">
        <f t="shared" si="253"/>
        <v>2.6366708244E-2</v>
      </c>
      <c r="I899" s="8">
        <f t="shared" si="254"/>
        <v>4.0515379564400003E-2</v>
      </c>
      <c r="J899" s="8">
        <f t="shared" si="255"/>
        <v>4.1546151788799997E-3</v>
      </c>
      <c r="K899" s="8">
        <f t="shared" si="256"/>
        <v>7.08558983005E-2</v>
      </c>
      <c r="L899" s="8">
        <f t="shared" si="257"/>
        <v>4.9196868411600002E-2</v>
      </c>
      <c r="M899" s="8">
        <f t="shared" si="258"/>
        <v>5.22032507722E-3</v>
      </c>
      <c r="N899" s="8">
        <f t="shared" si="259"/>
        <v>0.12759144441</v>
      </c>
      <c r="O899" s="8">
        <f t="shared" si="260"/>
        <v>0.69005687453999998</v>
      </c>
      <c r="P899" s="8">
        <f t="shared" si="261"/>
        <v>4.08613861676E-5</v>
      </c>
      <c r="Q899" s="8">
        <f t="shared" si="262"/>
        <v>0.54759340619200003</v>
      </c>
      <c r="R899" s="8">
        <f t="shared" si="263"/>
        <v>1.20339863135</v>
      </c>
      <c r="S899" s="8">
        <f t="shared" si="264"/>
        <v>1.0527164128399999</v>
      </c>
      <c r="T899" s="8">
        <f t="shared" si="265"/>
        <v>1.11552589304</v>
      </c>
      <c r="W899" s="7">
        <v>711219</v>
      </c>
      <c r="X899" s="7" t="s">
        <v>992</v>
      </c>
      <c r="Y899" s="8">
        <v>5.6341478538199999E-2</v>
      </c>
      <c r="Z899" s="8">
        <v>7.2531380355399999E-3</v>
      </c>
      <c r="AA899" s="8">
        <v>0.13980401477400001</v>
      </c>
      <c r="AB899" s="8">
        <v>2.46639928052E-2</v>
      </c>
      <c r="AC899" s="8">
        <v>1.68571178872E-3</v>
      </c>
      <c r="AD899" s="8">
        <v>2.6366708244E-2</v>
      </c>
      <c r="AE899" s="8">
        <v>4.0515379564400003E-2</v>
      </c>
      <c r="AF899" s="8">
        <v>4.1546151788799997E-3</v>
      </c>
      <c r="AG899" s="8">
        <v>7.08558983005E-2</v>
      </c>
      <c r="AH899" s="8">
        <v>4.9196868411600002E-2</v>
      </c>
      <c r="AI899" s="8">
        <v>5.22032507722E-3</v>
      </c>
      <c r="AJ899" s="8">
        <v>0.12759144441</v>
      </c>
      <c r="AK899" s="8">
        <v>0.69005687453999998</v>
      </c>
      <c r="AL899" s="8">
        <v>4.08613861676E-5</v>
      </c>
      <c r="AM899" s="8">
        <v>0.54759340619200003</v>
      </c>
      <c r="AN899" s="8">
        <v>1.20339863135</v>
      </c>
      <c r="AO899" s="8">
        <v>1.0527164128399999</v>
      </c>
      <c r="AP899" s="8">
        <v>1.11552589304</v>
      </c>
      <c r="AS899" s="7">
        <v>711219</v>
      </c>
      <c r="AT899" s="7" t="s">
        <v>992</v>
      </c>
      <c r="AU899" s="8">
        <v>0.10432827817516292</v>
      </c>
      <c r="AV899" s="8">
        <v>2.1929916852366765E-2</v>
      </c>
      <c r="AW899" s="8">
        <v>0.24386318251645159</v>
      </c>
      <c r="AX899" s="8">
        <v>4.1451548020367733E-2</v>
      </c>
      <c r="AY899" s="8">
        <v>7.0007896153322586E-3</v>
      </c>
      <c r="AZ899" s="8">
        <v>5.5519949195287091E-2</v>
      </c>
      <c r="BA899" s="8">
        <v>7.8666057187862931E-2</v>
      </c>
      <c r="BB899" s="8">
        <v>1.4816757529442099E-2</v>
      </c>
      <c r="BC899" s="8">
        <v>0.14631985312490967</v>
      </c>
      <c r="BD899" s="8">
        <v>9.2387809298574194E-2</v>
      </c>
      <c r="BE899" s="8">
        <v>1.6990095462450155E-2</v>
      </c>
      <c r="BF899" s="8">
        <v>0.2101694976091468</v>
      </c>
      <c r="BG899" s="8">
        <v>0.67990693611977338</v>
      </c>
      <c r="BH899" s="8">
        <v>2.8896237854267744E-5</v>
      </c>
      <c r="BI899" s="8">
        <v>0.54001237821799963</v>
      </c>
      <c r="BJ899" s="8">
        <v>1.370121377544032</v>
      </c>
      <c r="BK899" s="8">
        <v>1.0878432545733872</v>
      </c>
      <c r="BL899" s="8">
        <v>1.2236736355840325</v>
      </c>
    </row>
    <row r="900" spans="1:64" x14ac:dyDescent="0.3">
      <c r="A900" s="7">
        <v>711310</v>
      </c>
      <c r="B900" s="7" t="str">
        <f t="shared" ref="B900:B963" si="266">IF(C900=0,"***SECTOR NOT AVAILABLE",AT900)</f>
        <v>Promoters of Performing Arts, Sports, and Similar Events with Facilities</v>
      </c>
      <c r="C900" s="8">
        <f t="shared" ref="C900:C963" si="267">IF(Y900=0,VLOOKUP(A900,$AS$2:$BL$994,3,FALSE),Y900)</f>
        <v>0.12490116020399999</v>
      </c>
      <c r="D900" s="8">
        <f t="shared" ref="D900:D963" si="268">IF(Z900=0,VLOOKUP(A900,$AS$2:$BL$994,4,FALSE),Z900)</f>
        <v>2.4465531675099999E-2</v>
      </c>
      <c r="E900" s="8">
        <f t="shared" ref="E900:E963" si="269">IF(AA900=0,VLOOKUP(A900,$AS$2:$BL$994,5,FALSE),AA900)</f>
        <v>0.174535118727</v>
      </c>
      <c r="F900" s="8">
        <f t="shared" ref="F900:F963" si="270">IF(AB900=0,VLOOKUP($A900,$AS$2:$BL$994,6,FALSE),AB900)</f>
        <v>0.15449481291200001</v>
      </c>
      <c r="G900" s="8">
        <f t="shared" ref="G900:G963" si="271">IF(AC900=0,VLOOKUP($A900,$AS$2:$BL$994,7,FALSE),AC900)</f>
        <v>1.4016763640000001E-2</v>
      </c>
      <c r="H900" s="8">
        <f t="shared" ref="H900:H963" si="272">IF(AD900=0,VLOOKUP($A900,$AS$2:$BL$994,8,FALSE),AD900)</f>
        <v>5.2110649580000001E-2</v>
      </c>
      <c r="I900" s="8">
        <f t="shared" ref="I900:I963" si="273">IF(AE900=0,VLOOKUP($A900,$AS$2:$BL$994,9,FALSE),AE900)</f>
        <v>0.16051954178799999</v>
      </c>
      <c r="J900" s="8">
        <f t="shared" ref="J900:J963" si="274">IF(AF900=0,VLOOKUP($A900,$AS$2:$BL$994,10,FALSE),AF900)</f>
        <v>2.8112680362899999E-2</v>
      </c>
      <c r="K900" s="8">
        <f t="shared" ref="K900:K963" si="275">IF(AG900=0,VLOOKUP($A900,$AS$2:$BL$994,11,FALSE),AG900)</f>
        <v>0.10434605346299999</v>
      </c>
      <c r="L900" s="8">
        <f t="shared" ref="L900:L963" si="276">IF(AH900=0,VLOOKUP($A900,$AS$2:$BL$994,12,FALSE),AH900)</f>
        <v>0.103565516513</v>
      </c>
      <c r="M900" s="8">
        <f t="shared" ref="M900:M963" si="277">IF(AI900=0,VLOOKUP($A900,$AS$2:$BL$994,13,FALSE),AI900)</f>
        <v>2.0385257554299999E-2</v>
      </c>
      <c r="N900" s="8">
        <f t="shared" ref="N900:N963" si="278">IF(AJ900=0,VLOOKUP($A900,$AS$2:$BL$994,14,FALSE),AJ900)</f>
        <v>0.211125266092</v>
      </c>
      <c r="O900" s="8">
        <f t="shared" ref="O900:O963" si="279">IF(AK900=0,VLOOKUP($A900,$AS$2:$BL$994,15,FALSE),AK900)</f>
        <v>0.59757483870899997</v>
      </c>
      <c r="P900" s="8">
        <f t="shared" ref="P900:P963" si="280">IF(AL900=0,VLOOKUP($A900,$AS$2:$BL$994,16,FALSE),AL900)</f>
        <v>1.3873337045300001E-5</v>
      </c>
      <c r="Q900" s="8">
        <f t="shared" ref="Q900:Q963" si="281">IF(AM900=0,VLOOKUP($A900,$AS$2:$BL$994,17,FALSE),AM900)</f>
        <v>0.26723287986700001</v>
      </c>
      <c r="R900" s="8">
        <f t="shared" ref="R900:R963" si="282">IF(AN900=0,VLOOKUP($A900,$AS$2:$BL$994,18,FALSE),AN900)</f>
        <v>1.32390181061</v>
      </c>
      <c r="S900" s="8">
        <f t="shared" ref="S900:S963" si="283">IF(AO900=0,VLOOKUP($A900,$AS$2:$BL$994,19,FALSE),AO900)</f>
        <v>1.2206222261299999</v>
      </c>
      <c r="T900" s="8">
        <f t="shared" ref="T900:T963" si="284">IF(AP900=0,VLOOKUP($A900,$AS$2:$BL$994,20,FALSE),AP900)</f>
        <v>1.2929782756099999</v>
      </c>
      <c r="W900" s="7">
        <v>711310</v>
      </c>
      <c r="X900" s="7" t="s">
        <v>993</v>
      </c>
      <c r="Y900" s="8">
        <v>0.12490116020399999</v>
      </c>
      <c r="Z900" s="8">
        <v>2.4465531675099999E-2</v>
      </c>
      <c r="AA900" s="8">
        <v>0.174535118727</v>
      </c>
      <c r="AB900" s="8">
        <v>0.15449481291200001</v>
      </c>
      <c r="AC900" s="8">
        <v>1.4016763640000001E-2</v>
      </c>
      <c r="AD900" s="8">
        <v>5.2110649580000001E-2</v>
      </c>
      <c r="AE900" s="8">
        <v>0.16051954178799999</v>
      </c>
      <c r="AF900" s="8">
        <v>2.8112680362899999E-2</v>
      </c>
      <c r="AG900" s="8">
        <v>0.10434605346299999</v>
      </c>
      <c r="AH900" s="8">
        <v>0.103565516513</v>
      </c>
      <c r="AI900" s="8">
        <v>2.0385257554299999E-2</v>
      </c>
      <c r="AJ900" s="8">
        <v>0.211125266092</v>
      </c>
      <c r="AK900" s="8">
        <v>0.59757483870899997</v>
      </c>
      <c r="AL900" s="8">
        <v>1.3873337045300001E-5</v>
      </c>
      <c r="AM900" s="8">
        <v>0.26723287986700001</v>
      </c>
      <c r="AN900" s="8">
        <v>1.32390181061</v>
      </c>
      <c r="AO900" s="8">
        <v>1.2206222261299999</v>
      </c>
      <c r="AP900" s="8">
        <v>1.2929782756099999</v>
      </c>
      <c r="AS900" s="7">
        <v>711310</v>
      </c>
      <c r="AT900" s="7" t="s">
        <v>993</v>
      </c>
      <c r="AU900" s="8">
        <v>0.18269939357562898</v>
      </c>
      <c r="AV900" s="8">
        <v>4.845360668936291E-2</v>
      </c>
      <c r="AW900" s="8">
        <v>0.26700775754087097</v>
      </c>
      <c r="AX900" s="8">
        <v>0.3228487642272419</v>
      </c>
      <c r="AY900" s="8">
        <v>4.5215832517540321E-2</v>
      </c>
      <c r="AZ900" s="8">
        <v>0.14479429341703551</v>
      </c>
      <c r="BA900" s="8">
        <v>0.26353854329980642</v>
      </c>
      <c r="BB900" s="8">
        <v>6.2584382438700001E-2</v>
      </c>
      <c r="BC900" s="8">
        <v>0.2465044566754323</v>
      </c>
      <c r="BD900" s="8">
        <v>0.15421573694761936</v>
      </c>
      <c r="BE900" s="8">
        <v>4.1533481843466134E-2</v>
      </c>
      <c r="BF900" s="8">
        <v>0.29007088645417745</v>
      </c>
      <c r="BG900" s="8">
        <v>0.56425095223983823</v>
      </c>
      <c r="BH900" s="8">
        <v>8.6617828455856455E-6</v>
      </c>
      <c r="BI900" s="8">
        <v>0.25155975622670979</v>
      </c>
      <c r="BJ900" s="8">
        <v>1.4981607578061296</v>
      </c>
      <c r="BK900" s="8">
        <v>1.4483427611287099</v>
      </c>
      <c r="BL900" s="8">
        <v>1.5081112533816128</v>
      </c>
    </row>
    <row r="901" spans="1:64" x14ac:dyDescent="0.3">
      <c r="A901" s="7">
        <v>711320</v>
      </c>
      <c r="B901" s="7" t="str">
        <f t="shared" si="266"/>
        <v>Promoters of Performing Arts, Sports, and Similar Events without Facilities</v>
      </c>
      <c r="C901" s="8">
        <f t="shared" si="267"/>
        <v>0.12506807079500001</v>
      </c>
      <c r="D901" s="8">
        <f t="shared" si="268"/>
        <v>2.4496882794299998E-2</v>
      </c>
      <c r="E901" s="8">
        <f t="shared" si="269"/>
        <v>0.175478201119</v>
      </c>
      <c r="F901" s="8">
        <f t="shared" si="270"/>
        <v>0.21536066320899999</v>
      </c>
      <c r="G901" s="8">
        <f t="shared" si="271"/>
        <v>1.9542348456900002E-2</v>
      </c>
      <c r="H901" s="8">
        <f t="shared" si="272"/>
        <v>7.2981723977999999E-2</v>
      </c>
      <c r="I901" s="8">
        <f t="shared" si="273"/>
        <v>0.16220515948</v>
      </c>
      <c r="J901" s="8">
        <f t="shared" si="274"/>
        <v>2.8416304474299998E-2</v>
      </c>
      <c r="K901" s="8">
        <f t="shared" si="275"/>
        <v>0.106033889555</v>
      </c>
      <c r="L901" s="8">
        <f t="shared" si="276"/>
        <v>0.10372319492</v>
      </c>
      <c r="M901" s="8">
        <f t="shared" si="277"/>
        <v>2.0413259077799999E-2</v>
      </c>
      <c r="N901" s="8">
        <f t="shared" si="278"/>
        <v>0.21225531316599999</v>
      </c>
      <c r="O901" s="8">
        <f t="shared" si="279"/>
        <v>0.59747307975399999</v>
      </c>
      <c r="P901" s="8">
        <f t="shared" si="280"/>
        <v>9.9608474960400002E-6</v>
      </c>
      <c r="Q901" s="8">
        <f t="shared" si="281"/>
        <v>0.26466979039100003</v>
      </c>
      <c r="R901" s="8">
        <f t="shared" si="282"/>
        <v>1.3250431547099999</v>
      </c>
      <c r="S901" s="8">
        <f t="shared" si="283"/>
        <v>1.3078847356400001</v>
      </c>
      <c r="T901" s="8">
        <f t="shared" si="284"/>
        <v>1.2966553535100001</v>
      </c>
      <c r="W901" s="7">
        <v>711320</v>
      </c>
      <c r="X901" s="7" t="s">
        <v>994</v>
      </c>
      <c r="Y901" s="8">
        <v>0.12506807079500001</v>
      </c>
      <c r="Z901" s="8">
        <v>2.4496882794299998E-2</v>
      </c>
      <c r="AA901" s="8">
        <v>0.175478201119</v>
      </c>
      <c r="AB901" s="8">
        <v>0.21536066320899999</v>
      </c>
      <c r="AC901" s="8">
        <v>1.9542348456900002E-2</v>
      </c>
      <c r="AD901" s="8">
        <v>7.2981723977999999E-2</v>
      </c>
      <c r="AE901" s="8">
        <v>0.16220515948</v>
      </c>
      <c r="AF901" s="8">
        <v>2.8416304474299998E-2</v>
      </c>
      <c r="AG901" s="8">
        <v>0.106033889555</v>
      </c>
      <c r="AH901" s="8">
        <v>0.10372319492</v>
      </c>
      <c r="AI901" s="8">
        <v>2.0413259077799999E-2</v>
      </c>
      <c r="AJ901" s="8">
        <v>0.21225531316599999</v>
      </c>
      <c r="AK901" s="8">
        <v>0.59747307975399999</v>
      </c>
      <c r="AL901" s="8">
        <v>9.9608474960400002E-6</v>
      </c>
      <c r="AM901" s="8">
        <v>0.26466979039100003</v>
      </c>
      <c r="AN901" s="8">
        <v>1.3250431547099999</v>
      </c>
      <c r="AO901" s="8">
        <v>1.3078847356400001</v>
      </c>
      <c r="AP901" s="8">
        <v>1.2966553535100001</v>
      </c>
      <c r="AS901" s="7">
        <v>711320</v>
      </c>
      <c r="AT901" s="7" t="s">
        <v>994</v>
      </c>
      <c r="AU901" s="8">
        <v>0.17256672140708063</v>
      </c>
      <c r="AV901" s="8">
        <v>4.6535157365480639E-2</v>
      </c>
      <c r="AW901" s="8">
        <v>0.25516189480256452</v>
      </c>
      <c r="AX901" s="8">
        <v>0.38703322848445165</v>
      </c>
      <c r="AY901" s="8">
        <v>5.7836914003145154E-2</v>
      </c>
      <c r="AZ901" s="8">
        <v>0.18652851000160162</v>
      </c>
      <c r="BA901" s="8">
        <v>0.24982890102172584</v>
      </c>
      <c r="BB901" s="8">
        <v>6.0375492279103229E-2</v>
      </c>
      <c r="BC901" s="8">
        <v>0.24059122856398704</v>
      </c>
      <c r="BD901" s="8">
        <v>0.14589785812142417</v>
      </c>
      <c r="BE901" s="8">
        <v>3.9968637025801605E-2</v>
      </c>
      <c r="BF901" s="8">
        <v>0.27599344261600006</v>
      </c>
      <c r="BG901" s="8">
        <v>0.525234958882839</v>
      </c>
      <c r="BH901" s="8">
        <v>6.0984681994656459E-6</v>
      </c>
      <c r="BI901" s="8">
        <v>0.23359035581041918</v>
      </c>
      <c r="BJ901" s="8">
        <v>1.4742637735746773</v>
      </c>
      <c r="BK901" s="8">
        <v>1.5023663944243548</v>
      </c>
      <c r="BL901" s="8">
        <v>1.4217633638001612</v>
      </c>
    </row>
    <row r="902" spans="1:64" x14ac:dyDescent="0.3">
      <c r="A902" s="7">
        <v>711410</v>
      </c>
      <c r="B902" s="7" t="str">
        <f t="shared" si="266"/>
        <v>Agents and Managers for Artists, Athletes, Entertainers, and Other Public Figures</v>
      </c>
      <c r="C902" s="8">
        <f t="shared" si="267"/>
        <v>0.14324944909969356</v>
      </c>
      <c r="D902" s="8">
        <f t="shared" si="268"/>
        <v>4.0713105365853229E-2</v>
      </c>
      <c r="E902" s="8">
        <f t="shared" si="269"/>
        <v>0.20963104653106451</v>
      </c>
      <c r="F902" s="8">
        <f t="shared" si="270"/>
        <v>0.2740065828379194</v>
      </c>
      <c r="G902" s="8">
        <f t="shared" si="271"/>
        <v>4.5820146359604831E-2</v>
      </c>
      <c r="H902" s="8">
        <f t="shared" si="272"/>
        <v>0.1364385536521403</v>
      </c>
      <c r="I902" s="8">
        <f t="shared" si="273"/>
        <v>0.2039091043355323</v>
      </c>
      <c r="J902" s="8">
        <f t="shared" si="274"/>
        <v>5.189760386208063E-2</v>
      </c>
      <c r="K902" s="8">
        <f t="shared" si="275"/>
        <v>0.19717417061853229</v>
      </c>
      <c r="L902" s="8">
        <f t="shared" si="276"/>
        <v>0.12129867170241933</v>
      </c>
      <c r="M902" s="8">
        <f t="shared" si="277"/>
        <v>3.5031603138685474E-2</v>
      </c>
      <c r="N902" s="8">
        <f t="shared" si="278"/>
        <v>0.22505546852432257</v>
      </c>
      <c r="O902" s="8">
        <f t="shared" si="279"/>
        <v>0.40872510416477392</v>
      </c>
      <c r="P902" s="8">
        <f t="shared" si="280"/>
        <v>5.5406588874788724E-6</v>
      </c>
      <c r="Q902" s="8">
        <f t="shared" si="281"/>
        <v>0.18604539007306464</v>
      </c>
      <c r="R902" s="8">
        <f t="shared" si="282"/>
        <v>1</v>
      </c>
      <c r="S902" s="8">
        <f t="shared" si="283"/>
        <v>1.1336846376885483</v>
      </c>
      <c r="T902" s="8">
        <f t="shared" si="284"/>
        <v>1.1304002336545163</v>
      </c>
      <c r="W902" s="7">
        <v>711410</v>
      </c>
      <c r="X902" s="7" t="s">
        <v>995</v>
      </c>
      <c r="Y902" s="8">
        <v>0</v>
      </c>
      <c r="Z902" s="8">
        <v>0</v>
      </c>
      <c r="AA902" s="8">
        <v>0</v>
      </c>
      <c r="AB902" s="8">
        <v>0</v>
      </c>
      <c r="AC902" s="8">
        <v>0</v>
      </c>
      <c r="AD902" s="8">
        <v>0</v>
      </c>
      <c r="AE902" s="8">
        <v>0</v>
      </c>
      <c r="AF902" s="8">
        <v>0</v>
      </c>
      <c r="AG902" s="8">
        <v>0</v>
      </c>
      <c r="AH902" s="8">
        <v>0</v>
      </c>
      <c r="AI902" s="8">
        <v>0</v>
      </c>
      <c r="AJ902" s="8">
        <v>0</v>
      </c>
      <c r="AK902" s="8">
        <v>0</v>
      </c>
      <c r="AL902" s="8">
        <v>0</v>
      </c>
      <c r="AM902" s="8">
        <v>0</v>
      </c>
      <c r="AN902" s="8">
        <v>1</v>
      </c>
      <c r="AO902" s="8">
        <v>0</v>
      </c>
      <c r="AP902" s="8">
        <v>0</v>
      </c>
      <c r="AS902" s="7">
        <v>711410</v>
      </c>
      <c r="AT902" s="7" t="s">
        <v>995</v>
      </c>
      <c r="AU902" s="8">
        <v>0.14324944909969356</v>
      </c>
      <c r="AV902" s="8">
        <v>4.0713105365853229E-2</v>
      </c>
      <c r="AW902" s="8">
        <v>0.20963104653106451</v>
      </c>
      <c r="AX902" s="8">
        <v>0.2740065828379194</v>
      </c>
      <c r="AY902" s="8">
        <v>4.5820146359604831E-2</v>
      </c>
      <c r="AZ902" s="8">
        <v>0.1364385536521403</v>
      </c>
      <c r="BA902" s="8">
        <v>0.2039091043355323</v>
      </c>
      <c r="BB902" s="8">
        <v>5.189760386208063E-2</v>
      </c>
      <c r="BC902" s="8">
        <v>0.19717417061853229</v>
      </c>
      <c r="BD902" s="8">
        <v>0.12129867170241933</v>
      </c>
      <c r="BE902" s="8">
        <v>3.5031603138685474E-2</v>
      </c>
      <c r="BF902" s="8">
        <v>0.22505546852432257</v>
      </c>
      <c r="BG902" s="8">
        <v>0.40872510416477392</v>
      </c>
      <c r="BH902" s="8">
        <v>5.5406588874788724E-6</v>
      </c>
      <c r="BI902" s="8">
        <v>0.18604539007306464</v>
      </c>
      <c r="BJ902" s="8">
        <v>1.3935936009961287</v>
      </c>
      <c r="BK902" s="8">
        <v>1.1336846376885483</v>
      </c>
      <c r="BL902" s="8">
        <v>1.1304002336545163</v>
      </c>
    </row>
    <row r="903" spans="1:64" x14ac:dyDescent="0.3">
      <c r="A903" s="7">
        <v>711510</v>
      </c>
      <c r="B903" s="7" t="str">
        <f t="shared" si="266"/>
        <v>Independent Artists, Writers, and Performers</v>
      </c>
      <c r="C903" s="8">
        <f t="shared" si="267"/>
        <v>1.6926925340499999E-2</v>
      </c>
      <c r="D903" s="8">
        <f t="shared" si="268"/>
        <v>2.0263858792799998E-3</v>
      </c>
      <c r="E903" s="8">
        <f t="shared" si="269"/>
        <v>0.16017874014</v>
      </c>
      <c r="F903" s="8">
        <f t="shared" si="270"/>
        <v>4.1706191607399998E-3</v>
      </c>
      <c r="G903" s="8">
        <f t="shared" si="271"/>
        <v>2.90831757674E-4</v>
      </c>
      <c r="H903" s="8">
        <f t="shared" si="272"/>
        <v>1.6057809084000001E-2</v>
      </c>
      <c r="I903" s="8">
        <f t="shared" si="273"/>
        <v>9.5137175103300001E-3</v>
      </c>
      <c r="J903" s="8">
        <f t="shared" si="274"/>
        <v>9.0349739222399998E-4</v>
      </c>
      <c r="K903" s="8">
        <f t="shared" si="275"/>
        <v>6.4716830295699995E-2</v>
      </c>
      <c r="L903" s="8">
        <f t="shared" si="276"/>
        <v>1.1780036677699999E-2</v>
      </c>
      <c r="M903" s="8">
        <f t="shared" si="277"/>
        <v>1.15666408833E-3</v>
      </c>
      <c r="N903" s="8">
        <f t="shared" si="278"/>
        <v>0.10983258577799999</v>
      </c>
      <c r="O903" s="8">
        <f t="shared" si="279"/>
        <v>0.89045565463599996</v>
      </c>
      <c r="P903" s="8">
        <f t="shared" si="280"/>
        <v>8.4306301158799994E-5</v>
      </c>
      <c r="Q903" s="8">
        <f t="shared" si="281"/>
        <v>0.74729304851099998</v>
      </c>
      <c r="R903" s="8">
        <f t="shared" si="282"/>
        <v>1.1791320513600001</v>
      </c>
      <c r="S903" s="8">
        <f t="shared" si="283"/>
        <v>1.0205192599999999</v>
      </c>
      <c r="T903" s="8">
        <f t="shared" si="284"/>
        <v>1.0751340452</v>
      </c>
      <c r="W903" s="7">
        <v>711510</v>
      </c>
      <c r="X903" s="7" t="s">
        <v>996</v>
      </c>
      <c r="Y903" s="8">
        <v>1.6926925340499999E-2</v>
      </c>
      <c r="Z903" s="8">
        <v>2.0263858792799998E-3</v>
      </c>
      <c r="AA903" s="8">
        <v>0.16017874014</v>
      </c>
      <c r="AB903" s="8">
        <v>4.1706191607399998E-3</v>
      </c>
      <c r="AC903" s="8">
        <v>2.90831757674E-4</v>
      </c>
      <c r="AD903" s="8">
        <v>1.6057809084000001E-2</v>
      </c>
      <c r="AE903" s="8">
        <v>9.5137175103300001E-3</v>
      </c>
      <c r="AF903" s="8">
        <v>9.0349739222399998E-4</v>
      </c>
      <c r="AG903" s="8">
        <v>6.4716830295699995E-2</v>
      </c>
      <c r="AH903" s="8">
        <v>1.1780036677699999E-2</v>
      </c>
      <c r="AI903" s="8">
        <v>1.15666408833E-3</v>
      </c>
      <c r="AJ903" s="8">
        <v>0.10983258577799999</v>
      </c>
      <c r="AK903" s="8">
        <v>0.89045565463599996</v>
      </c>
      <c r="AL903" s="8">
        <v>8.4306301158799994E-5</v>
      </c>
      <c r="AM903" s="8">
        <v>0.74729304851099998</v>
      </c>
      <c r="AN903" s="8">
        <v>1.1791320513600001</v>
      </c>
      <c r="AO903" s="8">
        <v>1.0205192599999999</v>
      </c>
      <c r="AP903" s="8">
        <v>1.0751340452</v>
      </c>
      <c r="AS903" s="7">
        <v>711510</v>
      </c>
      <c r="AT903" s="7" t="s">
        <v>996</v>
      </c>
      <c r="AU903" s="8">
        <v>4.1792507973697754E-2</v>
      </c>
      <c r="AV903" s="8">
        <v>9.6168412642405957E-3</v>
      </c>
      <c r="AW903" s="8">
        <v>0.27986639810959674</v>
      </c>
      <c r="AX903" s="8">
        <v>9.6809718065791941E-3</v>
      </c>
      <c r="AY903" s="8">
        <v>2.3669011346384682E-3</v>
      </c>
      <c r="AZ903" s="8">
        <v>3.7061974617287101E-2</v>
      </c>
      <c r="BA903" s="8">
        <v>2.1383627830278706E-2</v>
      </c>
      <c r="BB903" s="8">
        <v>4.8610360094652411E-3</v>
      </c>
      <c r="BC903" s="8">
        <v>0.1291758145534371</v>
      </c>
      <c r="BD903" s="8">
        <v>2.9265150892291442E-2</v>
      </c>
      <c r="BE903" s="8">
        <v>5.6956440942688572E-3</v>
      </c>
      <c r="BF903" s="8">
        <v>0.18313142754550002</v>
      </c>
      <c r="BG903" s="8">
        <v>0.89036440578600051</v>
      </c>
      <c r="BH903" s="8">
        <v>6.5227476589367733E-5</v>
      </c>
      <c r="BI903" s="8">
        <v>0.74949579421500068</v>
      </c>
      <c r="BJ903" s="8">
        <v>1.3312757473470969</v>
      </c>
      <c r="BK903" s="8">
        <v>1.0491098475582259</v>
      </c>
      <c r="BL903" s="8">
        <v>1.1554204783933868</v>
      </c>
    </row>
    <row r="904" spans="1:64" x14ac:dyDescent="0.3">
      <c r="A904" s="7">
        <v>712110</v>
      </c>
      <c r="B904" s="7" t="str">
        <f t="shared" si="266"/>
        <v>Museums</v>
      </c>
      <c r="C904" s="8">
        <f t="shared" si="267"/>
        <v>0.104315507955</v>
      </c>
      <c r="D904" s="8">
        <f t="shared" si="268"/>
        <v>1.9769872222499998E-2</v>
      </c>
      <c r="E904" s="8">
        <f t="shared" si="269"/>
        <v>0.15163556591300001</v>
      </c>
      <c r="F904" s="8">
        <f t="shared" si="270"/>
        <v>8.5697227500000001E-2</v>
      </c>
      <c r="G904" s="8">
        <f t="shared" si="271"/>
        <v>1.7091739305700002E-2</v>
      </c>
      <c r="H904" s="8">
        <f t="shared" si="272"/>
        <v>6.9490522410199998E-2</v>
      </c>
      <c r="I904" s="8">
        <f t="shared" si="273"/>
        <v>9.6305570348799996E-2</v>
      </c>
      <c r="J904" s="8">
        <f t="shared" si="274"/>
        <v>1.7966146910100001E-2</v>
      </c>
      <c r="K904" s="8">
        <f t="shared" si="275"/>
        <v>7.4511519525699996E-2</v>
      </c>
      <c r="L904" s="8">
        <f t="shared" si="276"/>
        <v>5.4817059435200002E-2</v>
      </c>
      <c r="M904" s="8">
        <f t="shared" si="277"/>
        <v>1.61887599418E-2</v>
      </c>
      <c r="N904" s="8">
        <f t="shared" si="278"/>
        <v>0.175767697803</v>
      </c>
      <c r="O904" s="8">
        <f t="shared" si="279"/>
        <v>0.61498430272500004</v>
      </c>
      <c r="P904" s="8">
        <f t="shared" si="280"/>
        <v>1.0142332224699999E-5</v>
      </c>
      <c r="Q904" s="8">
        <f t="shared" si="281"/>
        <v>0.35586200775299998</v>
      </c>
      <c r="R904" s="8">
        <f t="shared" si="282"/>
        <v>1.2757209460900001</v>
      </c>
      <c r="S904" s="8">
        <f t="shared" si="283"/>
        <v>1.1722794892199999</v>
      </c>
      <c r="T904" s="8">
        <f t="shared" si="284"/>
        <v>1.18878323678</v>
      </c>
      <c r="W904" s="7">
        <v>712110</v>
      </c>
      <c r="X904" s="7" t="s">
        <v>997</v>
      </c>
      <c r="Y904" s="8">
        <v>0.104315507955</v>
      </c>
      <c r="Z904" s="8">
        <v>1.9769872222499998E-2</v>
      </c>
      <c r="AA904" s="8">
        <v>0.15163556591300001</v>
      </c>
      <c r="AB904" s="8">
        <v>8.5697227500000001E-2</v>
      </c>
      <c r="AC904" s="8">
        <v>1.7091739305700002E-2</v>
      </c>
      <c r="AD904" s="8">
        <v>6.9490522410199998E-2</v>
      </c>
      <c r="AE904" s="8">
        <v>9.6305570348799996E-2</v>
      </c>
      <c r="AF904" s="8">
        <v>1.7966146910100001E-2</v>
      </c>
      <c r="AG904" s="8">
        <v>7.4511519525699996E-2</v>
      </c>
      <c r="AH904" s="8">
        <v>5.4817059435200002E-2</v>
      </c>
      <c r="AI904" s="8">
        <v>1.61887599418E-2</v>
      </c>
      <c r="AJ904" s="8">
        <v>0.175767697803</v>
      </c>
      <c r="AK904" s="8">
        <v>0.61498430272500004</v>
      </c>
      <c r="AL904" s="8">
        <v>1.0142332224699999E-5</v>
      </c>
      <c r="AM904" s="8">
        <v>0.35586200775299998</v>
      </c>
      <c r="AN904" s="8">
        <v>1.2757209460900001</v>
      </c>
      <c r="AO904" s="8">
        <v>1.1722794892199999</v>
      </c>
      <c r="AP904" s="8">
        <v>1.18878323678</v>
      </c>
      <c r="AS904" s="7">
        <v>712110</v>
      </c>
      <c r="AT904" s="7" t="s">
        <v>997</v>
      </c>
      <c r="AU904" s="8">
        <v>0.15842552610432256</v>
      </c>
      <c r="AV904" s="8">
        <v>4.4383990130374175E-2</v>
      </c>
      <c r="AW904" s="8">
        <v>0.25119192788146771</v>
      </c>
      <c r="AX904" s="8">
        <v>0.1191906171886387</v>
      </c>
      <c r="AY904" s="8">
        <v>3.3375096148395171E-2</v>
      </c>
      <c r="AZ904" s="8">
        <v>0.12185881298328387</v>
      </c>
      <c r="BA904" s="8">
        <v>0.14974882631467903</v>
      </c>
      <c r="BB904" s="8">
        <v>4.3578473081353222E-2</v>
      </c>
      <c r="BC904" s="8">
        <v>0.18154585901212261</v>
      </c>
      <c r="BD904" s="8">
        <v>8.8715801769519376E-2</v>
      </c>
      <c r="BE904" s="8">
        <v>3.7027585266832252E-2</v>
      </c>
      <c r="BF904" s="8">
        <v>0.26371565567474203</v>
      </c>
      <c r="BG904" s="8">
        <v>0.6200597134829996</v>
      </c>
      <c r="BH904" s="8">
        <v>1.1449459312969516E-5</v>
      </c>
      <c r="BI904" s="8">
        <v>0.35823334937100043</v>
      </c>
      <c r="BJ904" s="8">
        <v>1.4540014441161289</v>
      </c>
      <c r="BK904" s="8">
        <v>1.2744245263208058</v>
      </c>
      <c r="BL904" s="8">
        <v>1.3748731584082261</v>
      </c>
    </row>
    <row r="905" spans="1:64" x14ac:dyDescent="0.3">
      <c r="A905" s="7">
        <v>712120</v>
      </c>
      <c r="B905" s="7" t="str">
        <f t="shared" si="266"/>
        <v>Historical Sites</v>
      </c>
      <c r="C905" s="8">
        <f t="shared" si="267"/>
        <v>0.10551970794899999</v>
      </c>
      <c r="D905" s="8">
        <f t="shared" si="268"/>
        <v>2.0073991872199999E-2</v>
      </c>
      <c r="E905" s="8">
        <f t="shared" si="269"/>
        <v>0.15536344036700001</v>
      </c>
      <c r="F905" s="8">
        <f t="shared" si="270"/>
        <v>6.5676920399600006E-2</v>
      </c>
      <c r="G905" s="8">
        <f t="shared" si="271"/>
        <v>1.30351984905E-2</v>
      </c>
      <c r="H905" s="8">
        <f t="shared" si="272"/>
        <v>5.46827701694E-2</v>
      </c>
      <c r="I905" s="8">
        <f t="shared" si="273"/>
        <v>9.8215795837099995E-2</v>
      </c>
      <c r="J905" s="8">
        <f t="shared" si="274"/>
        <v>1.8301350803100001E-2</v>
      </c>
      <c r="K905" s="8">
        <f t="shared" si="275"/>
        <v>7.8252295303200006E-2</v>
      </c>
      <c r="L905" s="8">
        <f t="shared" si="276"/>
        <v>5.5765739597700002E-2</v>
      </c>
      <c r="M905" s="8">
        <f t="shared" si="277"/>
        <v>1.6381601813499999E-2</v>
      </c>
      <c r="N905" s="8">
        <f t="shared" si="278"/>
        <v>0.17964442605399999</v>
      </c>
      <c r="O905" s="8">
        <f t="shared" si="279"/>
        <v>0.61466036826100001</v>
      </c>
      <c r="P905" s="8">
        <f t="shared" si="280"/>
        <v>1.3420754736500001E-5</v>
      </c>
      <c r="Q905" s="8">
        <f t="shared" si="281"/>
        <v>0.35344238748899998</v>
      </c>
      <c r="R905" s="8">
        <f t="shared" si="282"/>
        <v>1.28095714019</v>
      </c>
      <c r="S905" s="8">
        <f t="shared" si="283"/>
        <v>1.1333948890600001</v>
      </c>
      <c r="T905" s="8">
        <f t="shared" si="284"/>
        <v>1.1947694419399999</v>
      </c>
      <c r="W905" s="7">
        <v>712120</v>
      </c>
      <c r="X905" s="7" t="s">
        <v>998</v>
      </c>
      <c r="Y905" s="8">
        <v>0.10551970794899999</v>
      </c>
      <c r="Z905" s="8">
        <v>2.0073991872199999E-2</v>
      </c>
      <c r="AA905" s="8">
        <v>0.15536344036700001</v>
      </c>
      <c r="AB905" s="8">
        <v>6.5676920399600006E-2</v>
      </c>
      <c r="AC905" s="8">
        <v>1.30351984905E-2</v>
      </c>
      <c r="AD905" s="8">
        <v>5.46827701694E-2</v>
      </c>
      <c r="AE905" s="8">
        <v>9.8215795837099995E-2</v>
      </c>
      <c r="AF905" s="8">
        <v>1.8301350803100001E-2</v>
      </c>
      <c r="AG905" s="8">
        <v>7.8252295303200006E-2</v>
      </c>
      <c r="AH905" s="8">
        <v>5.5765739597700002E-2</v>
      </c>
      <c r="AI905" s="8">
        <v>1.6381601813499999E-2</v>
      </c>
      <c r="AJ905" s="8">
        <v>0.17964442605399999</v>
      </c>
      <c r="AK905" s="8">
        <v>0.61466036826100001</v>
      </c>
      <c r="AL905" s="8">
        <v>1.3420754736500001E-5</v>
      </c>
      <c r="AM905" s="8">
        <v>0.35344238748899998</v>
      </c>
      <c r="AN905" s="8">
        <v>1.28095714019</v>
      </c>
      <c r="AO905" s="8">
        <v>1.1333948890600001</v>
      </c>
      <c r="AP905" s="8">
        <v>1.1947694419399999</v>
      </c>
      <c r="AS905" s="7">
        <v>712120</v>
      </c>
      <c r="AT905" s="7" t="s">
        <v>998</v>
      </c>
      <c r="AU905" s="8">
        <v>0.15830438597577412</v>
      </c>
      <c r="AV905" s="8">
        <v>4.4309355449670983E-2</v>
      </c>
      <c r="AW905" s="8">
        <v>0.25330944460045157</v>
      </c>
      <c r="AX905" s="8">
        <v>9.7031999573409689E-2</v>
      </c>
      <c r="AY905" s="8">
        <v>2.7799339591001782E-2</v>
      </c>
      <c r="AZ905" s="8">
        <v>9.8286885155411258E-2</v>
      </c>
      <c r="BA905" s="8">
        <v>0.15091165565446127</v>
      </c>
      <c r="BB905" s="8">
        <v>4.3970468710458066E-2</v>
      </c>
      <c r="BC905" s="8">
        <v>0.18578046956559355</v>
      </c>
      <c r="BD905" s="8">
        <v>8.9425807887575773E-2</v>
      </c>
      <c r="BE905" s="8">
        <v>3.6990272251511282E-2</v>
      </c>
      <c r="BF905" s="8">
        <v>0.26586639655908068</v>
      </c>
      <c r="BG905" s="8">
        <v>0.60976925070729082</v>
      </c>
      <c r="BH905" s="8">
        <v>1.5660421109643872E-5</v>
      </c>
      <c r="BI905" s="8">
        <v>0.3484824613792738</v>
      </c>
      <c r="BJ905" s="8">
        <v>1.4559231860254838</v>
      </c>
      <c r="BK905" s="8">
        <v>1.2069891920616129</v>
      </c>
      <c r="BL905" s="8">
        <v>1.3645335616720973</v>
      </c>
    </row>
    <row r="906" spans="1:64" x14ac:dyDescent="0.3">
      <c r="A906" s="7">
        <v>712130</v>
      </c>
      <c r="B906" s="7" t="str">
        <f t="shared" si="266"/>
        <v>Zoos and Botanical Gardens</v>
      </c>
      <c r="C906" s="8">
        <f t="shared" si="267"/>
        <v>0.10470328706199999</v>
      </c>
      <c r="D906" s="8">
        <f t="shared" si="268"/>
        <v>1.9819080676800001E-2</v>
      </c>
      <c r="E906" s="8">
        <f t="shared" si="269"/>
        <v>0.13863436706400001</v>
      </c>
      <c r="F906" s="8">
        <f t="shared" si="270"/>
        <v>4.5659954530599997E-2</v>
      </c>
      <c r="G906" s="8">
        <f t="shared" si="271"/>
        <v>9.0809895410700007E-3</v>
      </c>
      <c r="H906" s="8">
        <f t="shared" si="272"/>
        <v>3.00531271428E-2</v>
      </c>
      <c r="I906" s="8">
        <f t="shared" si="273"/>
        <v>9.7311390930499994E-2</v>
      </c>
      <c r="J906" s="8">
        <f t="shared" si="274"/>
        <v>1.81215925523E-2</v>
      </c>
      <c r="K906" s="8">
        <f t="shared" si="275"/>
        <v>6.2024538960700003E-2</v>
      </c>
      <c r="L906" s="8">
        <f t="shared" si="276"/>
        <v>5.5242436871599999E-2</v>
      </c>
      <c r="M906" s="8">
        <f t="shared" si="277"/>
        <v>1.6221233052399999E-2</v>
      </c>
      <c r="N906" s="8">
        <f t="shared" si="278"/>
        <v>0.163431254389</v>
      </c>
      <c r="O906" s="8">
        <f t="shared" si="279"/>
        <v>0.61491061768499999</v>
      </c>
      <c r="P906" s="8">
        <f t="shared" si="280"/>
        <v>1.91058711284E-5</v>
      </c>
      <c r="Q906" s="8">
        <f t="shared" si="281"/>
        <v>0.35326591099900001</v>
      </c>
      <c r="R906" s="8">
        <f t="shared" si="282"/>
        <v>1.2631567347999999</v>
      </c>
      <c r="S906" s="8">
        <f t="shared" si="283"/>
        <v>1.0847940712099999</v>
      </c>
      <c r="T906" s="8">
        <f t="shared" si="284"/>
        <v>1.1774575224399999</v>
      </c>
      <c r="W906" s="7">
        <v>712130</v>
      </c>
      <c r="X906" s="7" t="s">
        <v>999</v>
      </c>
      <c r="Y906" s="8">
        <v>0.10470328706199999</v>
      </c>
      <c r="Z906" s="8">
        <v>1.9819080676800001E-2</v>
      </c>
      <c r="AA906" s="8">
        <v>0.13863436706400001</v>
      </c>
      <c r="AB906" s="8">
        <v>4.5659954530599997E-2</v>
      </c>
      <c r="AC906" s="8">
        <v>9.0809895410700007E-3</v>
      </c>
      <c r="AD906" s="8">
        <v>3.00531271428E-2</v>
      </c>
      <c r="AE906" s="8">
        <v>9.7311390930499994E-2</v>
      </c>
      <c r="AF906" s="8">
        <v>1.81215925523E-2</v>
      </c>
      <c r="AG906" s="8">
        <v>6.2024538960700003E-2</v>
      </c>
      <c r="AH906" s="8">
        <v>5.5242436871599999E-2</v>
      </c>
      <c r="AI906" s="8">
        <v>1.6221233052399999E-2</v>
      </c>
      <c r="AJ906" s="8">
        <v>0.163431254389</v>
      </c>
      <c r="AK906" s="8">
        <v>0.61491061768499999</v>
      </c>
      <c r="AL906" s="8">
        <v>1.91058711284E-5</v>
      </c>
      <c r="AM906" s="8">
        <v>0.35326591099900001</v>
      </c>
      <c r="AN906" s="8">
        <v>1.2631567347999999</v>
      </c>
      <c r="AO906" s="8">
        <v>1.0847940712099999</v>
      </c>
      <c r="AP906" s="8">
        <v>1.1774575224399999</v>
      </c>
      <c r="AS906" s="7">
        <v>712130</v>
      </c>
      <c r="AT906" s="7" t="s">
        <v>999</v>
      </c>
      <c r="AU906" s="8">
        <v>9.5163146517225836E-2</v>
      </c>
      <c r="AV906" s="8">
        <v>2.9625471005070968E-2</v>
      </c>
      <c r="AW906" s="8">
        <v>0.1527435097786452</v>
      </c>
      <c r="AX906" s="8">
        <v>6.2129721171396785E-2</v>
      </c>
      <c r="AY906" s="8">
        <v>1.8739249783372901E-2</v>
      </c>
      <c r="AZ906" s="8">
        <v>6.1451585575611291E-2</v>
      </c>
      <c r="BA906" s="8">
        <v>9.1328292457653212E-2</v>
      </c>
      <c r="BB906" s="8">
        <v>2.9696208997641936E-2</v>
      </c>
      <c r="BC906" s="8">
        <v>0.11465008785449678</v>
      </c>
      <c r="BD906" s="8">
        <v>5.5345741388188714E-2</v>
      </c>
      <c r="BE906" s="8">
        <v>2.4934168312525803E-2</v>
      </c>
      <c r="BF906" s="8">
        <v>0.15921883266520967</v>
      </c>
      <c r="BG906" s="8">
        <v>0.32998783859782255</v>
      </c>
      <c r="BH906" s="8">
        <v>1.1086485810903709E-5</v>
      </c>
      <c r="BI906" s="8">
        <v>0.18916533960570964</v>
      </c>
      <c r="BJ906" s="8">
        <v>1.2775321273008067</v>
      </c>
      <c r="BK906" s="8">
        <v>0.67457862104629018</v>
      </c>
      <c r="BL906" s="8">
        <v>0.76793265382612907</v>
      </c>
    </row>
    <row r="907" spans="1:64" x14ac:dyDescent="0.3">
      <c r="A907" s="7">
        <v>712190</v>
      </c>
      <c r="B907" s="7" t="str">
        <f t="shared" si="266"/>
        <v>Nature Parks and Other Similar Institutions</v>
      </c>
      <c r="C907" s="8">
        <f t="shared" si="267"/>
        <v>0.10777623953345161</v>
      </c>
      <c r="D907" s="8">
        <f t="shared" si="268"/>
        <v>3.2737827084466126E-2</v>
      </c>
      <c r="E907" s="8">
        <f t="shared" si="269"/>
        <v>0.17361969227066132</v>
      </c>
      <c r="F907" s="8">
        <f t="shared" si="270"/>
        <v>7.3259660847083866E-2</v>
      </c>
      <c r="G907" s="8">
        <f t="shared" si="271"/>
        <v>2.2914083258669678E-2</v>
      </c>
      <c r="H907" s="8">
        <f t="shared" si="272"/>
        <v>7.8349987080617731E-2</v>
      </c>
      <c r="I907" s="8">
        <f t="shared" si="273"/>
        <v>0.1030398283687</v>
      </c>
      <c r="J907" s="8">
        <f t="shared" si="274"/>
        <v>3.2628701603104833E-2</v>
      </c>
      <c r="K907" s="8">
        <f t="shared" si="275"/>
        <v>0.13015248435765966</v>
      </c>
      <c r="L907" s="8">
        <f t="shared" si="276"/>
        <v>6.2689151666075818E-2</v>
      </c>
      <c r="M907" s="8">
        <f t="shared" si="277"/>
        <v>2.7501274112932256E-2</v>
      </c>
      <c r="N907" s="8">
        <f t="shared" si="278"/>
        <v>0.18104936469575805</v>
      </c>
      <c r="O907" s="8">
        <f t="shared" si="279"/>
        <v>0.37965968818003254</v>
      </c>
      <c r="P907" s="8">
        <f t="shared" si="280"/>
        <v>1.3552913034222582E-5</v>
      </c>
      <c r="Q907" s="8">
        <f t="shared" si="281"/>
        <v>0.21784748483503219</v>
      </c>
      <c r="R907" s="8">
        <f t="shared" si="282"/>
        <v>1</v>
      </c>
      <c r="S907" s="8">
        <f t="shared" si="283"/>
        <v>0.78742695699306464</v>
      </c>
      <c r="T907" s="8">
        <f t="shared" si="284"/>
        <v>0.87872424013596784</v>
      </c>
      <c r="W907" s="7">
        <v>712190</v>
      </c>
      <c r="X907" s="7" t="s">
        <v>1000</v>
      </c>
      <c r="Y907" s="8">
        <v>0</v>
      </c>
      <c r="Z907" s="8">
        <v>0</v>
      </c>
      <c r="AA907" s="8">
        <v>0</v>
      </c>
      <c r="AB907" s="8">
        <v>0</v>
      </c>
      <c r="AC907" s="8">
        <v>0</v>
      </c>
      <c r="AD907" s="8">
        <v>0</v>
      </c>
      <c r="AE907" s="8">
        <v>0</v>
      </c>
      <c r="AF907" s="8">
        <v>0</v>
      </c>
      <c r="AG907" s="8">
        <v>0</v>
      </c>
      <c r="AH907" s="8">
        <v>0</v>
      </c>
      <c r="AI907" s="8">
        <v>0</v>
      </c>
      <c r="AJ907" s="8">
        <v>0</v>
      </c>
      <c r="AK907" s="8">
        <v>0</v>
      </c>
      <c r="AL907" s="8">
        <v>0</v>
      </c>
      <c r="AM907" s="8">
        <v>0</v>
      </c>
      <c r="AN907" s="8">
        <v>1</v>
      </c>
      <c r="AO907" s="8">
        <v>0</v>
      </c>
      <c r="AP907" s="8">
        <v>0</v>
      </c>
      <c r="AS907" s="7">
        <v>712190</v>
      </c>
      <c r="AT907" s="7" t="s">
        <v>1000</v>
      </c>
      <c r="AU907" s="8">
        <v>0.10777623953345161</v>
      </c>
      <c r="AV907" s="8">
        <v>3.2737827084466126E-2</v>
      </c>
      <c r="AW907" s="8">
        <v>0.17361969227066132</v>
      </c>
      <c r="AX907" s="8">
        <v>7.3259660847083866E-2</v>
      </c>
      <c r="AY907" s="8">
        <v>2.2914083258669678E-2</v>
      </c>
      <c r="AZ907" s="8">
        <v>7.8349987080617731E-2</v>
      </c>
      <c r="BA907" s="8">
        <v>0.1030398283687</v>
      </c>
      <c r="BB907" s="8">
        <v>3.2628701603104833E-2</v>
      </c>
      <c r="BC907" s="8">
        <v>0.13015248435765966</v>
      </c>
      <c r="BD907" s="8">
        <v>6.2689151666075818E-2</v>
      </c>
      <c r="BE907" s="8">
        <v>2.7501274112932256E-2</v>
      </c>
      <c r="BF907" s="8">
        <v>0.18104936469575805</v>
      </c>
      <c r="BG907" s="8">
        <v>0.37965968818003254</v>
      </c>
      <c r="BH907" s="8">
        <v>1.3552913034222582E-5</v>
      </c>
      <c r="BI907" s="8">
        <v>0.21784748483503219</v>
      </c>
      <c r="BJ907" s="8">
        <v>1.3141337588890327</v>
      </c>
      <c r="BK907" s="8">
        <v>0.78742695699306464</v>
      </c>
      <c r="BL907" s="8">
        <v>0.87872424013596784</v>
      </c>
    </row>
    <row r="908" spans="1:64" x14ac:dyDescent="0.3">
      <c r="A908" s="7">
        <v>713110</v>
      </c>
      <c r="B908" s="7" t="str">
        <f t="shared" si="266"/>
        <v>Amusement and Theme Parks</v>
      </c>
      <c r="C908" s="8">
        <f t="shared" si="267"/>
        <v>5.2257111710175816E-2</v>
      </c>
      <c r="D908" s="8">
        <f t="shared" si="268"/>
        <v>1.2593985210845805E-2</v>
      </c>
      <c r="E908" s="8">
        <f t="shared" si="269"/>
        <v>0.1517335015085968</v>
      </c>
      <c r="F908" s="8">
        <f t="shared" si="270"/>
        <v>5.0000894857448387E-2</v>
      </c>
      <c r="G908" s="8">
        <f t="shared" si="271"/>
        <v>1.113787512040903E-2</v>
      </c>
      <c r="H908" s="8">
        <f t="shared" si="272"/>
        <v>0.10380533742464999</v>
      </c>
      <c r="I908" s="8">
        <f t="shared" si="273"/>
        <v>5.3198044369761277E-2</v>
      </c>
      <c r="J908" s="8">
        <f t="shared" si="274"/>
        <v>1.3290932658619841E-2</v>
      </c>
      <c r="K908" s="8">
        <f t="shared" si="275"/>
        <v>0.14113135932409679</v>
      </c>
      <c r="L908" s="8">
        <f t="shared" si="276"/>
        <v>4.3124286244222571E-2</v>
      </c>
      <c r="M908" s="8">
        <f t="shared" si="277"/>
        <v>1.0043370136130001E-2</v>
      </c>
      <c r="N908" s="8">
        <f t="shared" si="278"/>
        <v>0.13694009299087095</v>
      </c>
      <c r="O908" s="8">
        <f t="shared" si="279"/>
        <v>0.31717897080629048</v>
      </c>
      <c r="P908" s="8">
        <f t="shared" si="280"/>
        <v>4.015533727908226E-6</v>
      </c>
      <c r="Q908" s="8">
        <f t="shared" si="281"/>
        <v>0.16166813748387088</v>
      </c>
      <c r="R908" s="8">
        <f t="shared" si="282"/>
        <v>1</v>
      </c>
      <c r="S908" s="8">
        <f t="shared" si="283"/>
        <v>0.64881507514419356</v>
      </c>
      <c r="T908" s="8">
        <f t="shared" si="284"/>
        <v>0.6914913040945162</v>
      </c>
      <c r="W908" s="7">
        <v>713110</v>
      </c>
      <c r="X908" s="7" t="s">
        <v>1001</v>
      </c>
      <c r="Y908" s="8">
        <v>0</v>
      </c>
      <c r="Z908" s="8">
        <v>0</v>
      </c>
      <c r="AA908" s="8">
        <v>0</v>
      </c>
      <c r="AB908" s="8">
        <v>0</v>
      </c>
      <c r="AC908" s="8">
        <v>0</v>
      </c>
      <c r="AD908" s="8">
        <v>0</v>
      </c>
      <c r="AE908" s="8">
        <v>0</v>
      </c>
      <c r="AF908" s="8">
        <v>0</v>
      </c>
      <c r="AG908" s="8">
        <v>0</v>
      </c>
      <c r="AH908" s="8">
        <v>0</v>
      </c>
      <c r="AI908" s="8">
        <v>0</v>
      </c>
      <c r="AJ908" s="8">
        <v>0</v>
      </c>
      <c r="AK908" s="8">
        <v>0</v>
      </c>
      <c r="AL908" s="8">
        <v>0</v>
      </c>
      <c r="AM908" s="8">
        <v>0</v>
      </c>
      <c r="AN908" s="8">
        <v>1</v>
      </c>
      <c r="AO908" s="8">
        <v>0</v>
      </c>
      <c r="AP908" s="8">
        <v>0</v>
      </c>
      <c r="AS908" s="7">
        <v>713110</v>
      </c>
      <c r="AT908" s="7" t="s">
        <v>1001</v>
      </c>
      <c r="AU908" s="8">
        <v>5.2257111710175816E-2</v>
      </c>
      <c r="AV908" s="8">
        <v>1.2593985210845805E-2</v>
      </c>
      <c r="AW908" s="8">
        <v>0.1517335015085968</v>
      </c>
      <c r="AX908" s="8">
        <v>5.0000894857448387E-2</v>
      </c>
      <c r="AY908" s="8">
        <v>1.113787512040903E-2</v>
      </c>
      <c r="AZ908" s="8">
        <v>0.10380533742464999</v>
      </c>
      <c r="BA908" s="8">
        <v>5.3198044369761277E-2</v>
      </c>
      <c r="BB908" s="8">
        <v>1.3290932658619841E-2</v>
      </c>
      <c r="BC908" s="8">
        <v>0.14113135932409679</v>
      </c>
      <c r="BD908" s="8">
        <v>4.3124286244222571E-2</v>
      </c>
      <c r="BE908" s="8">
        <v>1.0043370136130001E-2</v>
      </c>
      <c r="BF908" s="8">
        <v>0.13694009299087095</v>
      </c>
      <c r="BG908" s="8">
        <v>0.31717897080629048</v>
      </c>
      <c r="BH908" s="8">
        <v>4.015533727908226E-6</v>
      </c>
      <c r="BI908" s="8">
        <v>0.16166813748387088</v>
      </c>
      <c r="BJ908" s="8">
        <v>1.2165845984293548</v>
      </c>
      <c r="BK908" s="8">
        <v>0.64881507514419356</v>
      </c>
      <c r="BL908" s="8">
        <v>0.6914913040945162</v>
      </c>
    </row>
    <row r="909" spans="1:64" x14ac:dyDescent="0.3">
      <c r="A909" s="7">
        <v>713120</v>
      </c>
      <c r="B909" s="7" t="str">
        <f t="shared" si="266"/>
        <v>Amusement Arcades</v>
      </c>
      <c r="C909" s="8">
        <f t="shared" si="267"/>
        <v>6.1196846199314522E-2</v>
      </c>
      <c r="D909" s="8">
        <f t="shared" si="268"/>
        <v>1.4190635603631293E-2</v>
      </c>
      <c r="E909" s="8">
        <f t="shared" si="269"/>
        <v>0.17868217868725811</v>
      </c>
      <c r="F909" s="8">
        <f t="shared" si="270"/>
        <v>3.8063596762720961E-2</v>
      </c>
      <c r="G909" s="8">
        <f t="shared" si="271"/>
        <v>8.0157947364825812E-3</v>
      </c>
      <c r="H909" s="8">
        <f t="shared" si="272"/>
        <v>7.9883682125911293E-2</v>
      </c>
      <c r="I909" s="8">
        <f t="shared" si="273"/>
        <v>6.4186688177872583E-2</v>
      </c>
      <c r="J909" s="8">
        <f t="shared" si="274"/>
        <v>1.5292826242436774E-2</v>
      </c>
      <c r="K909" s="8">
        <f t="shared" si="275"/>
        <v>0.17210719032322577</v>
      </c>
      <c r="L909" s="8">
        <f t="shared" si="276"/>
        <v>5.1162175156185478E-2</v>
      </c>
      <c r="M909" s="8">
        <f t="shared" si="277"/>
        <v>1.1412333350952259E-2</v>
      </c>
      <c r="N909" s="8">
        <f t="shared" si="278"/>
        <v>0.16046587630820969</v>
      </c>
      <c r="O909" s="8">
        <f t="shared" si="279"/>
        <v>0.36993593146040349</v>
      </c>
      <c r="P909" s="8">
        <f t="shared" si="280"/>
        <v>7.3849567299685496E-6</v>
      </c>
      <c r="Q909" s="8">
        <f t="shared" si="281"/>
        <v>0.18502374158088702</v>
      </c>
      <c r="R909" s="8">
        <f t="shared" si="282"/>
        <v>1</v>
      </c>
      <c r="S909" s="8">
        <f t="shared" si="283"/>
        <v>0.69047920265790319</v>
      </c>
      <c r="T909" s="8">
        <f t="shared" si="284"/>
        <v>0.81610283377580639</v>
      </c>
      <c r="W909" s="7">
        <v>713120</v>
      </c>
      <c r="X909" s="7" t="s">
        <v>1002</v>
      </c>
      <c r="Y909" s="8">
        <v>0</v>
      </c>
      <c r="Z909" s="8">
        <v>0</v>
      </c>
      <c r="AA909" s="8">
        <v>0</v>
      </c>
      <c r="AB909" s="8">
        <v>0</v>
      </c>
      <c r="AC909" s="8">
        <v>0</v>
      </c>
      <c r="AD909" s="8">
        <v>0</v>
      </c>
      <c r="AE909" s="8">
        <v>0</v>
      </c>
      <c r="AF909" s="8">
        <v>0</v>
      </c>
      <c r="AG909" s="8">
        <v>0</v>
      </c>
      <c r="AH909" s="8">
        <v>0</v>
      </c>
      <c r="AI909" s="8">
        <v>0</v>
      </c>
      <c r="AJ909" s="8">
        <v>0</v>
      </c>
      <c r="AK909" s="8">
        <v>0</v>
      </c>
      <c r="AL909" s="8">
        <v>0</v>
      </c>
      <c r="AM909" s="8">
        <v>0</v>
      </c>
      <c r="AN909" s="8">
        <v>1</v>
      </c>
      <c r="AO909" s="8">
        <v>0</v>
      </c>
      <c r="AP909" s="8">
        <v>0</v>
      </c>
      <c r="AS909" s="7">
        <v>713120</v>
      </c>
      <c r="AT909" s="7" t="s">
        <v>1002</v>
      </c>
      <c r="AU909" s="8">
        <v>6.1196846199314522E-2</v>
      </c>
      <c r="AV909" s="8">
        <v>1.4190635603631293E-2</v>
      </c>
      <c r="AW909" s="8">
        <v>0.17868217868725811</v>
      </c>
      <c r="AX909" s="8">
        <v>3.8063596762720961E-2</v>
      </c>
      <c r="AY909" s="8">
        <v>8.0157947364825812E-3</v>
      </c>
      <c r="AZ909" s="8">
        <v>7.9883682125911293E-2</v>
      </c>
      <c r="BA909" s="8">
        <v>6.4186688177872583E-2</v>
      </c>
      <c r="BB909" s="8">
        <v>1.5292826242436774E-2</v>
      </c>
      <c r="BC909" s="8">
        <v>0.17210719032322577</v>
      </c>
      <c r="BD909" s="8">
        <v>5.1162175156185478E-2</v>
      </c>
      <c r="BE909" s="8">
        <v>1.1412333350952259E-2</v>
      </c>
      <c r="BF909" s="8">
        <v>0.16046587630820969</v>
      </c>
      <c r="BG909" s="8">
        <v>0.36993593146040349</v>
      </c>
      <c r="BH909" s="8">
        <v>7.3849567299685496E-6</v>
      </c>
      <c r="BI909" s="8">
        <v>0.18502374158088702</v>
      </c>
      <c r="BJ909" s="8">
        <v>1.2540696604898389</v>
      </c>
      <c r="BK909" s="8">
        <v>0.69047920265790319</v>
      </c>
      <c r="BL909" s="8">
        <v>0.81610283377580639</v>
      </c>
    </row>
    <row r="910" spans="1:64" x14ac:dyDescent="0.3">
      <c r="A910" s="7">
        <v>713210</v>
      </c>
      <c r="B910" s="7" t="str">
        <f t="shared" si="266"/>
        <v>Casinos (except Casino Hotels)</v>
      </c>
      <c r="C910" s="8">
        <f t="shared" si="267"/>
        <v>6.0411940666354844E-2</v>
      </c>
      <c r="D910" s="8">
        <f t="shared" si="268"/>
        <v>1.4999931447158067E-2</v>
      </c>
      <c r="E910" s="8">
        <f t="shared" si="269"/>
        <v>0.10545506827458065</v>
      </c>
      <c r="F910" s="8">
        <f t="shared" si="270"/>
        <v>0.3605597290029855</v>
      </c>
      <c r="G910" s="8">
        <f t="shared" si="271"/>
        <v>6.3685575110400655E-2</v>
      </c>
      <c r="H910" s="8">
        <f t="shared" si="272"/>
        <v>0.26925371308422258</v>
      </c>
      <c r="I910" s="8">
        <f t="shared" si="273"/>
        <v>0.14782375556208063</v>
      </c>
      <c r="J910" s="8">
        <f t="shared" si="274"/>
        <v>3.3823746627275803E-2</v>
      </c>
      <c r="K910" s="8">
        <f t="shared" si="275"/>
        <v>0.16583609350817743</v>
      </c>
      <c r="L910" s="8">
        <f t="shared" si="276"/>
        <v>6.7227776111951618E-2</v>
      </c>
      <c r="M910" s="8">
        <f t="shared" si="277"/>
        <v>1.4230408958820969E-2</v>
      </c>
      <c r="N910" s="8">
        <f t="shared" si="278"/>
        <v>0.12246008214145161</v>
      </c>
      <c r="O910" s="8">
        <f t="shared" si="279"/>
        <v>0.16173167535522578</v>
      </c>
      <c r="P910" s="8">
        <f t="shared" si="280"/>
        <v>2.205977959069532E-6</v>
      </c>
      <c r="Q910" s="8">
        <f t="shared" si="281"/>
        <v>4.6913821670612907E-2</v>
      </c>
      <c r="R910" s="8">
        <f t="shared" si="282"/>
        <v>1</v>
      </c>
      <c r="S910" s="8">
        <f t="shared" si="283"/>
        <v>0.98382159784209688</v>
      </c>
      <c r="T910" s="8">
        <f t="shared" si="284"/>
        <v>0.63780617634274195</v>
      </c>
      <c r="W910" s="7">
        <v>713210</v>
      </c>
      <c r="X910" s="7" t="s">
        <v>1003</v>
      </c>
      <c r="Y910" s="8">
        <v>0</v>
      </c>
      <c r="Z910" s="8">
        <v>0</v>
      </c>
      <c r="AA910" s="8">
        <v>0</v>
      </c>
      <c r="AB910" s="8">
        <v>0</v>
      </c>
      <c r="AC910" s="8">
        <v>0</v>
      </c>
      <c r="AD910" s="8">
        <v>0</v>
      </c>
      <c r="AE910" s="8">
        <v>0</v>
      </c>
      <c r="AF910" s="8">
        <v>0</v>
      </c>
      <c r="AG910" s="8">
        <v>0</v>
      </c>
      <c r="AH910" s="8">
        <v>0</v>
      </c>
      <c r="AI910" s="8">
        <v>0</v>
      </c>
      <c r="AJ910" s="8">
        <v>0</v>
      </c>
      <c r="AK910" s="8">
        <v>0</v>
      </c>
      <c r="AL910" s="8">
        <v>0</v>
      </c>
      <c r="AM910" s="8">
        <v>0</v>
      </c>
      <c r="AN910" s="8">
        <v>1</v>
      </c>
      <c r="AO910" s="8">
        <v>0</v>
      </c>
      <c r="AP910" s="8">
        <v>0</v>
      </c>
      <c r="AS910" s="7">
        <v>713210</v>
      </c>
      <c r="AT910" s="7" t="s">
        <v>1003</v>
      </c>
      <c r="AU910" s="8">
        <v>6.0411940666354844E-2</v>
      </c>
      <c r="AV910" s="8">
        <v>1.4999931447158067E-2</v>
      </c>
      <c r="AW910" s="8">
        <v>0.10545506827458065</v>
      </c>
      <c r="AX910" s="8">
        <v>0.3605597290029855</v>
      </c>
      <c r="AY910" s="8">
        <v>6.3685575110400655E-2</v>
      </c>
      <c r="AZ910" s="8">
        <v>0.26925371308422258</v>
      </c>
      <c r="BA910" s="8">
        <v>0.14782375556208063</v>
      </c>
      <c r="BB910" s="8">
        <v>3.3823746627275803E-2</v>
      </c>
      <c r="BC910" s="8">
        <v>0.16583609350817743</v>
      </c>
      <c r="BD910" s="8">
        <v>6.7227776111951618E-2</v>
      </c>
      <c r="BE910" s="8">
        <v>1.4230408958820969E-2</v>
      </c>
      <c r="BF910" s="8">
        <v>0.12246008214145161</v>
      </c>
      <c r="BG910" s="8">
        <v>0.16173167535522578</v>
      </c>
      <c r="BH910" s="8">
        <v>2.205977959069532E-6</v>
      </c>
      <c r="BI910" s="8">
        <v>4.6913821670612907E-2</v>
      </c>
      <c r="BJ910" s="8">
        <v>1.1808669403879031</v>
      </c>
      <c r="BK910" s="8">
        <v>0.98382159784209688</v>
      </c>
      <c r="BL910" s="8">
        <v>0.63780617634274195</v>
      </c>
    </row>
    <row r="911" spans="1:64" x14ac:dyDescent="0.3">
      <c r="A911" s="7">
        <v>713290</v>
      </c>
      <c r="B911" s="7" t="str">
        <f t="shared" si="266"/>
        <v>Other Gambling Industries</v>
      </c>
      <c r="C911" s="8">
        <f t="shared" si="267"/>
        <v>0.10370186286122578</v>
      </c>
      <c r="D911" s="8">
        <f t="shared" si="268"/>
        <v>2.3723199104046768E-2</v>
      </c>
      <c r="E911" s="8">
        <f t="shared" si="269"/>
        <v>0.17745051092048394</v>
      </c>
      <c r="F911" s="8">
        <f t="shared" si="270"/>
        <v>0.24354485557141939</v>
      </c>
      <c r="G911" s="8">
        <f t="shared" si="271"/>
        <v>3.8723346700727905E-2</v>
      </c>
      <c r="H911" s="8">
        <f t="shared" si="272"/>
        <v>0.17493862377773553</v>
      </c>
      <c r="I911" s="8">
        <f t="shared" si="273"/>
        <v>0.25043581730627418</v>
      </c>
      <c r="J911" s="8">
        <f t="shared" si="274"/>
        <v>5.2673312258346774E-2</v>
      </c>
      <c r="K911" s="8">
        <f t="shared" si="275"/>
        <v>0.27407062466314508</v>
      </c>
      <c r="L911" s="8">
        <f t="shared" si="276"/>
        <v>0.11457303537412905</v>
      </c>
      <c r="M911" s="8">
        <f t="shared" si="277"/>
        <v>2.2342470534919355E-2</v>
      </c>
      <c r="N911" s="8">
        <f t="shared" si="278"/>
        <v>0.20753601853253223</v>
      </c>
      <c r="O911" s="8">
        <f t="shared" si="279"/>
        <v>0.30536020335374175</v>
      </c>
      <c r="P911" s="8">
        <f t="shared" si="280"/>
        <v>2.5833227027132253E-6</v>
      </c>
      <c r="Q911" s="8">
        <f t="shared" si="281"/>
        <v>8.8605736944290261E-2</v>
      </c>
      <c r="R911" s="8">
        <f t="shared" si="282"/>
        <v>1</v>
      </c>
      <c r="S911" s="8">
        <f t="shared" si="283"/>
        <v>1.0055939228241935</v>
      </c>
      <c r="T911" s="8">
        <f t="shared" si="284"/>
        <v>1.1255668510014516</v>
      </c>
      <c r="W911" s="7">
        <v>713290</v>
      </c>
      <c r="X911" s="7" t="s">
        <v>1004</v>
      </c>
      <c r="Y911" s="8">
        <v>0</v>
      </c>
      <c r="Z911" s="8">
        <v>0</v>
      </c>
      <c r="AA911" s="8">
        <v>0</v>
      </c>
      <c r="AB911" s="8">
        <v>0</v>
      </c>
      <c r="AC911" s="8">
        <v>0</v>
      </c>
      <c r="AD911" s="8">
        <v>0</v>
      </c>
      <c r="AE911" s="8">
        <v>0</v>
      </c>
      <c r="AF911" s="8">
        <v>0</v>
      </c>
      <c r="AG911" s="8">
        <v>0</v>
      </c>
      <c r="AH911" s="8">
        <v>0</v>
      </c>
      <c r="AI911" s="8">
        <v>0</v>
      </c>
      <c r="AJ911" s="8">
        <v>0</v>
      </c>
      <c r="AK911" s="8">
        <v>0</v>
      </c>
      <c r="AL911" s="8">
        <v>0</v>
      </c>
      <c r="AM911" s="8">
        <v>0</v>
      </c>
      <c r="AN911" s="8">
        <v>1</v>
      </c>
      <c r="AO911" s="8">
        <v>0</v>
      </c>
      <c r="AP911" s="8">
        <v>0</v>
      </c>
      <c r="AS911" s="7">
        <v>713290</v>
      </c>
      <c r="AT911" s="7" t="s">
        <v>1004</v>
      </c>
      <c r="AU911" s="8">
        <v>0.10370186286122578</v>
      </c>
      <c r="AV911" s="8">
        <v>2.3723199104046768E-2</v>
      </c>
      <c r="AW911" s="8">
        <v>0.17745051092048394</v>
      </c>
      <c r="AX911" s="8">
        <v>0.24354485557141939</v>
      </c>
      <c r="AY911" s="8">
        <v>3.8723346700727905E-2</v>
      </c>
      <c r="AZ911" s="8">
        <v>0.17493862377773553</v>
      </c>
      <c r="BA911" s="8">
        <v>0.25043581730627418</v>
      </c>
      <c r="BB911" s="8">
        <v>5.2673312258346774E-2</v>
      </c>
      <c r="BC911" s="8">
        <v>0.27407062466314508</v>
      </c>
      <c r="BD911" s="8">
        <v>0.11457303537412905</v>
      </c>
      <c r="BE911" s="8">
        <v>2.2342470534919355E-2</v>
      </c>
      <c r="BF911" s="8">
        <v>0.20753601853253223</v>
      </c>
      <c r="BG911" s="8">
        <v>0.30536020335374175</v>
      </c>
      <c r="BH911" s="8">
        <v>2.5833227027132253E-6</v>
      </c>
      <c r="BI911" s="8">
        <v>8.8605736944290261E-2</v>
      </c>
      <c r="BJ911" s="8">
        <v>1.3048755728856449</v>
      </c>
      <c r="BK911" s="8">
        <v>1.0055939228241935</v>
      </c>
      <c r="BL911" s="8">
        <v>1.1255668510014516</v>
      </c>
    </row>
    <row r="912" spans="1:64" x14ac:dyDescent="0.3">
      <c r="A912" s="7">
        <v>713910</v>
      </c>
      <c r="B912" s="7" t="str">
        <f t="shared" si="266"/>
        <v>Golf Courses and Country Clubs</v>
      </c>
      <c r="C912" s="8">
        <f t="shared" si="267"/>
        <v>0.12788119753499999</v>
      </c>
      <c r="D912" s="8">
        <f t="shared" si="268"/>
        <v>2.4516614644700001E-2</v>
      </c>
      <c r="E912" s="8">
        <f t="shared" si="269"/>
        <v>8.3269958336600003E-2</v>
      </c>
      <c r="F912" s="8">
        <f t="shared" si="270"/>
        <v>6.6857698878399999E-2</v>
      </c>
      <c r="G912" s="8">
        <f t="shared" si="271"/>
        <v>1.34272625201E-2</v>
      </c>
      <c r="H912" s="8">
        <f t="shared" si="272"/>
        <v>4.0236281956300003E-2</v>
      </c>
      <c r="I912" s="8">
        <f t="shared" si="273"/>
        <v>0.10113236035000001</v>
      </c>
      <c r="J912" s="8">
        <f t="shared" si="274"/>
        <v>1.9309848358400002E-2</v>
      </c>
      <c r="K912" s="8">
        <f t="shared" si="275"/>
        <v>6.0966402972199997E-2</v>
      </c>
      <c r="L912" s="8">
        <f t="shared" si="276"/>
        <v>8.6249937662399995E-2</v>
      </c>
      <c r="M912" s="8">
        <f t="shared" si="277"/>
        <v>2.2280298600500001E-2</v>
      </c>
      <c r="N912" s="8">
        <f t="shared" si="278"/>
        <v>9.5369223468599995E-2</v>
      </c>
      <c r="O912" s="8">
        <f t="shared" si="279"/>
        <v>0.53368315084399998</v>
      </c>
      <c r="P912" s="8">
        <f t="shared" si="280"/>
        <v>1.49388857222E-5</v>
      </c>
      <c r="Q912" s="8">
        <f t="shared" si="281"/>
        <v>0.39346814264300001</v>
      </c>
      <c r="R912" s="8">
        <f t="shared" si="282"/>
        <v>1.2356677705200001</v>
      </c>
      <c r="S912" s="8">
        <f t="shared" si="283"/>
        <v>1.12052124335</v>
      </c>
      <c r="T912" s="8">
        <f t="shared" si="284"/>
        <v>1.18140861168</v>
      </c>
      <c r="W912" s="7">
        <v>713910</v>
      </c>
      <c r="X912" s="7" t="s">
        <v>1005</v>
      </c>
      <c r="Y912" s="8">
        <v>0.12788119753499999</v>
      </c>
      <c r="Z912" s="8">
        <v>2.4516614644700001E-2</v>
      </c>
      <c r="AA912" s="8">
        <v>8.3269958336600003E-2</v>
      </c>
      <c r="AB912" s="8">
        <v>6.6857698878399999E-2</v>
      </c>
      <c r="AC912" s="8">
        <v>1.34272625201E-2</v>
      </c>
      <c r="AD912" s="8">
        <v>4.0236281956300003E-2</v>
      </c>
      <c r="AE912" s="8">
        <v>0.10113236035000001</v>
      </c>
      <c r="AF912" s="8">
        <v>1.9309848358400002E-2</v>
      </c>
      <c r="AG912" s="8">
        <v>6.0966402972199997E-2</v>
      </c>
      <c r="AH912" s="8">
        <v>8.6249937662399995E-2</v>
      </c>
      <c r="AI912" s="8">
        <v>2.2280298600500001E-2</v>
      </c>
      <c r="AJ912" s="8">
        <v>9.5369223468599995E-2</v>
      </c>
      <c r="AK912" s="8">
        <v>0.53368315084399998</v>
      </c>
      <c r="AL912" s="8">
        <v>1.49388857222E-5</v>
      </c>
      <c r="AM912" s="8">
        <v>0.39346814264300001</v>
      </c>
      <c r="AN912" s="8">
        <v>1.2356677705200001</v>
      </c>
      <c r="AO912" s="8">
        <v>1.12052124335</v>
      </c>
      <c r="AP912" s="8">
        <v>1.18140861168</v>
      </c>
      <c r="AS912" s="7">
        <v>713910</v>
      </c>
      <c r="AT912" s="7" t="s">
        <v>1005</v>
      </c>
      <c r="AU912" s="8">
        <v>0.18590037863070977</v>
      </c>
      <c r="AV912" s="8">
        <v>5.0442108926353223E-2</v>
      </c>
      <c r="AW912" s="8">
        <v>0.21317282867376613</v>
      </c>
      <c r="AX912" s="8">
        <v>0.12795596964367253</v>
      </c>
      <c r="AY912" s="8">
        <v>3.7386897693512909E-2</v>
      </c>
      <c r="AZ912" s="8">
        <v>0.12898898499435482</v>
      </c>
      <c r="BA912" s="8">
        <v>0.15205727149727419</v>
      </c>
      <c r="BB912" s="8">
        <v>4.4274274470704839E-2</v>
      </c>
      <c r="BC912" s="8">
        <v>0.18619603199264192</v>
      </c>
      <c r="BD912" s="8">
        <v>0.1347302882959</v>
      </c>
      <c r="BE912" s="8">
        <v>4.8751015795024201E-2</v>
      </c>
      <c r="BF912" s="8">
        <v>0.22684234825795152</v>
      </c>
      <c r="BG912" s="8">
        <v>0.53333892467799948</v>
      </c>
      <c r="BH912" s="8">
        <v>1.1156355562930644E-5</v>
      </c>
      <c r="BI912" s="8">
        <v>0.39712838595000027</v>
      </c>
      <c r="BJ912" s="8">
        <v>1.4495153162317742</v>
      </c>
      <c r="BK912" s="8">
        <v>1.2943318523317739</v>
      </c>
      <c r="BL912" s="8">
        <v>1.3825275779604835</v>
      </c>
    </row>
    <row r="913" spans="1:64" x14ac:dyDescent="0.3">
      <c r="A913" s="7">
        <v>713920</v>
      </c>
      <c r="B913" s="7" t="str">
        <f t="shared" si="266"/>
        <v>Skiing Facilities</v>
      </c>
      <c r="C913" s="8">
        <f t="shared" si="267"/>
        <v>0.11277142206441934</v>
      </c>
      <c r="D913" s="8">
        <f t="shared" si="268"/>
        <v>3.3451246164245156E-2</v>
      </c>
      <c r="E913" s="8">
        <f t="shared" si="269"/>
        <v>0.13474843261401775</v>
      </c>
      <c r="F913" s="8">
        <f t="shared" si="270"/>
        <v>4.4384933294393553E-2</v>
      </c>
      <c r="G913" s="8">
        <f t="shared" si="271"/>
        <v>1.3680392181340808E-2</v>
      </c>
      <c r="H913" s="8">
        <f t="shared" si="272"/>
        <v>4.6381929026701615E-2</v>
      </c>
      <c r="I913" s="8">
        <f t="shared" si="273"/>
        <v>9.4353566053158061E-2</v>
      </c>
      <c r="J913" s="8">
        <f t="shared" si="274"/>
        <v>3.0211460743824196E-2</v>
      </c>
      <c r="K913" s="8">
        <f t="shared" si="275"/>
        <v>0.1198074283664871</v>
      </c>
      <c r="L913" s="8">
        <f t="shared" si="276"/>
        <v>8.3019115666440324E-2</v>
      </c>
      <c r="M913" s="8">
        <f t="shared" si="277"/>
        <v>3.2511234786774194E-2</v>
      </c>
      <c r="N913" s="8">
        <f t="shared" si="278"/>
        <v>0.14325052447616132</v>
      </c>
      <c r="O913" s="8">
        <f t="shared" si="279"/>
        <v>0.29244115226303224</v>
      </c>
      <c r="P913" s="8">
        <f t="shared" si="280"/>
        <v>1.2737288647863871E-5</v>
      </c>
      <c r="Q913" s="8">
        <f t="shared" si="281"/>
        <v>0.21380959399480642</v>
      </c>
      <c r="R913" s="8">
        <f t="shared" si="282"/>
        <v>1</v>
      </c>
      <c r="S913" s="8">
        <f t="shared" si="283"/>
        <v>0.65283435127661293</v>
      </c>
      <c r="T913" s="8">
        <f t="shared" si="284"/>
        <v>0.79275955193774172</v>
      </c>
      <c r="W913" s="7">
        <v>713920</v>
      </c>
      <c r="X913" s="7" t="s">
        <v>1006</v>
      </c>
      <c r="Y913" s="8">
        <v>0</v>
      </c>
      <c r="Z913" s="8">
        <v>0</v>
      </c>
      <c r="AA913" s="8">
        <v>0</v>
      </c>
      <c r="AB913" s="8">
        <v>0</v>
      </c>
      <c r="AC913" s="8">
        <v>0</v>
      </c>
      <c r="AD913" s="8">
        <v>0</v>
      </c>
      <c r="AE913" s="8">
        <v>0</v>
      </c>
      <c r="AF913" s="8">
        <v>0</v>
      </c>
      <c r="AG913" s="8">
        <v>0</v>
      </c>
      <c r="AH913" s="8">
        <v>0</v>
      </c>
      <c r="AI913" s="8">
        <v>0</v>
      </c>
      <c r="AJ913" s="8">
        <v>0</v>
      </c>
      <c r="AK913" s="8">
        <v>0</v>
      </c>
      <c r="AL913" s="8">
        <v>0</v>
      </c>
      <c r="AM913" s="8">
        <v>0</v>
      </c>
      <c r="AN913" s="8">
        <v>1</v>
      </c>
      <c r="AO913" s="8">
        <v>0</v>
      </c>
      <c r="AP913" s="8">
        <v>0</v>
      </c>
      <c r="AS913" s="7">
        <v>713920</v>
      </c>
      <c r="AT913" s="7" t="s">
        <v>1006</v>
      </c>
      <c r="AU913" s="8">
        <v>0.11277142206441934</v>
      </c>
      <c r="AV913" s="8">
        <v>3.3451246164245156E-2</v>
      </c>
      <c r="AW913" s="8">
        <v>0.13474843261401775</v>
      </c>
      <c r="AX913" s="8">
        <v>4.4384933294393553E-2</v>
      </c>
      <c r="AY913" s="8">
        <v>1.3680392181340808E-2</v>
      </c>
      <c r="AZ913" s="8">
        <v>4.6381929026701615E-2</v>
      </c>
      <c r="BA913" s="8">
        <v>9.4353566053158061E-2</v>
      </c>
      <c r="BB913" s="8">
        <v>3.0211460743824196E-2</v>
      </c>
      <c r="BC913" s="8">
        <v>0.1198074283664871</v>
      </c>
      <c r="BD913" s="8">
        <v>8.3019115666440324E-2</v>
      </c>
      <c r="BE913" s="8">
        <v>3.2511234786774194E-2</v>
      </c>
      <c r="BF913" s="8">
        <v>0.14325052447616132</v>
      </c>
      <c r="BG913" s="8">
        <v>0.29244115226303224</v>
      </c>
      <c r="BH913" s="8">
        <v>1.2737288647863871E-5</v>
      </c>
      <c r="BI913" s="8">
        <v>0.21380959399480642</v>
      </c>
      <c r="BJ913" s="8">
        <v>1.2809711008430644</v>
      </c>
      <c r="BK913" s="8">
        <v>0.65283435127661293</v>
      </c>
      <c r="BL913" s="8">
        <v>0.79275955193774172</v>
      </c>
    </row>
    <row r="914" spans="1:64" x14ac:dyDescent="0.3">
      <c r="A914" s="7">
        <v>713930</v>
      </c>
      <c r="B914" s="7" t="str">
        <f t="shared" si="266"/>
        <v>Marinas</v>
      </c>
      <c r="C914" s="8">
        <f t="shared" si="267"/>
        <v>0.128308690123</v>
      </c>
      <c r="D914" s="8">
        <f t="shared" si="268"/>
        <v>2.4648536851900001E-2</v>
      </c>
      <c r="E914" s="8">
        <f t="shared" si="269"/>
        <v>9.4233650436400002E-2</v>
      </c>
      <c r="F914" s="8">
        <f t="shared" si="270"/>
        <v>4.4218577191200002E-2</v>
      </c>
      <c r="G914" s="8">
        <f t="shared" si="271"/>
        <v>8.9585162602399994E-3</v>
      </c>
      <c r="H914" s="8">
        <f t="shared" si="272"/>
        <v>3.1893383767099999E-2</v>
      </c>
      <c r="I914" s="8">
        <f t="shared" si="273"/>
        <v>0.100429654802</v>
      </c>
      <c r="J914" s="8">
        <f t="shared" si="274"/>
        <v>1.9220203046000001E-2</v>
      </c>
      <c r="K914" s="8">
        <f t="shared" si="275"/>
        <v>7.0036950884799998E-2</v>
      </c>
      <c r="L914" s="8">
        <f t="shared" si="276"/>
        <v>8.6649315082899997E-2</v>
      </c>
      <c r="M914" s="8">
        <f t="shared" si="277"/>
        <v>2.2376312780100001E-2</v>
      </c>
      <c r="N914" s="8">
        <f t="shared" si="278"/>
        <v>0.107396327278</v>
      </c>
      <c r="O914" s="8">
        <f t="shared" si="279"/>
        <v>0.53366611960999999</v>
      </c>
      <c r="P914" s="8">
        <f t="shared" si="280"/>
        <v>2.2458439592899998E-5</v>
      </c>
      <c r="Q914" s="8">
        <f t="shared" si="281"/>
        <v>0.39683133803999998</v>
      </c>
      <c r="R914" s="8">
        <f t="shared" si="282"/>
        <v>1.24719087741</v>
      </c>
      <c r="S914" s="8">
        <f t="shared" si="283"/>
        <v>1.0850704772199999</v>
      </c>
      <c r="T914" s="8">
        <f t="shared" si="284"/>
        <v>1.1896868087300001</v>
      </c>
      <c r="W914" s="7">
        <v>713930</v>
      </c>
      <c r="X914" s="7" t="s">
        <v>1007</v>
      </c>
      <c r="Y914" s="8">
        <v>0.128308690123</v>
      </c>
      <c r="Z914" s="8">
        <v>2.4648536851900001E-2</v>
      </c>
      <c r="AA914" s="8">
        <v>9.4233650436400002E-2</v>
      </c>
      <c r="AB914" s="8">
        <v>4.4218577191200002E-2</v>
      </c>
      <c r="AC914" s="8">
        <v>8.9585162602399994E-3</v>
      </c>
      <c r="AD914" s="8">
        <v>3.1893383767099999E-2</v>
      </c>
      <c r="AE914" s="8">
        <v>0.100429654802</v>
      </c>
      <c r="AF914" s="8">
        <v>1.9220203046000001E-2</v>
      </c>
      <c r="AG914" s="8">
        <v>7.0036950884799998E-2</v>
      </c>
      <c r="AH914" s="8">
        <v>8.6649315082899997E-2</v>
      </c>
      <c r="AI914" s="8">
        <v>2.2376312780100001E-2</v>
      </c>
      <c r="AJ914" s="8">
        <v>0.107396327278</v>
      </c>
      <c r="AK914" s="8">
        <v>0.53366611960999999</v>
      </c>
      <c r="AL914" s="8">
        <v>2.2458439592899998E-5</v>
      </c>
      <c r="AM914" s="8">
        <v>0.39683133803999998</v>
      </c>
      <c r="AN914" s="8">
        <v>1.24719087741</v>
      </c>
      <c r="AO914" s="8">
        <v>1.0850704772199999</v>
      </c>
      <c r="AP914" s="8">
        <v>1.1896868087300001</v>
      </c>
      <c r="AS914" s="7">
        <v>713930</v>
      </c>
      <c r="AT914" s="7" t="s">
        <v>1007</v>
      </c>
      <c r="AU914" s="8">
        <v>0.18663880078359682</v>
      </c>
      <c r="AV914" s="8">
        <v>5.0580768516816151E-2</v>
      </c>
      <c r="AW914" s="8">
        <v>0.21484949624773872</v>
      </c>
      <c r="AX914" s="8">
        <v>0.11780368864482905</v>
      </c>
      <c r="AY914" s="8">
        <v>3.4047828536702275E-2</v>
      </c>
      <c r="AZ914" s="8">
        <v>0.11919272782261611</v>
      </c>
      <c r="BA914" s="8">
        <v>0.15137568046692101</v>
      </c>
      <c r="BB914" s="8">
        <v>4.4041415963548401E-2</v>
      </c>
      <c r="BC914" s="8">
        <v>0.18605913752514999</v>
      </c>
      <c r="BD914" s="8">
        <v>0.13552120030002904</v>
      </c>
      <c r="BE914" s="8">
        <v>4.8886117310683846E-2</v>
      </c>
      <c r="BF914" s="8">
        <v>0.22916231259320005</v>
      </c>
      <c r="BG914" s="8">
        <v>0.53331594011299965</v>
      </c>
      <c r="BH914" s="8">
        <v>1.2447083089583868E-5</v>
      </c>
      <c r="BI914" s="8">
        <v>0.40016466617399976</v>
      </c>
      <c r="BJ914" s="8">
        <v>1.4520690655480641</v>
      </c>
      <c r="BK914" s="8">
        <v>1.2710442450041932</v>
      </c>
      <c r="BL914" s="8">
        <v>1.3814762339556454</v>
      </c>
    </row>
    <row r="915" spans="1:64" x14ac:dyDescent="0.3">
      <c r="A915" s="7">
        <v>713940</v>
      </c>
      <c r="B915" s="7" t="str">
        <f t="shared" si="266"/>
        <v>Fitness and Recreational Sports Centers</v>
      </c>
      <c r="C915" s="8">
        <f t="shared" si="267"/>
        <v>0.12786648298799999</v>
      </c>
      <c r="D915" s="8">
        <f t="shared" si="268"/>
        <v>2.4499567278300001E-2</v>
      </c>
      <c r="E915" s="8">
        <f t="shared" si="269"/>
        <v>8.8570760254100003E-2</v>
      </c>
      <c r="F915" s="8">
        <f t="shared" si="270"/>
        <v>5.5383651036299997E-2</v>
      </c>
      <c r="G915" s="8">
        <f t="shared" si="271"/>
        <v>1.10979917031E-2</v>
      </c>
      <c r="H915" s="8">
        <f t="shared" si="272"/>
        <v>3.6387340469699998E-2</v>
      </c>
      <c r="I915" s="8">
        <f t="shared" si="273"/>
        <v>0.10085073760300001</v>
      </c>
      <c r="J915" s="8">
        <f t="shared" si="274"/>
        <v>1.9243073308799999E-2</v>
      </c>
      <c r="K915" s="8">
        <f t="shared" si="275"/>
        <v>6.55350077704E-2</v>
      </c>
      <c r="L915" s="8">
        <f t="shared" si="276"/>
        <v>8.6241144880099999E-2</v>
      </c>
      <c r="M915" s="8">
        <f t="shared" si="277"/>
        <v>2.2267008377800001E-2</v>
      </c>
      <c r="N915" s="8">
        <f t="shared" si="278"/>
        <v>0.10113325100700001</v>
      </c>
      <c r="O915" s="8">
        <f t="shared" si="279"/>
        <v>0.53366266239799998</v>
      </c>
      <c r="P915" s="8">
        <f t="shared" si="280"/>
        <v>1.80657181884E-5</v>
      </c>
      <c r="Q915" s="8">
        <f t="shared" si="281"/>
        <v>0.39460403746700001</v>
      </c>
      <c r="R915" s="8">
        <f t="shared" si="282"/>
        <v>1.24093681052</v>
      </c>
      <c r="S915" s="8">
        <f t="shared" si="283"/>
        <v>1.10286898321</v>
      </c>
      <c r="T915" s="8">
        <f t="shared" si="284"/>
        <v>1.1856288186799999</v>
      </c>
      <c r="W915" s="7">
        <v>713940</v>
      </c>
      <c r="X915" s="7" t="s">
        <v>1008</v>
      </c>
      <c r="Y915" s="8">
        <v>0.12786648298799999</v>
      </c>
      <c r="Z915" s="8">
        <v>2.4499567278300001E-2</v>
      </c>
      <c r="AA915" s="8">
        <v>8.8570760254100003E-2</v>
      </c>
      <c r="AB915" s="8">
        <v>5.5383651036299997E-2</v>
      </c>
      <c r="AC915" s="8">
        <v>1.10979917031E-2</v>
      </c>
      <c r="AD915" s="8">
        <v>3.6387340469699998E-2</v>
      </c>
      <c r="AE915" s="8">
        <v>0.10085073760300001</v>
      </c>
      <c r="AF915" s="8">
        <v>1.9243073308799999E-2</v>
      </c>
      <c r="AG915" s="8">
        <v>6.55350077704E-2</v>
      </c>
      <c r="AH915" s="8">
        <v>8.6241144880099999E-2</v>
      </c>
      <c r="AI915" s="8">
        <v>2.2267008377800001E-2</v>
      </c>
      <c r="AJ915" s="8">
        <v>0.10113325100700001</v>
      </c>
      <c r="AK915" s="8">
        <v>0.53366266239799998</v>
      </c>
      <c r="AL915" s="8">
        <v>1.80657181884E-5</v>
      </c>
      <c r="AM915" s="8">
        <v>0.39460403746700001</v>
      </c>
      <c r="AN915" s="8">
        <v>1.24093681052</v>
      </c>
      <c r="AO915" s="8">
        <v>1.10286898321</v>
      </c>
      <c r="AP915" s="8">
        <v>1.1856288186799999</v>
      </c>
      <c r="AS915" s="7">
        <v>713940</v>
      </c>
      <c r="AT915" s="7" t="s">
        <v>1008</v>
      </c>
      <c r="AU915" s="8">
        <v>0.1858066045677258</v>
      </c>
      <c r="AV915" s="8">
        <v>5.0419213275058064E-2</v>
      </c>
      <c r="AW915" s="8">
        <v>0.2166539933117323</v>
      </c>
      <c r="AX915" s="8">
        <v>8.1819817202820985E-2</v>
      </c>
      <c r="AY915" s="8">
        <v>2.3379821276809511E-2</v>
      </c>
      <c r="AZ915" s="8">
        <v>8.3554740773087097E-2</v>
      </c>
      <c r="BA915" s="8">
        <v>0.15161723131769517</v>
      </c>
      <c r="BB915" s="8">
        <v>4.4147550492346768E-2</v>
      </c>
      <c r="BC915" s="8">
        <v>0.18913905682665971</v>
      </c>
      <c r="BD915" s="8">
        <v>0.13463691603304515</v>
      </c>
      <c r="BE915" s="8">
        <v>4.872919163484677E-2</v>
      </c>
      <c r="BF915" s="8">
        <v>0.23055602959122745</v>
      </c>
      <c r="BG915" s="8">
        <v>0.53332324169700041</v>
      </c>
      <c r="BH915" s="8">
        <v>1.7989207062997425E-5</v>
      </c>
      <c r="BI915" s="8">
        <v>0.39811513130199955</v>
      </c>
      <c r="BJ915" s="8">
        <v>1.4528798111546775</v>
      </c>
      <c r="BK915" s="8">
        <v>1.1887543792525805</v>
      </c>
      <c r="BL915" s="8">
        <v>1.3849038386369354</v>
      </c>
    </row>
    <row r="916" spans="1:64" x14ac:dyDescent="0.3">
      <c r="A916" s="7">
        <v>713950</v>
      </c>
      <c r="B916" s="7" t="str">
        <f t="shared" si="266"/>
        <v>Bowling Centers</v>
      </c>
      <c r="C916" s="8">
        <f t="shared" si="267"/>
        <v>0.12834170013400001</v>
      </c>
      <c r="D916" s="8">
        <f t="shared" si="268"/>
        <v>2.4667444177600001E-2</v>
      </c>
      <c r="E916" s="8">
        <f t="shared" si="269"/>
        <v>8.1595624007199996E-2</v>
      </c>
      <c r="F916" s="8">
        <f t="shared" si="270"/>
        <v>6.2794994603099993E-2</v>
      </c>
      <c r="G916" s="8">
        <f t="shared" si="271"/>
        <v>1.27700785483E-2</v>
      </c>
      <c r="H916" s="8">
        <f t="shared" si="272"/>
        <v>3.6844100869400001E-2</v>
      </c>
      <c r="I916" s="8">
        <f t="shared" si="273"/>
        <v>0.101948371316</v>
      </c>
      <c r="J916" s="8">
        <f t="shared" si="274"/>
        <v>1.9535967404100001E-2</v>
      </c>
      <c r="K916" s="8">
        <f t="shared" si="275"/>
        <v>5.9849027331100001E-2</v>
      </c>
      <c r="L916" s="8">
        <f t="shared" si="276"/>
        <v>8.66353248076E-2</v>
      </c>
      <c r="M916" s="8">
        <f t="shared" si="277"/>
        <v>2.2387697910000001E-2</v>
      </c>
      <c r="N916" s="8">
        <f t="shared" si="278"/>
        <v>9.3535458893499998E-2</v>
      </c>
      <c r="O916" s="8">
        <f t="shared" si="279"/>
        <v>0.533659607137</v>
      </c>
      <c r="P916" s="8">
        <f t="shared" si="280"/>
        <v>1.57631794963E-5</v>
      </c>
      <c r="Q916" s="8">
        <f t="shared" si="281"/>
        <v>0.39064662101699998</v>
      </c>
      <c r="R916" s="8">
        <f t="shared" si="282"/>
        <v>1.2346047683200001</v>
      </c>
      <c r="S916" s="8">
        <f t="shared" si="283"/>
        <v>1.1124091740199999</v>
      </c>
      <c r="T916" s="8">
        <f t="shared" si="284"/>
        <v>1.1813333660500001</v>
      </c>
      <c r="W916" s="7">
        <v>713950</v>
      </c>
      <c r="X916" s="7" t="s">
        <v>1009</v>
      </c>
      <c r="Y916" s="8">
        <v>0.12834170013400001</v>
      </c>
      <c r="Z916" s="8">
        <v>2.4667444177600001E-2</v>
      </c>
      <c r="AA916" s="8">
        <v>8.1595624007199996E-2</v>
      </c>
      <c r="AB916" s="8">
        <v>6.2794994603099993E-2</v>
      </c>
      <c r="AC916" s="8">
        <v>1.27700785483E-2</v>
      </c>
      <c r="AD916" s="8">
        <v>3.6844100869400001E-2</v>
      </c>
      <c r="AE916" s="8">
        <v>0.101948371316</v>
      </c>
      <c r="AF916" s="8">
        <v>1.9535967404100001E-2</v>
      </c>
      <c r="AG916" s="8">
        <v>5.9849027331100001E-2</v>
      </c>
      <c r="AH916" s="8">
        <v>8.66353248076E-2</v>
      </c>
      <c r="AI916" s="8">
        <v>2.2387697910000001E-2</v>
      </c>
      <c r="AJ916" s="8">
        <v>9.3535458893499998E-2</v>
      </c>
      <c r="AK916" s="8">
        <v>0.533659607137</v>
      </c>
      <c r="AL916" s="8">
        <v>1.57631794963E-5</v>
      </c>
      <c r="AM916" s="8">
        <v>0.39064662101699998</v>
      </c>
      <c r="AN916" s="8">
        <v>1.2346047683200001</v>
      </c>
      <c r="AO916" s="8">
        <v>1.1124091740199999</v>
      </c>
      <c r="AP916" s="8">
        <v>1.1813333660500001</v>
      </c>
      <c r="AS916" s="7">
        <v>713950</v>
      </c>
      <c r="AT916" s="7" t="s">
        <v>1009</v>
      </c>
      <c r="AU916" s="8">
        <v>0.18446932224745161</v>
      </c>
      <c r="AV916" s="8">
        <v>5.0192013124229044E-2</v>
      </c>
      <c r="AW916" s="8">
        <v>0.2101030387626984</v>
      </c>
      <c r="AX916" s="8">
        <v>6.9444208613272579E-2</v>
      </c>
      <c r="AY916" s="8">
        <v>2.0507829832798877E-2</v>
      </c>
      <c r="AZ916" s="8">
        <v>6.9550258513575811E-2</v>
      </c>
      <c r="BA916" s="8">
        <v>0.1518632388619387</v>
      </c>
      <c r="BB916" s="8">
        <v>4.4351725304229019E-2</v>
      </c>
      <c r="BC916" s="8">
        <v>0.18504938896269357</v>
      </c>
      <c r="BD916" s="8">
        <v>0.13436346686504355</v>
      </c>
      <c r="BE916" s="8">
        <v>4.8550074753146794E-2</v>
      </c>
      <c r="BF916" s="8">
        <v>0.22349039881294355</v>
      </c>
      <c r="BG916" s="8">
        <v>0.52471196765074213</v>
      </c>
      <c r="BH916" s="8">
        <v>2.1615445533734037E-5</v>
      </c>
      <c r="BI916" s="8">
        <v>0.38799279033945205</v>
      </c>
      <c r="BJ916" s="8">
        <v>1.4447643741345166</v>
      </c>
      <c r="BK916" s="8">
        <v>1.143373264701774</v>
      </c>
      <c r="BL916" s="8">
        <v>1.3651353208704835</v>
      </c>
    </row>
    <row r="917" spans="1:64" x14ac:dyDescent="0.3">
      <c r="A917" s="7">
        <v>713990</v>
      </c>
      <c r="B917" s="7" t="str">
        <f t="shared" si="266"/>
        <v>All Other Amusement and Recreation Industries</v>
      </c>
      <c r="C917" s="8">
        <f t="shared" si="267"/>
        <v>0.12796818878300001</v>
      </c>
      <c r="D917" s="8">
        <f t="shared" si="268"/>
        <v>2.4520783306000001E-2</v>
      </c>
      <c r="E917" s="8">
        <f t="shared" si="269"/>
        <v>8.52429254444E-2</v>
      </c>
      <c r="F917" s="8">
        <f t="shared" si="270"/>
        <v>7.6669600347900005E-2</v>
      </c>
      <c r="G917" s="8">
        <f t="shared" si="271"/>
        <v>1.54233003913E-2</v>
      </c>
      <c r="H917" s="8">
        <f t="shared" si="272"/>
        <v>4.7644602651399998E-2</v>
      </c>
      <c r="I917" s="8">
        <f t="shared" si="273"/>
        <v>0.101600977004</v>
      </c>
      <c r="J917" s="8">
        <f t="shared" si="274"/>
        <v>1.9393973215399998E-2</v>
      </c>
      <c r="K917" s="8">
        <f t="shared" si="275"/>
        <v>6.2949378405499995E-2</v>
      </c>
      <c r="L917" s="8">
        <f t="shared" si="276"/>
        <v>8.6339536003299994E-2</v>
      </c>
      <c r="M917" s="8">
        <f t="shared" si="277"/>
        <v>2.2284498825199998E-2</v>
      </c>
      <c r="N917" s="8">
        <f t="shared" si="278"/>
        <v>9.7510168539800005E-2</v>
      </c>
      <c r="O917" s="8">
        <f t="shared" si="279"/>
        <v>0.53364708337400002</v>
      </c>
      <c r="P917" s="8">
        <f t="shared" si="280"/>
        <v>1.3007272309200001E-5</v>
      </c>
      <c r="Q917" s="8">
        <f t="shared" si="281"/>
        <v>0.39179125676900001</v>
      </c>
      <c r="R917" s="8">
        <f t="shared" si="282"/>
        <v>1.23773189753</v>
      </c>
      <c r="S917" s="8">
        <f t="shared" si="283"/>
        <v>1.1397375033899999</v>
      </c>
      <c r="T917" s="8">
        <f t="shared" si="284"/>
        <v>1.18394432863</v>
      </c>
      <c r="W917" s="7">
        <v>713990</v>
      </c>
      <c r="X917" s="7" t="s">
        <v>1010</v>
      </c>
      <c r="Y917" s="8">
        <v>0.12796818878300001</v>
      </c>
      <c r="Z917" s="8">
        <v>2.4520783306000001E-2</v>
      </c>
      <c r="AA917" s="8">
        <v>8.52429254444E-2</v>
      </c>
      <c r="AB917" s="8">
        <v>7.6669600347900005E-2</v>
      </c>
      <c r="AC917" s="8">
        <v>1.54233003913E-2</v>
      </c>
      <c r="AD917" s="8">
        <v>4.7644602651399998E-2</v>
      </c>
      <c r="AE917" s="8">
        <v>0.101600977004</v>
      </c>
      <c r="AF917" s="8">
        <v>1.9393973215399998E-2</v>
      </c>
      <c r="AG917" s="8">
        <v>6.2949378405499995E-2</v>
      </c>
      <c r="AH917" s="8">
        <v>8.6339536003299994E-2</v>
      </c>
      <c r="AI917" s="8">
        <v>2.2284498825199998E-2</v>
      </c>
      <c r="AJ917" s="8">
        <v>9.7510168539800005E-2</v>
      </c>
      <c r="AK917" s="8">
        <v>0.53364708337400002</v>
      </c>
      <c r="AL917" s="8">
        <v>1.3007272309200001E-5</v>
      </c>
      <c r="AM917" s="8">
        <v>0.39179125676900001</v>
      </c>
      <c r="AN917" s="8">
        <v>1.23773189753</v>
      </c>
      <c r="AO917" s="8">
        <v>1.1397375033899999</v>
      </c>
      <c r="AP917" s="8">
        <v>1.18394432863</v>
      </c>
      <c r="AS917" s="7">
        <v>713990</v>
      </c>
      <c r="AT917" s="7" t="s">
        <v>1010</v>
      </c>
      <c r="AU917" s="8">
        <v>0.18599505099959684</v>
      </c>
      <c r="AV917" s="8">
        <v>5.044618256397581E-2</v>
      </c>
      <c r="AW917" s="8">
        <v>0.21606410788307259</v>
      </c>
      <c r="AX917" s="8">
        <v>9.4239989309296793E-2</v>
      </c>
      <c r="AY917" s="8">
        <v>2.6911198770407738E-2</v>
      </c>
      <c r="AZ917" s="8">
        <v>9.5705860370322651E-2</v>
      </c>
      <c r="BA917" s="8">
        <v>0.15269864704586283</v>
      </c>
      <c r="BB917" s="8">
        <v>4.4439903614008056E-2</v>
      </c>
      <c r="BC917" s="8">
        <v>0.18974012941667581</v>
      </c>
      <c r="BD917" s="8">
        <v>0.1348357300366807</v>
      </c>
      <c r="BE917" s="8">
        <v>4.8760476576393548E-2</v>
      </c>
      <c r="BF917" s="8">
        <v>0.22974720280660652</v>
      </c>
      <c r="BG917" s="8">
        <v>0.53330630701800086</v>
      </c>
      <c r="BH917" s="8">
        <v>1.4961797119705001E-5</v>
      </c>
      <c r="BI917" s="8">
        <v>0.3956880811429998</v>
      </c>
      <c r="BJ917" s="8">
        <v>1.4525053414472575</v>
      </c>
      <c r="BK917" s="8">
        <v>1.2168570484504839</v>
      </c>
      <c r="BL917" s="8">
        <v>1.3868786800769355</v>
      </c>
    </row>
    <row r="918" spans="1:64" x14ac:dyDescent="0.3">
      <c r="A918" s="7">
        <v>721110</v>
      </c>
      <c r="B918" s="7" t="str">
        <f t="shared" si="266"/>
        <v>Hotels (except Casino Hotels) and Motels</v>
      </c>
      <c r="C918" s="8">
        <f t="shared" si="267"/>
        <v>8.4176346964500007E-2</v>
      </c>
      <c r="D918" s="8">
        <f t="shared" si="268"/>
        <v>1.1277520553300001E-2</v>
      </c>
      <c r="E918" s="8">
        <f t="shared" si="269"/>
        <v>0.139598483026</v>
      </c>
      <c r="F918" s="8">
        <f t="shared" si="270"/>
        <v>0.13725097624999999</v>
      </c>
      <c r="G918" s="8">
        <f t="shared" si="271"/>
        <v>1.32040074988E-2</v>
      </c>
      <c r="H918" s="8">
        <f t="shared" si="272"/>
        <v>8.3110895406599994E-2</v>
      </c>
      <c r="I918" s="8">
        <f t="shared" si="273"/>
        <v>0.11613800278</v>
      </c>
      <c r="J918" s="8">
        <f t="shared" si="274"/>
        <v>1.3084000119100001E-2</v>
      </c>
      <c r="K918" s="8">
        <f t="shared" si="275"/>
        <v>9.29296058126E-2</v>
      </c>
      <c r="L918" s="8">
        <f t="shared" si="276"/>
        <v>7.0571958772600002E-2</v>
      </c>
      <c r="M918" s="8">
        <f t="shared" si="277"/>
        <v>8.97968288363E-3</v>
      </c>
      <c r="N918" s="8">
        <f t="shared" si="278"/>
        <v>0.15747171572999999</v>
      </c>
      <c r="O918" s="8">
        <f t="shared" si="279"/>
        <v>0.62007344696</v>
      </c>
      <c r="P918" s="8">
        <f t="shared" si="280"/>
        <v>6.94135690512E-6</v>
      </c>
      <c r="Q918" s="8">
        <f t="shared" si="281"/>
        <v>0.27017474033400002</v>
      </c>
      <c r="R918" s="8">
        <f t="shared" si="282"/>
        <v>1.23505235054</v>
      </c>
      <c r="S918" s="8">
        <f t="shared" si="283"/>
        <v>1.2335658791599999</v>
      </c>
      <c r="T918" s="8">
        <f t="shared" si="284"/>
        <v>1.2221516087099999</v>
      </c>
      <c r="W918" s="7">
        <v>721110</v>
      </c>
      <c r="X918" s="7" t="s">
        <v>1011</v>
      </c>
      <c r="Y918" s="8">
        <v>8.4176346964500007E-2</v>
      </c>
      <c r="Z918" s="8">
        <v>1.1277520553300001E-2</v>
      </c>
      <c r="AA918" s="8">
        <v>0.139598483026</v>
      </c>
      <c r="AB918" s="8">
        <v>0.13725097624999999</v>
      </c>
      <c r="AC918" s="8">
        <v>1.32040074988E-2</v>
      </c>
      <c r="AD918" s="8">
        <v>8.3110895406599994E-2</v>
      </c>
      <c r="AE918" s="8">
        <v>0.11613800278</v>
      </c>
      <c r="AF918" s="8">
        <v>1.3084000119100001E-2</v>
      </c>
      <c r="AG918" s="8">
        <v>9.29296058126E-2</v>
      </c>
      <c r="AH918" s="8">
        <v>7.0571958772600002E-2</v>
      </c>
      <c r="AI918" s="8">
        <v>8.97968288363E-3</v>
      </c>
      <c r="AJ918" s="8">
        <v>0.15747171572999999</v>
      </c>
      <c r="AK918" s="8">
        <v>0.62007344696</v>
      </c>
      <c r="AL918" s="8">
        <v>6.94135690512E-6</v>
      </c>
      <c r="AM918" s="8">
        <v>0.27017474033400002</v>
      </c>
      <c r="AN918" s="8">
        <v>1.23505235054</v>
      </c>
      <c r="AO918" s="8">
        <v>1.2335658791599999</v>
      </c>
      <c r="AP918" s="8">
        <v>1.2221516087099999</v>
      </c>
      <c r="AS918" s="7">
        <v>721110</v>
      </c>
      <c r="AT918" s="7" t="s">
        <v>1011</v>
      </c>
      <c r="AU918" s="8">
        <v>0.13431798986791291</v>
      </c>
      <c r="AV918" s="8">
        <v>2.8463605429990973E-2</v>
      </c>
      <c r="AW918" s="8">
        <v>0.28683528094664512</v>
      </c>
      <c r="AX918" s="8">
        <v>0.14117389699226454</v>
      </c>
      <c r="AY918" s="8">
        <v>2.5215569583250805E-2</v>
      </c>
      <c r="AZ918" s="8">
        <v>0.16778526353509035</v>
      </c>
      <c r="BA918" s="8">
        <v>0.19226408734546455</v>
      </c>
      <c r="BB918" s="8">
        <v>3.7225587012530648E-2</v>
      </c>
      <c r="BC918" s="8">
        <v>0.29957262309458227</v>
      </c>
      <c r="BD918" s="8">
        <v>0.11578946086658225</v>
      </c>
      <c r="BE918" s="8">
        <v>2.4017263256692411E-2</v>
      </c>
      <c r="BF918" s="8">
        <v>0.28194588390864533</v>
      </c>
      <c r="BG918" s="8">
        <v>0.62332819538300022</v>
      </c>
      <c r="BH918" s="8">
        <v>8.6967066383183851E-6</v>
      </c>
      <c r="BI918" s="8">
        <v>0.27437634500000019</v>
      </c>
      <c r="BJ918" s="8">
        <v>1.4496168762443549</v>
      </c>
      <c r="BK918" s="8">
        <v>1.3341747301103224</v>
      </c>
      <c r="BL918" s="8">
        <v>1.5290622974524199</v>
      </c>
    </row>
    <row r="919" spans="1:64" x14ac:dyDescent="0.3">
      <c r="A919" s="7">
        <v>721120</v>
      </c>
      <c r="B919" s="7" t="str">
        <f t="shared" si="266"/>
        <v>Casino Hotels</v>
      </c>
      <c r="C919" s="8">
        <f t="shared" si="267"/>
        <v>2.4172474066925801E-2</v>
      </c>
      <c r="D919" s="8">
        <f t="shared" si="268"/>
        <v>5.5442688886500006E-3</v>
      </c>
      <c r="E919" s="8">
        <f t="shared" si="269"/>
        <v>4.4821539215290321E-2</v>
      </c>
      <c r="F919" s="8">
        <f t="shared" si="270"/>
        <v>2.9262379304779033E-2</v>
      </c>
      <c r="G919" s="8">
        <f t="shared" si="271"/>
        <v>5.6602265023532267E-3</v>
      </c>
      <c r="H919" s="8">
        <f t="shared" si="272"/>
        <v>3.0133639138185484E-2</v>
      </c>
      <c r="I919" s="8">
        <f t="shared" si="273"/>
        <v>3.4015463943806452E-2</v>
      </c>
      <c r="J919" s="8">
        <f t="shared" si="274"/>
        <v>7.0608532776419352E-3</v>
      </c>
      <c r="K919" s="8">
        <f t="shared" si="275"/>
        <v>4.3561399603200004E-2</v>
      </c>
      <c r="L919" s="8">
        <f t="shared" si="276"/>
        <v>2.1047051986388707E-2</v>
      </c>
      <c r="M919" s="8">
        <f t="shared" si="277"/>
        <v>4.7439585464661279E-3</v>
      </c>
      <c r="N919" s="8">
        <f t="shared" si="278"/>
        <v>4.4387388114451615E-2</v>
      </c>
      <c r="O919" s="8">
        <f t="shared" si="279"/>
        <v>0.10056698228645161</v>
      </c>
      <c r="P919" s="8">
        <f t="shared" si="280"/>
        <v>1.0558010953517742E-6</v>
      </c>
      <c r="Q919" s="8">
        <f t="shared" si="281"/>
        <v>4.5390639159032263E-2</v>
      </c>
      <c r="R919" s="8">
        <f t="shared" si="282"/>
        <v>1</v>
      </c>
      <c r="S919" s="8">
        <f t="shared" si="283"/>
        <v>0.22634656752596774</v>
      </c>
      <c r="T919" s="8">
        <f t="shared" si="284"/>
        <v>0.24592803940516128</v>
      </c>
      <c r="W919" s="7">
        <v>721120</v>
      </c>
      <c r="X919" s="7" t="s">
        <v>1012</v>
      </c>
      <c r="Y919" s="8">
        <v>0</v>
      </c>
      <c r="Z919" s="8">
        <v>0</v>
      </c>
      <c r="AA919" s="8">
        <v>0</v>
      </c>
      <c r="AB919" s="8">
        <v>0</v>
      </c>
      <c r="AC919" s="8">
        <v>0</v>
      </c>
      <c r="AD919" s="8">
        <v>0</v>
      </c>
      <c r="AE919" s="8">
        <v>0</v>
      </c>
      <c r="AF919" s="8">
        <v>0</v>
      </c>
      <c r="AG919" s="8">
        <v>0</v>
      </c>
      <c r="AH919" s="8">
        <v>0</v>
      </c>
      <c r="AI919" s="8">
        <v>0</v>
      </c>
      <c r="AJ919" s="8">
        <v>0</v>
      </c>
      <c r="AK919" s="8">
        <v>0</v>
      </c>
      <c r="AL919" s="8">
        <v>0</v>
      </c>
      <c r="AM919" s="8">
        <v>0</v>
      </c>
      <c r="AN919" s="8">
        <v>1</v>
      </c>
      <c r="AO919" s="8">
        <v>0</v>
      </c>
      <c r="AP919" s="8">
        <v>0</v>
      </c>
      <c r="AS919" s="7">
        <v>721120</v>
      </c>
      <c r="AT919" s="7" t="s">
        <v>1012</v>
      </c>
      <c r="AU919" s="8">
        <v>2.4172474066925801E-2</v>
      </c>
      <c r="AV919" s="8">
        <v>5.5442688886500006E-3</v>
      </c>
      <c r="AW919" s="8">
        <v>4.4821539215290321E-2</v>
      </c>
      <c r="AX919" s="8">
        <v>2.9262379304779033E-2</v>
      </c>
      <c r="AY919" s="8">
        <v>5.6602265023532267E-3</v>
      </c>
      <c r="AZ919" s="8">
        <v>3.0133639138185484E-2</v>
      </c>
      <c r="BA919" s="8">
        <v>3.4015463943806452E-2</v>
      </c>
      <c r="BB919" s="8">
        <v>7.0608532776419352E-3</v>
      </c>
      <c r="BC919" s="8">
        <v>4.3561399603200004E-2</v>
      </c>
      <c r="BD919" s="8">
        <v>2.1047051986388707E-2</v>
      </c>
      <c r="BE919" s="8">
        <v>4.7439585464661279E-3</v>
      </c>
      <c r="BF919" s="8">
        <v>4.4387388114451615E-2</v>
      </c>
      <c r="BG919" s="8">
        <v>0.10056698228645161</v>
      </c>
      <c r="BH919" s="8">
        <v>1.0558010953517742E-6</v>
      </c>
      <c r="BI919" s="8">
        <v>4.5390639159032263E-2</v>
      </c>
      <c r="BJ919" s="8">
        <v>1.0745382821711289</v>
      </c>
      <c r="BK919" s="8">
        <v>0.22634656752596774</v>
      </c>
      <c r="BL919" s="8">
        <v>0.24592803940516128</v>
      </c>
    </row>
    <row r="920" spans="1:64" x14ac:dyDescent="0.3">
      <c r="A920" s="7">
        <v>721191</v>
      </c>
      <c r="B920" s="7" t="str">
        <f t="shared" si="266"/>
        <v>Bed-and-Breakfast Inns</v>
      </c>
      <c r="C920" s="8">
        <f t="shared" si="267"/>
        <v>8.4869498832500001E-2</v>
      </c>
      <c r="D920" s="8">
        <f t="shared" si="268"/>
        <v>1.13273357078E-2</v>
      </c>
      <c r="E920" s="8">
        <f t="shared" si="269"/>
        <v>0.140081427796</v>
      </c>
      <c r="F920" s="8">
        <f t="shared" si="270"/>
        <v>0.14528066596299999</v>
      </c>
      <c r="G920" s="8">
        <f t="shared" si="271"/>
        <v>1.4178771598800001E-2</v>
      </c>
      <c r="H920" s="8">
        <f t="shared" si="272"/>
        <v>8.8941990035900004E-2</v>
      </c>
      <c r="I920" s="8">
        <f t="shared" si="273"/>
        <v>0.11594535205299999</v>
      </c>
      <c r="J920" s="8">
        <f t="shared" si="274"/>
        <v>1.31052573513E-2</v>
      </c>
      <c r="K920" s="8">
        <f t="shared" si="275"/>
        <v>9.2506877368800006E-2</v>
      </c>
      <c r="L920" s="8">
        <f t="shared" si="276"/>
        <v>7.1401512867900002E-2</v>
      </c>
      <c r="M920" s="8">
        <f t="shared" si="277"/>
        <v>9.0205823742899992E-3</v>
      </c>
      <c r="N920" s="8">
        <f t="shared" si="278"/>
        <v>0.15839155952100001</v>
      </c>
      <c r="O920" s="8">
        <f t="shared" si="279"/>
        <v>0.61974999817999998</v>
      </c>
      <c r="P920" s="8">
        <f t="shared" si="280"/>
        <v>6.4684524181899996E-6</v>
      </c>
      <c r="Q920" s="8">
        <f t="shared" si="281"/>
        <v>0.27039344795499998</v>
      </c>
      <c r="R920" s="8">
        <f t="shared" si="282"/>
        <v>1.2362782623399999</v>
      </c>
      <c r="S920" s="8">
        <f t="shared" si="283"/>
        <v>1.2484014275999999</v>
      </c>
      <c r="T920" s="8">
        <f t="shared" si="284"/>
        <v>1.2215574867700001</v>
      </c>
      <c r="W920" s="7">
        <v>721191</v>
      </c>
      <c r="X920" s="7" t="s">
        <v>1013</v>
      </c>
      <c r="Y920" s="8">
        <v>8.4869498832500001E-2</v>
      </c>
      <c r="Z920" s="8">
        <v>1.13273357078E-2</v>
      </c>
      <c r="AA920" s="8">
        <v>0.140081427796</v>
      </c>
      <c r="AB920" s="8">
        <v>0.14528066596299999</v>
      </c>
      <c r="AC920" s="8">
        <v>1.4178771598800001E-2</v>
      </c>
      <c r="AD920" s="8">
        <v>8.8941990035900004E-2</v>
      </c>
      <c r="AE920" s="8">
        <v>0.11594535205299999</v>
      </c>
      <c r="AF920" s="8">
        <v>1.31052573513E-2</v>
      </c>
      <c r="AG920" s="8">
        <v>9.2506877368800006E-2</v>
      </c>
      <c r="AH920" s="8">
        <v>7.1401512867900002E-2</v>
      </c>
      <c r="AI920" s="8">
        <v>9.0205823742899992E-3</v>
      </c>
      <c r="AJ920" s="8">
        <v>0.15839155952100001</v>
      </c>
      <c r="AK920" s="8">
        <v>0.61974999817999998</v>
      </c>
      <c r="AL920" s="8">
        <v>6.4684524181899996E-6</v>
      </c>
      <c r="AM920" s="8">
        <v>0.27039344795499998</v>
      </c>
      <c r="AN920" s="8">
        <v>1.2362782623399999</v>
      </c>
      <c r="AO920" s="8">
        <v>1.2484014275999999</v>
      </c>
      <c r="AP920" s="8">
        <v>1.2215574867700001</v>
      </c>
      <c r="AS920" s="7">
        <v>721191</v>
      </c>
      <c r="AT920" s="7" t="s">
        <v>1013</v>
      </c>
      <c r="AU920" s="8">
        <v>0.13553789709955325</v>
      </c>
      <c r="AV920" s="8">
        <v>2.8561802767675316E-2</v>
      </c>
      <c r="AW920" s="8">
        <v>0.28923409093267732</v>
      </c>
      <c r="AX920" s="8">
        <v>0.13827589509910646</v>
      </c>
      <c r="AY920" s="8">
        <v>2.4637369208304196E-2</v>
      </c>
      <c r="AZ920" s="8">
        <v>0.16858592640351774</v>
      </c>
      <c r="BA920" s="8">
        <v>0.19333128075488554</v>
      </c>
      <c r="BB920" s="8">
        <v>3.735253898708548E-2</v>
      </c>
      <c r="BC920" s="8">
        <v>0.3020065877073983</v>
      </c>
      <c r="BD920" s="8">
        <v>0.11718326868309353</v>
      </c>
      <c r="BE920" s="8">
        <v>2.4124679494533549E-2</v>
      </c>
      <c r="BF920" s="8">
        <v>0.28480496229093549</v>
      </c>
      <c r="BG920" s="8">
        <v>0.62299657161800037</v>
      </c>
      <c r="BH920" s="8">
        <v>9.6907323903995126E-6</v>
      </c>
      <c r="BI920" s="8">
        <v>0.27416200640599991</v>
      </c>
      <c r="BJ920" s="8">
        <v>1.4533337907998387</v>
      </c>
      <c r="BK920" s="8">
        <v>1.3314991907106453</v>
      </c>
      <c r="BL920" s="8">
        <v>1.5326904074491934</v>
      </c>
    </row>
    <row r="921" spans="1:64" x14ac:dyDescent="0.3">
      <c r="A921" s="7">
        <v>721199</v>
      </c>
      <c r="B921" s="7" t="str">
        <f t="shared" si="266"/>
        <v>All Other Traveler Accommodation</v>
      </c>
      <c r="C921" s="8">
        <f t="shared" si="267"/>
        <v>8.5180602987199996E-2</v>
      </c>
      <c r="D921" s="8">
        <f t="shared" si="268"/>
        <v>1.13328708786E-2</v>
      </c>
      <c r="E921" s="8">
        <f t="shared" si="269"/>
        <v>0.138363135001</v>
      </c>
      <c r="F921" s="8">
        <f t="shared" si="270"/>
        <v>0.22923036578</v>
      </c>
      <c r="G921" s="8">
        <f t="shared" si="271"/>
        <v>2.2045459702599999E-2</v>
      </c>
      <c r="H921" s="8">
        <f t="shared" si="272"/>
        <v>0.13847561973299999</v>
      </c>
      <c r="I921" s="8">
        <f t="shared" si="273"/>
        <v>0.11373903807000001</v>
      </c>
      <c r="J921" s="8">
        <f t="shared" si="274"/>
        <v>1.2807086121999999E-2</v>
      </c>
      <c r="K921" s="8">
        <f t="shared" si="275"/>
        <v>9.0212658866799994E-2</v>
      </c>
      <c r="L921" s="8">
        <f t="shared" si="276"/>
        <v>7.1930114403399997E-2</v>
      </c>
      <c r="M921" s="8">
        <f t="shared" si="277"/>
        <v>9.0383843614199998E-3</v>
      </c>
      <c r="N921" s="8">
        <f t="shared" si="278"/>
        <v>0.15636195797800001</v>
      </c>
      <c r="O921" s="8">
        <f t="shared" si="279"/>
        <v>0.61874572634900005</v>
      </c>
      <c r="P921" s="8">
        <f t="shared" si="280"/>
        <v>4.1678649280699998E-6</v>
      </c>
      <c r="Q921" s="8">
        <f t="shared" si="281"/>
        <v>0.27694232933200003</v>
      </c>
      <c r="R921" s="8">
        <f t="shared" si="282"/>
        <v>1.2348766088700001</v>
      </c>
      <c r="S921" s="8">
        <f t="shared" si="283"/>
        <v>1.3897514452099999</v>
      </c>
      <c r="T921" s="8">
        <f t="shared" si="284"/>
        <v>1.21675878306</v>
      </c>
      <c r="W921" s="7">
        <v>721199</v>
      </c>
      <c r="X921" s="7" t="s">
        <v>1014</v>
      </c>
      <c r="Y921" s="8">
        <v>8.5180602987199996E-2</v>
      </c>
      <c r="Z921" s="8">
        <v>1.13328708786E-2</v>
      </c>
      <c r="AA921" s="8">
        <v>0.138363135001</v>
      </c>
      <c r="AB921" s="8">
        <v>0.22923036578</v>
      </c>
      <c r="AC921" s="8">
        <v>2.2045459702599999E-2</v>
      </c>
      <c r="AD921" s="8">
        <v>0.13847561973299999</v>
      </c>
      <c r="AE921" s="8">
        <v>0.11373903807000001</v>
      </c>
      <c r="AF921" s="8">
        <v>1.2807086121999999E-2</v>
      </c>
      <c r="AG921" s="8">
        <v>9.0212658866799994E-2</v>
      </c>
      <c r="AH921" s="8">
        <v>7.1930114403399997E-2</v>
      </c>
      <c r="AI921" s="8">
        <v>9.0383843614199998E-3</v>
      </c>
      <c r="AJ921" s="8">
        <v>0.15636195797800001</v>
      </c>
      <c r="AK921" s="8">
        <v>0.61874572634900005</v>
      </c>
      <c r="AL921" s="8">
        <v>4.1678649280699998E-6</v>
      </c>
      <c r="AM921" s="8">
        <v>0.27694232933200003</v>
      </c>
      <c r="AN921" s="8">
        <v>1.2348766088700001</v>
      </c>
      <c r="AO921" s="8">
        <v>1.3897514452099999</v>
      </c>
      <c r="AP921" s="8">
        <v>1.21675878306</v>
      </c>
      <c r="AS921" s="7">
        <v>721199</v>
      </c>
      <c r="AT921" s="7" t="s">
        <v>1014</v>
      </c>
      <c r="AU921" s="8">
        <v>0.13552987285745485</v>
      </c>
      <c r="AV921" s="8">
        <v>2.8559513274838709E-2</v>
      </c>
      <c r="AW921" s="8">
        <v>0.28587261132637087</v>
      </c>
      <c r="AX921" s="8">
        <v>0.2103777539214807</v>
      </c>
      <c r="AY921" s="8">
        <v>3.8796636860534847E-2</v>
      </c>
      <c r="AZ921" s="8">
        <v>0.24524625746291293</v>
      </c>
      <c r="BA921" s="8">
        <v>0.18522981628546936</v>
      </c>
      <c r="BB921" s="8">
        <v>3.5828909152382259E-2</v>
      </c>
      <c r="BC921" s="8">
        <v>0.29066720794135814</v>
      </c>
      <c r="BD921" s="8">
        <v>0.11741745702738227</v>
      </c>
      <c r="BE921" s="8">
        <v>2.4154856698312247E-2</v>
      </c>
      <c r="BF921" s="8">
        <v>0.28031972939800009</v>
      </c>
      <c r="BG921" s="8">
        <v>0.62198292128500021</v>
      </c>
      <c r="BH921" s="8">
        <v>6.7736286352759189E-6</v>
      </c>
      <c r="BI921" s="8">
        <v>0.28582772719700011</v>
      </c>
      <c r="BJ921" s="8">
        <v>1.4499619974590319</v>
      </c>
      <c r="BK921" s="8">
        <v>1.4944206482445161</v>
      </c>
      <c r="BL921" s="8">
        <v>1.5117259333793551</v>
      </c>
    </row>
    <row r="922" spans="1:64" x14ac:dyDescent="0.3">
      <c r="A922" s="7">
        <v>721211</v>
      </c>
      <c r="B922" s="7" t="str">
        <f t="shared" si="266"/>
        <v>RV (Recreational Vehicle) Parks and Campgrounds</v>
      </c>
      <c r="C922" s="8">
        <f t="shared" si="267"/>
        <v>8.4876324687400001E-2</v>
      </c>
      <c r="D922" s="8">
        <f t="shared" si="268"/>
        <v>1.1352211968000001E-2</v>
      </c>
      <c r="E922" s="8">
        <f t="shared" si="269"/>
        <v>0.13599970470799999</v>
      </c>
      <c r="F922" s="8">
        <f t="shared" si="270"/>
        <v>0.109302467137</v>
      </c>
      <c r="G922" s="8">
        <f t="shared" si="271"/>
        <v>1.0723825366899999E-2</v>
      </c>
      <c r="H922" s="8">
        <f t="shared" si="272"/>
        <v>6.2386515636900002E-2</v>
      </c>
      <c r="I922" s="8">
        <f t="shared" si="273"/>
        <v>0.118049624782</v>
      </c>
      <c r="J922" s="8">
        <f t="shared" si="274"/>
        <v>1.33517587601E-2</v>
      </c>
      <c r="K922" s="8">
        <f t="shared" si="275"/>
        <v>8.9433928253700001E-2</v>
      </c>
      <c r="L922" s="8">
        <f t="shared" si="276"/>
        <v>7.12680783176E-2</v>
      </c>
      <c r="M922" s="8">
        <f t="shared" si="277"/>
        <v>9.0352430410500003E-3</v>
      </c>
      <c r="N922" s="8">
        <f t="shared" si="278"/>
        <v>0.15411694086899999</v>
      </c>
      <c r="O922" s="8">
        <f t="shared" si="279"/>
        <v>0.62006753367300005</v>
      </c>
      <c r="P922" s="8">
        <f t="shared" si="280"/>
        <v>8.5714257631199993E-6</v>
      </c>
      <c r="Q922" s="8">
        <f t="shared" si="281"/>
        <v>0.26602634714399997</v>
      </c>
      <c r="R922" s="8">
        <f t="shared" si="282"/>
        <v>1.2322282413600001</v>
      </c>
      <c r="S922" s="8">
        <f t="shared" si="283"/>
        <v>1.18241280814</v>
      </c>
      <c r="T922" s="8">
        <f t="shared" si="284"/>
        <v>1.2208353117999999</v>
      </c>
      <c r="W922" s="7">
        <v>721211</v>
      </c>
      <c r="X922" s="7" t="s">
        <v>1015</v>
      </c>
      <c r="Y922" s="8">
        <v>8.4876324687400001E-2</v>
      </c>
      <c r="Z922" s="8">
        <v>1.1352211968000001E-2</v>
      </c>
      <c r="AA922" s="8">
        <v>0.13599970470799999</v>
      </c>
      <c r="AB922" s="8">
        <v>0.109302467137</v>
      </c>
      <c r="AC922" s="8">
        <v>1.0723825366899999E-2</v>
      </c>
      <c r="AD922" s="8">
        <v>6.2386515636900002E-2</v>
      </c>
      <c r="AE922" s="8">
        <v>0.118049624782</v>
      </c>
      <c r="AF922" s="8">
        <v>1.33517587601E-2</v>
      </c>
      <c r="AG922" s="8">
        <v>8.9433928253700001E-2</v>
      </c>
      <c r="AH922" s="8">
        <v>7.12680783176E-2</v>
      </c>
      <c r="AI922" s="8">
        <v>9.0352430410500003E-3</v>
      </c>
      <c r="AJ922" s="8">
        <v>0.15411694086899999</v>
      </c>
      <c r="AK922" s="8">
        <v>0.62006753367300005</v>
      </c>
      <c r="AL922" s="8">
        <v>8.5714257631199993E-6</v>
      </c>
      <c r="AM922" s="8">
        <v>0.26602634714399997</v>
      </c>
      <c r="AN922" s="8">
        <v>1.2322282413600001</v>
      </c>
      <c r="AO922" s="8">
        <v>1.18241280814</v>
      </c>
      <c r="AP922" s="8">
        <v>1.2208353117999999</v>
      </c>
      <c r="AS922" s="7">
        <v>721211</v>
      </c>
      <c r="AT922" s="7" t="s">
        <v>1015</v>
      </c>
      <c r="AU922" s="8">
        <v>0.12337930047571938</v>
      </c>
      <c r="AV922" s="8">
        <v>2.6584571195029359E-2</v>
      </c>
      <c r="AW922" s="8">
        <v>0.25725063186495167</v>
      </c>
      <c r="AX922" s="8">
        <v>0.11503255901243388</v>
      </c>
      <c r="AY922" s="8">
        <v>1.9808685261399676E-2</v>
      </c>
      <c r="AZ922" s="8">
        <v>0.13460037355225807</v>
      </c>
      <c r="BA922" s="8">
        <v>0.17952381839207415</v>
      </c>
      <c r="BB922" s="8">
        <v>3.5419173122537083E-2</v>
      </c>
      <c r="BC922" s="8">
        <v>0.27260989193486124</v>
      </c>
      <c r="BD922" s="8">
        <v>0.10673507066497417</v>
      </c>
      <c r="BE922" s="8">
        <v>2.2498387157722094E-2</v>
      </c>
      <c r="BF922" s="8">
        <v>0.25290785475012906</v>
      </c>
      <c r="BG922" s="8">
        <v>0.55293939869814468</v>
      </c>
      <c r="BH922" s="8">
        <v>8.9961569514185501E-6</v>
      </c>
      <c r="BI922" s="8">
        <v>0.23924446591951593</v>
      </c>
      <c r="BJ922" s="8">
        <v>1.407214503536129</v>
      </c>
      <c r="BK922" s="8">
        <v>1.1565383920198389</v>
      </c>
      <c r="BL922" s="8">
        <v>1.3746496576430647</v>
      </c>
    </row>
    <row r="923" spans="1:64" x14ac:dyDescent="0.3">
      <c r="A923" s="7">
        <v>721214</v>
      </c>
      <c r="B923" s="7" t="str">
        <f t="shared" si="266"/>
        <v>Recreational and Vacation Camps (except Campgrounds)</v>
      </c>
      <c r="C923" s="8">
        <f t="shared" si="267"/>
        <v>8.4903931246799999E-2</v>
      </c>
      <c r="D923" s="8">
        <f t="shared" si="268"/>
        <v>1.1366615699E-2</v>
      </c>
      <c r="E923" s="8">
        <f t="shared" si="269"/>
        <v>0.13610396036299999</v>
      </c>
      <c r="F923" s="8">
        <f t="shared" si="270"/>
        <v>0.106291941345</v>
      </c>
      <c r="G923" s="8">
        <f t="shared" si="271"/>
        <v>1.0293185155999999E-2</v>
      </c>
      <c r="H923" s="8">
        <f t="shared" si="272"/>
        <v>5.9134549983800001E-2</v>
      </c>
      <c r="I923" s="8">
        <f t="shared" si="273"/>
        <v>0.11928534469300001</v>
      </c>
      <c r="J923" s="8">
        <f t="shared" si="274"/>
        <v>1.3487556263700001E-2</v>
      </c>
      <c r="K923" s="8">
        <f t="shared" si="275"/>
        <v>8.9545222690600002E-2</v>
      </c>
      <c r="L923" s="8">
        <f t="shared" si="276"/>
        <v>7.1294252272700004E-2</v>
      </c>
      <c r="M923" s="8">
        <f t="shared" si="277"/>
        <v>9.0448155094299994E-3</v>
      </c>
      <c r="N923" s="8">
        <f t="shared" si="278"/>
        <v>0.154482768011</v>
      </c>
      <c r="O923" s="8">
        <f t="shared" si="279"/>
        <v>0.62008269653600001</v>
      </c>
      <c r="P923" s="8">
        <f t="shared" si="280"/>
        <v>8.9388946049999999E-6</v>
      </c>
      <c r="Q923" s="8">
        <f t="shared" si="281"/>
        <v>0.26366898082000001</v>
      </c>
      <c r="R923" s="8">
        <f t="shared" si="282"/>
        <v>1.2323745073100001</v>
      </c>
      <c r="S923" s="8">
        <f t="shared" si="283"/>
        <v>1.17571967649</v>
      </c>
      <c r="T923" s="8">
        <f t="shared" si="284"/>
        <v>1.22231812365</v>
      </c>
      <c r="W923" s="7">
        <v>721214</v>
      </c>
      <c r="X923" s="7" t="s">
        <v>1016</v>
      </c>
      <c r="Y923" s="8">
        <v>8.4903931246799999E-2</v>
      </c>
      <c r="Z923" s="8">
        <v>1.1366615699E-2</v>
      </c>
      <c r="AA923" s="8">
        <v>0.13610396036299999</v>
      </c>
      <c r="AB923" s="8">
        <v>0.106291941345</v>
      </c>
      <c r="AC923" s="8">
        <v>1.0293185155999999E-2</v>
      </c>
      <c r="AD923" s="8">
        <v>5.9134549983800001E-2</v>
      </c>
      <c r="AE923" s="8">
        <v>0.11928534469300001</v>
      </c>
      <c r="AF923" s="8">
        <v>1.3487556263700001E-2</v>
      </c>
      <c r="AG923" s="8">
        <v>8.9545222690600002E-2</v>
      </c>
      <c r="AH923" s="8">
        <v>7.1294252272700004E-2</v>
      </c>
      <c r="AI923" s="8">
        <v>9.0448155094299994E-3</v>
      </c>
      <c r="AJ923" s="8">
        <v>0.154482768011</v>
      </c>
      <c r="AK923" s="8">
        <v>0.62008269653600001</v>
      </c>
      <c r="AL923" s="8">
        <v>8.9388946049999999E-6</v>
      </c>
      <c r="AM923" s="8">
        <v>0.26366898082000001</v>
      </c>
      <c r="AN923" s="8">
        <v>1.2323745073100001</v>
      </c>
      <c r="AO923" s="8">
        <v>1.17571967649</v>
      </c>
      <c r="AP923" s="8">
        <v>1.22231812365</v>
      </c>
      <c r="AS923" s="7">
        <v>721214</v>
      </c>
      <c r="AT923" s="7" t="s">
        <v>1016</v>
      </c>
      <c r="AU923" s="8">
        <v>0.13003391571217413</v>
      </c>
      <c r="AV923" s="8">
        <v>2.7759250175460468E-2</v>
      </c>
      <c r="AW923" s="8">
        <v>0.27419128412774196</v>
      </c>
      <c r="AX923" s="8">
        <v>0.12829622822903577</v>
      </c>
      <c r="AY923" s="8">
        <v>2.3180316988637529E-2</v>
      </c>
      <c r="AZ923" s="8">
        <v>0.14998538638462372</v>
      </c>
      <c r="BA923" s="8">
        <v>0.19007310746854195</v>
      </c>
      <c r="BB923" s="8">
        <v>3.7190477595279034E-2</v>
      </c>
      <c r="BC923" s="8">
        <v>0.29305806386243383</v>
      </c>
      <c r="BD923" s="8">
        <v>0.11226771165368223</v>
      </c>
      <c r="BE923" s="8">
        <v>2.3444987845527742E-2</v>
      </c>
      <c r="BF923" s="8">
        <v>0.26909567984780652</v>
      </c>
      <c r="BG923" s="8">
        <v>0.59317976216790302</v>
      </c>
      <c r="BH923" s="8">
        <v>1.649518122943436E-5</v>
      </c>
      <c r="BI923" s="8">
        <v>0.25501635508746756</v>
      </c>
      <c r="BJ923" s="8">
        <v>1.431984450016129</v>
      </c>
      <c r="BK923" s="8">
        <v>1.2530748348277418</v>
      </c>
      <c r="BL923" s="8">
        <v>1.4719345521517744</v>
      </c>
    </row>
    <row r="924" spans="1:64" x14ac:dyDescent="0.3">
      <c r="A924" s="7">
        <v>721310</v>
      </c>
      <c r="B924" s="7" t="str">
        <f t="shared" si="266"/>
        <v>Rooming and Boarding Houses, Dormitories, and Workers' Camps</v>
      </c>
      <c r="C924" s="8">
        <f t="shared" si="267"/>
        <v>0.12891718007403061</v>
      </c>
      <c r="D924" s="8">
        <f t="shared" si="268"/>
        <v>2.7691710620443705E-2</v>
      </c>
      <c r="E924" s="8">
        <f t="shared" si="269"/>
        <v>0.27580529857203223</v>
      </c>
      <c r="F924" s="8">
        <f t="shared" si="270"/>
        <v>0.10788998726875806</v>
      </c>
      <c r="G924" s="8">
        <f t="shared" si="271"/>
        <v>1.9146973590253216E-2</v>
      </c>
      <c r="H924" s="8">
        <f t="shared" si="272"/>
        <v>0.13425183197290971</v>
      </c>
      <c r="I924" s="8">
        <f t="shared" si="273"/>
        <v>0.18451637356736772</v>
      </c>
      <c r="J924" s="8">
        <f t="shared" si="274"/>
        <v>3.6318595635409678E-2</v>
      </c>
      <c r="K924" s="8">
        <f t="shared" si="275"/>
        <v>0.29202032266485967</v>
      </c>
      <c r="L924" s="8">
        <f t="shared" si="276"/>
        <v>0.11125633983934999</v>
      </c>
      <c r="M924" s="8">
        <f t="shared" si="277"/>
        <v>2.3386077570762095E-2</v>
      </c>
      <c r="N924" s="8">
        <f t="shared" si="278"/>
        <v>0.2697322948780484</v>
      </c>
      <c r="O924" s="8">
        <f t="shared" si="279"/>
        <v>0.58343065206019384</v>
      </c>
      <c r="P924" s="8">
        <f t="shared" si="280"/>
        <v>1.1519944325200809E-5</v>
      </c>
      <c r="Q924" s="8">
        <f t="shared" si="281"/>
        <v>0.25637220372948361</v>
      </c>
      <c r="R924" s="8">
        <f t="shared" si="282"/>
        <v>1</v>
      </c>
      <c r="S924" s="8">
        <f t="shared" si="283"/>
        <v>1.1967726637995162</v>
      </c>
      <c r="T924" s="8">
        <f t="shared" si="284"/>
        <v>1.4483391628353226</v>
      </c>
      <c r="W924" s="7">
        <v>721310</v>
      </c>
      <c r="X924" s="7" t="s">
        <v>1017</v>
      </c>
      <c r="Y924" s="8">
        <v>0</v>
      </c>
      <c r="Z924" s="8">
        <v>0</v>
      </c>
      <c r="AA924" s="8">
        <v>0</v>
      </c>
      <c r="AB924" s="8">
        <v>0</v>
      </c>
      <c r="AC924" s="8">
        <v>0</v>
      </c>
      <c r="AD924" s="8">
        <v>0</v>
      </c>
      <c r="AE924" s="8">
        <v>0</v>
      </c>
      <c r="AF924" s="8">
        <v>0</v>
      </c>
      <c r="AG924" s="8">
        <v>0</v>
      </c>
      <c r="AH924" s="8">
        <v>0</v>
      </c>
      <c r="AI924" s="8">
        <v>0</v>
      </c>
      <c r="AJ924" s="8">
        <v>0</v>
      </c>
      <c r="AK924" s="8">
        <v>0</v>
      </c>
      <c r="AL924" s="8">
        <v>0</v>
      </c>
      <c r="AM924" s="8">
        <v>0</v>
      </c>
      <c r="AN924" s="8">
        <v>1</v>
      </c>
      <c r="AO924" s="8">
        <v>0</v>
      </c>
      <c r="AP924" s="8">
        <v>0</v>
      </c>
      <c r="AS924" s="7">
        <v>721310</v>
      </c>
      <c r="AT924" s="7" t="s">
        <v>1017</v>
      </c>
      <c r="AU924" s="8">
        <v>0.12891718007403061</v>
      </c>
      <c r="AV924" s="8">
        <v>2.7691710620443705E-2</v>
      </c>
      <c r="AW924" s="8">
        <v>0.27580529857203223</v>
      </c>
      <c r="AX924" s="8">
        <v>0.10788998726875806</v>
      </c>
      <c r="AY924" s="8">
        <v>1.9146973590253216E-2</v>
      </c>
      <c r="AZ924" s="8">
        <v>0.13425183197290971</v>
      </c>
      <c r="BA924" s="8">
        <v>0.18451637356736772</v>
      </c>
      <c r="BB924" s="8">
        <v>3.6318595635409678E-2</v>
      </c>
      <c r="BC924" s="8">
        <v>0.29202032266485967</v>
      </c>
      <c r="BD924" s="8">
        <v>0.11125633983934999</v>
      </c>
      <c r="BE924" s="8">
        <v>2.3386077570762095E-2</v>
      </c>
      <c r="BF924" s="8">
        <v>0.2697322948780484</v>
      </c>
      <c r="BG924" s="8">
        <v>0.58343065206019384</v>
      </c>
      <c r="BH924" s="8">
        <v>1.1519944325200809E-5</v>
      </c>
      <c r="BI924" s="8">
        <v>0.25637220372948361</v>
      </c>
      <c r="BJ924" s="8">
        <v>1.4324141892667743</v>
      </c>
      <c r="BK924" s="8">
        <v>1.1967726637995162</v>
      </c>
      <c r="BL924" s="8">
        <v>1.4483391628353226</v>
      </c>
    </row>
    <row r="925" spans="1:64" x14ac:dyDescent="0.3">
      <c r="A925" s="7">
        <v>722310</v>
      </c>
      <c r="B925" s="7" t="str">
        <f t="shared" si="266"/>
        <v>Food Service Contractors</v>
      </c>
      <c r="C925" s="8">
        <f t="shared" si="267"/>
        <v>7.8697242333100006E-2</v>
      </c>
      <c r="D925" s="8">
        <f t="shared" si="268"/>
        <v>1.1417670154399999E-2</v>
      </c>
      <c r="E925" s="8">
        <f t="shared" si="269"/>
        <v>8.4266906121599996E-2</v>
      </c>
      <c r="F925" s="8">
        <f t="shared" si="270"/>
        <v>3.3162543030399998E-2</v>
      </c>
      <c r="G925" s="8">
        <f t="shared" si="271"/>
        <v>4.4483913178800004E-3</v>
      </c>
      <c r="H925" s="8">
        <f t="shared" si="272"/>
        <v>3.1534245964999999E-2</v>
      </c>
      <c r="I925" s="8">
        <f t="shared" si="273"/>
        <v>5.4537137267799997E-2</v>
      </c>
      <c r="J925" s="8">
        <f t="shared" si="274"/>
        <v>6.6196330444700004E-3</v>
      </c>
      <c r="K925" s="8">
        <f t="shared" si="275"/>
        <v>4.6620072874600002E-2</v>
      </c>
      <c r="L925" s="8">
        <f t="shared" si="276"/>
        <v>5.6938749219899998E-2</v>
      </c>
      <c r="M925" s="8">
        <f t="shared" si="277"/>
        <v>8.6659889090900007E-3</v>
      </c>
      <c r="N925" s="8">
        <f t="shared" si="278"/>
        <v>8.0361856971699994E-2</v>
      </c>
      <c r="O925" s="8">
        <f t="shared" si="279"/>
        <v>0.64022307002800005</v>
      </c>
      <c r="P925" s="8">
        <f t="shared" si="280"/>
        <v>2.09420815874E-5</v>
      </c>
      <c r="Q925" s="8">
        <f t="shared" si="281"/>
        <v>0.53201969338499999</v>
      </c>
      <c r="R925" s="8">
        <f t="shared" si="282"/>
        <v>1.1743818186099999</v>
      </c>
      <c r="S925" s="8">
        <f t="shared" si="283"/>
        <v>1.0691451803100001</v>
      </c>
      <c r="T925" s="8">
        <f t="shared" si="284"/>
        <v>1.1077768431899999</v>
      </c>
      <c r="W925" s="7">
        <v>722310</v>
      </c>
      <c r="X925" s="7" t="s">
        <v>1018</v>
      </c>
      <c r="Y925" s="8">
        <v>7.8697242333100006E-2</v>
      </c>
      <c r="Z925" s="8">
        <v>1.1417670154399999E-2</v>
      </c>
      <c r="AA925" s="8">
        <v>8.4266906121599996E-2</v>
      </c>
      <c r="AB925" s="8">
        <v>3.3162543030399998E-2</v>
      </c>
      <c r="AC925" s="8">
        <v>4.4483913178800004E-3</v>
      </c>
      <c r="AD925" s="8">
        <v>3.1534245964999999E-2</v>
      </c>
      <c r="AE925" s="8">
        <v>5.4537137267799997E-2</v>
      </c>
      <c r="AF925" s="8">
        <v>6.6196330444700004E-3</v>
      </c>
      <c r="AG925" s="8">
        <v>4.6620072874600002E-2</v>
      </c>
      <c r="AH925" s="8">
        <v>5.6938749219899998E-2</v>
      </c>
      <c r="AI925" s="8">
        <v>8.6659889090900007E-3</v>
      </c>
      <c r="AJ925" s="8">
        <v>8.0361856971699994E-2</v>
      </c>
      <c r="AK925" s="8">
        <v>0.64022307002800005</v>
      </c>
      <c r="AL925" s="8">
        <v>2.09420815874E-5</v>
      </c>
      <c r="AM925" s="8">
        <v>0.53201969338499999</v>
      </c>
      <c r="AN925" s="8">
        <v>1.1743818186099999</v>
      </c>
      <c r="AO925" s="8">
        <v>1.0691451803100001</v>
      </c>
      <c r="AP925" s="8">
        <v>1.1077768431899999</v>
      </c>
      <c r="AS925" s="7">
        <v>722310</v>
      </c>
      <c r="AT925" s="7" t="s">
        <v>1018</v>
      </c>
      <c r="AU925" s="8">
        <v>0.12474871094474678</v>
      </c>
      <c r="AV925" s="8">
        <v>2.8729028451508227E-2</v>
      </c>
      <c r="AW925" s="8">
        <v>0.21157114532041454</v>
      </c>
      <c r="AX925" s="8">
        <v>4.5222354706633223E-2</v>
      </c>
      <c r="AY925" s="8">
        <v>1.0872433257433048E-2</v>
      </c>
      <c r="AZ925" s="8">
        <v>7.239852332855809E-2</v>
      </c>
      <c r="BA925" s="8">
        <v>9.404819259710645E-2</v>
      </c>
      <c r="BB925" s="8">
        <v>1.9368182152469677E-2</v>
      </c>
      <c r="BC925" s="8">
        <v>0.13896418518218873</v>
      </c>
      <c r="BD925" s="8">
        <v>9.6867937902920948E-2</v>
      </c>
      <c r="BE925" s="8">
        <v>2.3619335376217902E-2</v>
      </c>
      <c r="BF925" s="8">
        <v>0.18959788175834674</v>
      </c>
      <c r="BG925" s="8">
        <v>0.63999573312099989</v>
      </c>
      <c r="BH925" s="8">
        <v>2.3549167684991937E-5</v>
      </c>
      <c r="BI925" s="8">
        <v>0.53506166943099931</v>
      </c>
      <c r="BJ925" s="8">
        <v>1.3650488847169353</v>
      </c>
      <c r="BK925" s="8">
        <v>1.1284933112924194</v>
      </c>
      <c r="BL925" s="8">
        <v>1.2523805599316133</v>
      </c>
    </row>
    <row r="926" spans="1:64" x14ac:dyDescent="0.3">
      <c r="A926" s="7">
        <v>722320</v>
      </c>
      <c r="B926" s="7" t="str">
        <f t="shared" si="266"/>
        <v>Caterers</v>
      </c>
      <c r="C926" s="8">
        <f t="shared" si="267"/>
        <v>7.8794245568400006E-2</v>
      </c>
      <c r="D926" s="8">
        <f t="shared" si="268"/>
        <v>1.14306612138E-2</v>
      </c>
      <c r="E926" s="8">
        <f t="shared" si="269"/>
        <v>8.6337827723799998E-2</v>
      </c>
      <c r="F926" s="8">
        <f t="shared" si="270"/>
        <v>2.33711269006E-2</v>
      </c>
      <c r="G926" s="8">
        <f t="shared" si="271"/>
        <v>3.1434594201499998E-3</v>
      </c>
      <c r="H926" s="8">
        <f t="shared" si="272"/>
        <v>2.3048867996500001E-2</v>
      </c>
      <c r="I926" s="8">
        <f t="shared" si="273"/>
        <v>5.4378114379299999E-2</v>
      </c>
      <c r="J926" s="8">
        <f t="shared" si="274"/>
        <v>6.6101004186E-3</v>
      </c>
      <c r="K926" s="8">
        <f t="shared" si="275"/>
        <v>4.7906555846899998E-2</v>
      </c>
      <c r="L926" s="8">
        <f t="shared" si="276"/>
        <v>5.7060707538200001E-2</v>
      </c>
      <c r="M926" s="8">
        <f t="shared" si="277"/>
        <v>8.6757193792199993E-3</v>
      </c>
      <c r="N926" s="8">
        <f t="shared" si="278"/>
        <v>8.2215783774599996E-2</v>
      </c>
      <c r="O926" s="8">
        <f t="shared" si="279"/>
        <v>0.64021498516300002</v>
      </c>
      <c r="P926" s="8">
        <f t="shared" si="280"/>
        <v>2.9647003067300001E-5</v>
      </c>
      <c r="Q926" s="8">
        <f t="shared" si="281"/>
        <v>0.53317767882199996</v>
      </c>
      <c r="R926" s="8">
        <f t="shared" si="282"/>
        <v>1.17656273451</v>
      </c>
      <c r="S926" s="8">
        <f t="shared" si="283"/>
        <v>1.0495634543200001</v>
      </c>
      <c r="T926" s="8">
        <f t="shared" si="284"/>
        <v>1.1088947706400001</v>
      </c>
      <c r="W926" s="7">
        <v>722320</v>
      </c>
      <c r="X926" s="7" t="s">
        <v>1019</v>
      </c>
      <c r="Y926" s="8">
        <v>7.8794245568400006E-2</v>
      </c>
      <c r="Z926" s="8">
        <v>1.14306612138E-2</v>
      </c>
      <c r="AA926" s="8">
        <v>8.6337827723799998E-2</v>
      </c>
      <c r="AB926" s="8">
        <v>2.33711269006E-2</v>
      </c>
      <c r="AC926" s="8">
        <v>3.1434594201499998E-3</v>
      </c>
      <c r="AD926" s="8">
        <v>2.3048867996500001E-2</v>
      </c>
      <c r="AE926" s="8">
        <v>5.4378114379299999E-2</v>
      </c>
      <c r="AF926" s="8">
        <v>6.6101004186E-3</v>
      </c>
      <c r="AG926" s="8">
        <v>4.7906555846899998E-2</v>
      </c>
      <c r="AH926" s="8">
        <v>5.7060707538200001E-2</v>
      </c>
      <c r="AI926" s="8">
        <v>8.6757193792199993E-3</v>
      </c>
      <c r="AJ926" s="8">
        <v>8.2215783774599996E-2</v>
      </c>
      <c r="AK926" s="8">
        <v>0.64021498516300002</v>
      </c>
      <c r="AL926" s="8">
        <v>2.9647003067300001E-5</v>
      </c>
      <c r="AM926" s="8">
        <v>0.53317767882199996</v>
      </c>
      <c r="AN926" s="8">
        <v>1.17656273451</v>
      </c>
      <c r="AO926" s="8">
        <v>1.0495634543200001</v>
      </c>
      <c r="AP926" s="8">
        <v>1.1088947706400001</v>
      </c>
      <c r="AS926" s="7">
        <v>722320</v>
      </c>
      <c r="AT926" s="7" t="s">
        <v>1019</v>
      </c>
      <c r="AU926" s="8">
        <v>0.12486041870090965</v>
      </c>
      <c r="AV926" s="8">
        <v>2.8738025201449684E-2</v>
      </c>
      <c r="AW926" s="8">
        <v>0.21387606068773057</v>
      </c>
      <c r="AX926" s="8">
        <v>3.1347775111902891E-2</v>
      </c>
      <c r="AY926" s="8">
        <v>7.7424115119203883E-3</v>
      </c>
      <c r="AZ926" s="8">
        <v>5.0682595805212262E-2</v>
      </c>
      <c r="BA926" s="8">
        <v>9.3801062166901608E-2</v>
      </c>
      <c r="BB926" s="8">
        <v>1.9329616095361289E-2</v>
      </c>
      <c r="BC926" s="8">
        <v>0.14037216421142742</v>
      </c>
      <c r="BD926" s="8">
        <v>9.7010217291103262E-2</v>
      </c>
      <c r="BE926" s="8">
        <v>2.3629128138071609E-2</v>
      </c>
      <c r="BF926" s="8">
        <v>0.19166836325796124</v>
      </c>
      <c r="BG926" s="8">
        <v>0.63998719824199957</v>
      </c>
      <c r="BH926" s="8">
        <v>3.5764996105522582E-5</v>
      </c>
      <c r="BI926" s="8">
        <v>0.53625664959299979</v>
      </c>
      <c r="BJ926" s="8">
        <v>1.3674745045890326</v>
      </c>
      <c r="BK926" s="8">
        <v>1.0897727824285488</v>
      </c>
      <c r="BL926" s="8">
        <v>1.2535028424735484</v>
      </c>
    </row>
    <row r="927" spans="1:64" x14ac:dyDescent="0.3">
      <c r="A927" s="7">
        <v>722330</v>
      </c>
      <c r="B927" s="7" t="str">
        <f t="shared" si="266"/>
        <v>Mobile Food Services</v>
      </c>
      <c r="C927" s="8">
        <f t="shared" si="267"/>
        <v>7.9324253357399996E-2</v>
      </c>
      <c r="D927" s="8">
        <f t="shared" si="268"/>
        <v>1.14481905042E-2</v>
      </c>
      <c r="E927" s="8">
        <f t="shared" si="269"/>
        <v>8.9834595592099997E-2</v>
      </c>
      <c r="F927" s="8">
        <f t="shared" si="270"/>
        <v>3.4609941112199998E-2</v>
      </c>
      <c r="G927" s="8">
        <f t="shared" si="271"/>
        <v>4.6601804675500003E-3</v>
      </c>
      <c r="H927" s="8">
        <f t="shared" si="272"/>
        <v>3.5809931098500003E-2</v>
      </c>
      <c r="I927" s="8">
        <f t="shared" si="273"/>
        <v>5.4572983730499999E-2</v>
      </c>
      <c r="J927" s="8">
        <f t="shared" si="274"/>
        <v>6.6364267939399996E-3</v>
      </c>
      <c r="K927" s="8">
        <f t="shared" si="275"/>
        <v>5.0257299555899998E-2</v>
      </c>
      <c r="L927" s="8">
        <f t="shared" si="276"/>
        <v>5.7814365068099997E-2</v>
      </c>
      <c r="M927" s="8">
        <f t="shared" si="277"/>
        <v>8.6879732746099995E-3</v>
      </c>
      <c r="N927" s="8">
        <f t="shared" si="278"/>
        <v>8.5440679715200002E-2</v>
      </c>
      <c r="O927" s="8">
        <f t="shared" si="279"/>
        <v>0.64008166535699995</v>
      </c>
      <c r="P927" s="8">
        <f t="shared" si="280"/>
        <v>1.9996589092E-5</v>
      </c>
      <c r="Q927" s="8">
        <f t="shared" si="281"/>
        <v>0.53119014446900004</v>
      </c>
      <c r="R927" s="8">
        <f t="shared" si="282"/>
        <v>1.1806070394499999</v>
      </c>
      <c r="S927" s="8">
        <f t="shared" si="283"/>
        <v>1.07508005268</v>
      </c>
      <c r="T927" s="8">
        <f t="shared" si="284"/>
        <v>1.11146671008</v>
      </c>
      <c r="W927" s="7">
        <v>722330</v>
      </c>
      <c r="X927" s="7" t="s">
        <v>1020</v>
      </c>
      <c r="Y927" s="8">
        <v>7.9324253357399996E-2</v>
      </c>
      <c r="Z927" s="8">
        <v>1.14481905042E-2</v>
      </c>
      <c r="AA927" s="8">
        <v>8.9834595592099997E-2</v>
      </c>
      <c r="AB927" s="8">
        <v>3.4609941112199998E-2</v>
      </c>
      <c r="AC927" s="8">
        <v>4.6601804675500003E-3</v>
      </c>
      <c r="AD927" s="8">
        <v>3.5809931098500003E-2</v>
      </c>
      <c r="AE927" s="8">
        <v>5.4572983730499999E-2</v>
      </c>
      <c r="AF927" s="8">
        <v>6.6364267939399996E-3</v>
      </c>
      <c r="AG927" s="8">
        <v>5.0257299555899998E-2</v>
      </c>
      <c r="AH927" s="8">
        <v>5.7814365068099997E-2</v>
      </c>
      <c r="AI927" s="8">
        <v>8.6879732746099995E-3</v>
      </c>
      <c r="AJ927" s="8">
        <v>8.5440679715200002E-2</v>
      </c>
      <c r="AK927" s="8">
        <v>0.64008166535699995</v>
      </c>
      <c r="AL927" s="8">
        <v>1.9996589092E-5</v>
      </c>
      <c r="AM927" s="8">
        <v>0.53119014446900004</v>
      </c>
      <c r="AN927" s="8">
        <v>1.1806070394499999</v>
      </c>
      <c r="AO927" s="8">
        <v>1.07508005268</v>
      </c>
      <c r="AP927" s="8">
        <v>1.11146671008</v>
      </c>
      <c r="AS927" s="7">
        <v>722330</v>
      </c>
      <c r="AT927" s="7" t="s">
        <v>1020</v>
      </c>
      <c r="AU927" s="8">
        <v>0.12529136275166131</v>
      </c>
      <c r="AV927" s="8">
        <v>2.871938387323807E-2</v>
      </c>
      <c r="AW927" s="8">
        <v>0.21608444379888711</v>
      </c>
      <c r="AX927" s="8">
        <v>3.446893850851436E-2</v>
      </c>
      <c r="AY927" s="8">
        <v>8.2000431817003221E-3</v>
      </c>
      <c r="AZ927" s="8">
        <v>5.7353538983414519E-2</v>
      </c>
      <c r="BA927" s="8">
        <v>9.4017232370762913E-2</v>
      </c>
      <c r="BB927" s="8">
        <v>1.9377119766827742E-2</v>
      </c>
      <c r="BC927" s="8">
        <v>0.1422717068177129</v>
      </c>
      <c r="BD927" s="8">
        <v>9.7756813623925798E-2</v>
      </c>
      <c r="BE927" s="8">
        <v>2.3623395869125811E-2</v>
      </c>
      <c r="BF927" s="8">
        <v>0.19364310943481616</v>
      </c>
      <c r="BG927" s="8">
        <v>0.63986519305599943</v>
      </c>
      <c r="BH927" s="8">
        <v>3.0205326336158061E-5</v>
      </c>
      <c r="BI927" s="8">
        <v>0.53458347811699991</v>
      </c>
      <c r="BJ927" s="8">
        <v>1.370095190423871</v>
      </c>
      <c r="BK927" s="8">
        <v>1.1000225206737098</v>
      </c>
      <c r="BL927" s="8">
        <v>1.2556660589553224</v>
      </c>
    </row>
    <row r="928" spans="1:64" x14ac:dyDescent="0.3">
      <c r="A928" s="7">
        <v>722410</v>
      </c>
      <c r="B928" s="7" t="str">
        <f t="shared" si="266"/>
        <v>Drinking Places (Alcoholic Beverages)</v>
      </c>
      <c r="C928" s="8">
        <f t="shared" si="267"/>
        <v>7.8719430579800007E-2</v>
      </c>
      <c r="D928" s="8">
        <f t="shared" si="268"/>
        <v>1.14218950995E-2</v>
      </c>
      <c r="E928" s="8">
        <f t="shared" si="269"/>
        <v>9.1992947558299995E-2</v>
      </c>
      <c r="F928" s="8">
        <f t="shared" si="270"/>
        <v>1.7348766324199998E-2</v>
      </c>
      <c r="G928" s="8">
        <f t="shared" si="271"/>
        <v>2.33278224496E-3</v>
      </c>
      <c r="H928" s="8">
        <f t="shared" si="272"/>
        <v>1.8523201177200001E-2</v>
      </c>
      <c r="I928" s="8">
        <f t="shared" si="273"/>
        <v>5.4665516721100003E-2</v>
      </c>
      <c r="J928" s="8">
        <f t="shared" si="274"/>
        <v>6.6408734025899998E-3</v>
      </c>
      <c r="K928" s="8">
        <f t="shared" si="275"/>
        <v>5.1879090403899999E-2</v>
      </c>
      <c r="L928" s="8">
        <f t="shared" si="276"/>
        <v>5.6962640561799997E-2</v>
      </c>
      <c r="M928" s="8">
        <f t="shared" si="277"/>
        <v>8.6695040359400007E-3</v>
      </c>
      <c r="N928" s="8">
        <f t="shared" si="278"/>
        <v>8.7302991779299996E-2</v>
      </c>
      <c r="O928" s="8">
        <f t="shared" si="279"/>
        <v>0.64021661962900001</v>
      </c>
      <c r="P928" s="8">
        <f t="shared" si="280"/>
        <v>3.9928792356E-5</v>
      </c>
      <c r="Q928" s="8">
        <f t="shared" si="281"/>
        <v>0.53039685488400001</v>
      </c>
      <c r="R928" s="8">
        <f t="shared" si="282"/>
        <v>1.18213427324</v>
      </c>
      <c r="S928" s="8">
        <f t="shared" si="283"/>
        <v>1.03820474975</v>
      </c>
      <c r="T928" s="8">
        <f t="shared" si="284"/>
        <v>1.1131854805300001</v>
      </c>
      <c r="W928" s="7">
        <v>722410</v>
      </c>
      <c r="X928" s="7" t="s">
        <v>1021</v>
      </c>
      <c r="Y928" s="8">
        <v>7.8719430579800007E-2</v>
      </c>
      <c r="Z928" s="8">
        <v>1.14218950995E-2</v>
      </c>
      <c r="AA928" s="8">
        <v>9.1992947558299995E-2</v>
      </c>
      <c r="AB928" s="8">
        <v>1.7348766324199998E-2</v>
      </c>
      <c r="AC928" s="8">
        <v>2.33278224496E-3</v>
      </c>
      <c r="AD928" s="8">
        <v>1.8523201177200001E-2</v>
      </c>
      <c r="AE928" s="8">
        <v>5.4665516721100003E-2</v>
      </c>
      <c r="AF928" s="8">
        <v>6.6408734025899998E-3</v>
      </c>
      <c r="AG928" s="8">
        <v>5.1879090403899999E-2</v>
      </c>
      <c r="AH928" s="8">
        <v>5.6962640561799997E-2</v>
      </c>
      <c r="AI928" s="8">
        <v>8.6695040359400007E-3</v>
      </c>
      <c r="AJ928" s="8">
        <v>8.7302991779299996E-2</v>
      </c>
      <c r="AK928" s="8">
        <v>0.64021661962900001</v>
      </c>
      <c r="AL928" s="8">
        <v>3.9928792356E-5</v>
      </c>
      <c r="AM928" s="8">
        <v>0.53039685488400001</v>
      </c>
      <c r="AN928" s="8">
        <v>1.18213427324</v>
      </c>
      <c r="AO928" s="8">
        <v>1.03820474975</v>
      </c>
      <c r="AP928" s="8">
        <v>1.1131854805300001</v>
      </c>
      <c r="AS928" s="7">
        <v>722410</v>
      </c>
      <c r="AT928" s="7" t="s">
        <v>1021</v>
      </c>
      <c r="AU928" s="8">
        <v>0.1236563981058129</v>
      </c>
      <c r="AV928" s="8">
        <v>2.8561068310261773E-2</v>
      </c>
      <c r="AW928" s="8">
        <v>0.21567443383525969</v>
      </c>
      <c r="AX928" s="8">
        <v>3.533184340982258E-2</v>
      </c>
      <c r="AY928" s="8">
        <v>8.5172937992633851E-3</v>
      </c>
      <c r="AZ928" s="8">
        <v>5.8258997166585509E-2</v>
      </c>
      <c r="BA928" s="8">
        <v>9.3558130417190327E-2</v>
      </c>
      <c r="BB928" s="8">
        <v>1.9318091204894028E-2</v>
      </c>
      <c r="BC928" s="8">
        <v>0.14253402065242421</v>
      </c>
      <c r="BD928" s="8">
        <v>9.6234916756416142E-2</v>
      </c>
      <c r="BE928" s="8">
        <v>2.3501249753987909E-2</v>
      </c>
      <c r="BF928" s="8">
        <v>0.19332049810056937</v>
      </c>
      <c r="BG928" s="8">
        <v>0.62966586871853258</v>
      </c>
      <c r="BH928" s="8">
        <v>2.6287246374062896E-5</v>
      </c>
      <c r="BI928" s="8">
        <v>0.52490357623245254</v>
      </c>
      <c r="BJ928" s="8">
        <v>1.3678919002516128</v>
      </c>
      <c r="BK928" s="8">
        <v>1.0859791021177418</v>
      </c>
      <c r="BL928" s="8">
        <v>1.2392812100169355</v>
      </c>
    </row>
    <row r="929" spans="1:64" x14ac:dyDescent="0.3">
      <c r="A929" s="7">
        <v>722511</v>
      </c>
      <c r="B929" s="7" t="str">
        <f t="shared" si="266"/>
        <v>Full-Service Restaurants</v>
      </c>
      <c r="C929" s="8">
        <f t="shared" si="267"/>
        <v>0.10403482567900001</v>
      </c>
      <c r="D929" s="8">
        <f t="shared" si="268"/>
        <v>1.7062735201999999E-2</v>
      </c>
      <c r="E929" s="8">
        <f t="shared" si="269"/>
        <v>0.103100075932</v>
      </c>
      <c r="F929" s="8">
        <f t="shared" si="270"/>
        <v>4.0551625481399997E-2</v>
      </c>
      <c r="G929" s="8">
        <f t="shared" si="271"/>
        <v>7.0380668764000003E-3</v>
      </c>
      <c r="H929" s="8">
        <f t="shared" si="272"/>
        <v>3.0831501120699999E-2</v>
      </c>
      <c r="I929" s="8">
        <f t="shared" si="273"/>
        <v>8.9957857146999998E-2</v>
      </c>
      <c r="J929" s="8">
        <f t="shared" si="274"/>
        <v>1.4181027386600001E-2</v>
      </c>
      <c r="K929" s="8">
        <f t="shared" si="275"/>
        <v>6.5730998306500005E-2</v>
      </c>
      <c r="L929" s="8">
        <f t="shared" si="276"/>
        <v>7.5328950210600001E-2</v>
      </c>
      <c r="M929" s="8">
        <f t="shared" si="277"/>
        <v>1.45494623838E-2</v>
      </c>
      <c r="N929" s="8">
        <f t="shared" si="278"/>
        <v>0.121090678726</v>
      </c>
      <c r="O929" s="8">
        <f t="shared" si="279"/>
        <v>0.56077231887000001</v>
      </c>
      <c r="P929" s="8">
        <f t="shared" si="280"/>
        <v>1.93911125431E-5</v>
      </c>
      <c r="Q929" s="8">
        <f t="shared" si="281"/>
        <v>0.36340000961399999</v>
      </c>
      <c r="R929" s="8">
        <f t="shared" si="282"/>
        <v>1.22419763681</v>
      </c>
      <c r="S929" s="8">
        <f t="shared" si="283"/>
        <v>1.0784211934800001</v>
      </c>
      <c r="T929" s="8">
        <f t="shared" si="284"/>
        <v>1.16986988284</v>
      </c>
      <c r="W929" s="7">
        <v>722511</v>
      </c>
      <c r="X929" s="7" t="s">
        <v>1022</v>
      </c>
      <c r="Y929" s="8">
        <v>0.10403482567900001</v>
      </c>
      <c r="Z929" s="8">
        <v>1.7062735201999999E-2</v>
      </c>
      <c r="AA929" s="8">
        <v>0.103100075932</v>
      </c>
      <c r="AB929" s="8">
        <v>4.0551625481399997E-2</v>
      </c>
      <c r="AC929" s="8">
        <v>7.0380668764000003E-3</v>
      </c>
      <c r="AD929" s="8">
        <v>3.0831501120699999E-2</v>
      </c>
      <c r="AE929" s="8">
        <v>8.9957857146999998E-2</v>
      </c>
      <c r="AF929" s="8">
        <v>1.4181027386600001E-2</v>
      </c>
      <c r="AG929" s="8">
        <v>6.5730998306500005E-2</v>
      </c>
      <c r="AH929" s="8">
        <v>7.5328950210600001E-2</v>
      </c>
      <c r="AI929" s="8">
        <v>1.45494623838E-2</v>
      </c>
      <c r="AJ929" s="8">
        <v>0.121090678726</v>
      </c>
      <c r="AK929" s="8">
        <v>0.56077231887000001</v>
      </c>
      <c r="AL929" s="8">
        <v>1.93911125431E-5</v>
      </c>
      <c r="AM929" s="8">
        <v>0.36340000961399999</v>
      </c>
      <c r="AN929" s="8">
        <v>1.22419763681</v>
      </c>
      <c r="AO929" s="8">
        <v>1.0784211934800001</v>
      </c>
      <c r="AP929" s="8">
        <v>1.16986988284</v>
      </c>
      <c r="AS929" s="7">
        <v>722511</v>
      </c>
      <c r="AT929" s="7" t="s">
        <v>1022</v>
      </c>
      <c r="AU929" s="8">
        <v>0.15250970785479517</v>
      </c>
      <c r="AV929" s="8">
        <v>3.721256466885968E-2</v>
      </c>
      <c r="AW929" s="8">
        <v>0.22942238422047417</v>
      </c>
      <c r="AX929" s="8">
        <v>7.0585408268083863E-2</v>
      </c>
      <c r="AY929" s="8">
        <v>1.9289997986104025E-2</v>
      </c>
      <c r="AZ929" s="8">
        <v>9.0632697657117733E-2</v>
      </c>
      <c r="BA929" s="8">
        <v>0.14149501921654672</v>
      </c>
      <c r="BB929" s="8">
        <v>3.5550961191229045E-2</v>
      </c>
      <c r="BC929" s="8">
        <v>0.19850978119783544</v>
      </c>
      <c r="BD929" s="8">
        <v>0.11623196109559031</v>
      </c>
      <c r="BE929" s="8">
        <v>3.4467883792016124E-2</v>
      </c>
      <c r="BF929" s="8">
        <v>0.24182803017529025</v>
      </c>
      <c r="BG929" s="8">
        <v>0.56252050506000006</v>
      </c>
      <c r="BH929" s="8">
        <v>1.5182533531532744E-5</v>
      </c>
      <c r="BI929" s="8">
        <v>0.36705900779000056</v>
      </c>
      <c r="BJ929" s="8">
        <v>1.419144656744032</v>
      </c>
      <c r="BK929" s="8">
        <v>1.1805081039108063</v>
      </c>
      <c r="BL929" s="8">
        <v>1.3755557616059675</v>
      </c>
    </row>
    <row r="930" spans="1:64" x14ac:dyDescent="0.3">
      <c r="A930" s="7">
        <v>722513</v>
      </c>
      <c r="B930" s="7" t="str">
        <f t="shared" si="266"/>
        <v>Limited-Service Restaurants</v>
      </c>
      <c r="C930" s="8">
        <f t="shared" si="267"/>
        <v>0.14691868515199999</v>
      </c>
      <c r="D930" s="8">
        <f t="shared" si="268"/>
        <v>2.4420463095100001E-2</v>
      </c>
      <c r="E930" s="8">
        <f t="shared" si="269"/>
        <v>9.0772307806600006E-2</v>
      </c>
      <c r="F930" s="8">
        <f t="shared" si="270"/>
        <v>0.107787399214</v>
      </c>
      <c r="G930" s="8">
        <f t="shared" si="271"/>
        <v>1.9692371075499999E-2</v>
      </c>
      <c r="H930" s="8">
        <f t="shared" si="272"/>
        <v>4.1195156914100001E-2</v>
      </c>
      <c r="I930" s="8">
        <f t="shared" si="273"/>
        <v>0.19416457434600001</v>
      </c>
      <c r="J930" s="8">
        <f t="shared" si="274"/>
        <v>3.2808235436399998E-2</v>
      </c>
      <c r="K930" s="8">
        <f t="shared" si="275"/>
        <v>7.9078791942199994E-2</v>
      </c>
      <c r="L930" s="8">
        <f t="shared" si="276"/>
        <v>0.133882398751</v>
      </c>
      <c r="M930" s="8">
        <f t="shared" si="277"/>
        <v>2.7121500073300001E-2</v>
      </c>
      <c r="N930" s="8">
        <f t="shared" si="278"/>
        <v>0.14395155294600001</v>
      </c>
      <c r="O930" s="8">
        <f t="shared" si="279"/>
        <v>0.431402124271</v>
      </c>
      <c r="P930" s="8">
        <f t="shared" si="280"/>
        <v>1.00402836414E-5</v>
      </c>
      <c r="Q930" s="8">
        <f t="shared" si="281"/>
        <v>0.22607813781899999</v>
      </c>
      <c r="R930" s="8">
        <f t="shared" si="282"/>
        <v>1.26211145605</v>
      </c>
      <c r="S930" s="8">
        <f t="shared" si="283"/>
        <v>1.1686749272000001</v>
      </c>
      <c r="T930" s="8">
        <f t="shared" si="284"/>
        <v>1.3060516017199999</v>
      </c>
      <c r="W930" s="7">
        <v>722513</v>
      </c>
      <c r="X930" s="7" t="s">
        <v>1023</v>
      </c>
      <c r="Y930" s="8">
        <v>0.14691868515199999</v>
      </c>
      <c r="Z930" s="8">
        <v>2.4420463095100001E-2</v>
      </c>
      <c r="AA930" s="8">
        <v>9.0772307806600006E-2</v>
      </c>
      <c r="AB930" s="8">
        <v>0.107787399214</v>
      </c>
      <c r="AC930" s="8">
        <v>1.9692371075499999E-2</v>
      </c>
      <c r="AD930" s="8">
        <v>4.1195156914100001E-2</v>
      </c>
      <c r="AE930" s="8">
        <v>0.19416457434600001</v>
      </c>
      <c r="AF930" s="8">
        <v>3.2808235436399998E-2</v>
      </c>
      <c r="AG930" s="8">
        <v>7.9078791942199994E-2</v>
      </c>
      <c r="AH930" s="8">
        <v>0.133882398751</v>
      </c>
      <c r="AI930" s="8">
        <v>2.7121500073300001E-2</v>
      </c>
      <c r="AJ930" s="8">
        <v>0.14395155294600001</v>
      </c>
      <c r="AK930" s="8">
        <v>0.431402124271</v>
      </c>
      <c r="AL930" s="8">
        <v>1.00402836414E-5</v>
      </c>
      <c r="AM930" s="8">
        <v>0.22607813781899999</v>
      </c>
      <c r="AN930" s="8">
        <v>1.26211145605</v>
      </c>
      <c r="AO930" s="8">
        <v>1.1686749272000001</v>
      </c>
      <c r="AP930" s="8">
        <v>1.3060516017199999</v>
      </c>
      <c r="AS930" s="7">
        <v>722513</v>
      </c>
      <c r="AT930" s="7" t="s">
        <v>1023</v>
      </c>
      <c r="AU930" s="8">
        <v>0.20916533913029031</v>
      </c>
      <c r="AV930" s="8">
        <v>5.1777699156251605E-2</v>
      </c>
      <c r="AW930" s="8">
        <v>0.2106990049782258</v>
      </c>
      <c r="AX930" s="8">
        <v>0.14420364817823547</v>
      </c>
      <c r="AY930" s="8">
        <v>3.992223607495967E-2</v>
      </c>
      <c r="AZ930" s="8">
        <v>0.11295284951399352</v>
      </c>
      <c r="BA930" s="8">
        <v>0.29382762997966128</v>
      </c>
      <c r="BB930" s="8">
        <v>7.9044904371295202E-2</v>
      </c>
      <c r="BC930" s="8">
        <v>0.27707858272155966</v>
      </c>
      <c r="BD930" s="8">
        <v>0.19986215740733873</v>
      </c>
      <c r="BE930" s="8">
        <v>6.2126874679645151E-2</v>
      </c>
      <c r="BF930" s="8">
        <v>0.29231012868459694</v>
      </c>
      <c r="BG930" s="8">
        <v>0.43323159885000001</v>
      </c>
      <c r="BH930" s="8">
        <v>9.7734730835477402E-6</v>
      </c>
      <c r="BI930" s="8">
        <v>0.22930699838300014</v>
      </c>
      <c r="BJ930" s="8">
        <v>1.4716420432651613</v>
      </c>
      <c r="BK930" s="8">
        <v>1.2970787337669356</v>
      </c>
      <c r="BL930" s="8">
        <v>1.6499511170727412</v>
      </c>
    </row>
    <row r="931" spans="1:64" x14ac:dyDescent="0.3">
      <c r="A931" s="7">
        <v>722514</v>
      </c>
      <c r="B931" s="7" t="str">
        <f t="shared" si="266"/>
        <v>Cafeterias, Grill Buffets, and Buffets</v>
      </c>
      <c r="C931" s="8">
        <f t="shared" si="267"/>
        <v>0.10960107711170483</v>
      </c>
      <c r="D931" s="8">
        <f t="shared" si="268"/>
        <v>2.6128949584482263E-2</v>
      </c>
      <c r="E931" s="8">
        <f t="shared" si="269"/>
        <v>0.18227960692591616</v>
      </c>
      <c r="F931" s="8">
        <f t="shared" si="270"/>
        <v>3.319042707811775E-2</v>
      </c>
      <c r="G931" s="8">
        <f t="shared" si="271"/>
        <v>8.0887828751075794E-3</v>
      </c>
      <c r="H931" s="8">
        <f t="shared" si="272"/>
        <v>5.2487394700332271E-2</v>
      </c>
      <c r="I931" s="8">
        <f t="shared" si="273"/>
        <v>8.3678461420150022E-2</v>
      </c>
      <c r="J931" s="8">
        <f t="shared" si="274"/>
        <v>1.7773893971373383E-2</v>
      </c>
      <c r="K931" s="8">
        <f t="shared" si="275"/>
        <v>0.12069394482139519</v>
      </c>
      <c r="L931" s="8">
        <f t="shared" si="276"/>
        <v>8.6457559585551597E-2</v>
      </c>
      <c r="M931" s="8">
        <f t="shared" si="277"/>
        <v>2.1662095003571941E-2</v>
      </c>
      <c r="N931" s="8">
        <f t="shared" si="278"/>
        <v>0.16313250251683065</v>
      </c>
      <c r="O931" s="8">
        <f t="shared" si="279"/>
        <v>0.52641608356978986</v>
      </c>
      <c r="P931" s="8">
        <f t="shared" si="280"/>
        <v>1.9600697897590323E-5</v>
      </c>
      <c r="Q931" s="8">
        <f t="shared" si="281"/>
        <v>0.43782278222037102</v>
      </c>
      <c r="R931" s="8">
        <f t="shared" si="282"/>
        <v>1</v>
      </c>
      <c r="S931" s="8">
        <f t="shared" si="283"/>
        <v>0.91634724981467774</v>
      </c>
      <c r="T931" s="8">
        <f t="shared" si="284"/>
        <v>1.0447269453741936</v>
      </c>
      <c r="W931" s="7">
        <v>722514</v>
      </c>
      <c r="X931" s="7" t="s">
        <v>1024</v>
      </c>
      <c r="Y931" s="8">
        <v>0</v>
      </c>
      <c r="Z931" s="8">
        <v>0</v>
      </c>
      <c r="AA931" s="8">
        <v>0</v>
      </c>
      <c r="AB931" s="8">
        <v>0</v>
      </c>
      <c r="AC931" s="8">
        <v>0</v>
      </c>
      <c r="AD931" s="8">
        <v>0</v>
      </c>
      <c r="AE931" s="8">
        <v>0</v>
      </c>
      <c r="AF931" s="8">
        <v>0</v>
      </c>
      <c r="AG931" s="8">
        <v>0</v>
      </c>
      <c r="AH931" s="8">
        <v>0</v>
      </c>
      <c r="AI931" s="8">
        <v>0</v>
      </c>
      <c r="AJ931" s="8">
        <v>0</v>
      </c>
      <c r="AK931" s="8">
        <v>0</v>
      </c>
      <c r="AL931" s="8">
        <v>0</v>
      </c>
      <c r="AM931" s="8">
        <v>0</v>
      </c>
      <c r="AN931" s="8">
        <v>1</v>
      </c>
      <c r="AO931" s="8">
        <v>0</v>
      </c>
      <c r="AP931" s="8">
        <v>0</v>
      </c>
      <c r="AS931" s="7">
        <v>722514</v>
      </c>
      <c r="AT931" s="7" t="s">
        <v>1024</v>
      </c>
      <c r="AU931" s="8">
        <v>0.10960107711170483</v>
      </c>
      <c r="AV931" s="8">
        <v>2.6128949584482263E-2</v>
      </c>
      <c r="AW931" s="8">
        <v>0.18227960692591616</v>
      </c>
      <c r="AX931" s="8">
        <v>3.319042707811775E-2</v>
      </c>
      <c r="AY931" s="8">
        <v>8.0887828751075794E-3</v>
      </c>
      <c r="AZ931" s="8">
        <v>5.2487394700332271E-2</v>
      </c>
      <c r="BA931" s="8">
        <v>8.3678461420150022E-2</v>
      </c>
      <c r="BB931" s="8">
        <v>1.7773893971373383E-2</v>
      </c>
      <c r="BC931" s="8">
        <v>0.12069394482139519</v>
      </c>
      <c r="BD931" s="8">
        <v>8.6457559585551597E-2</v>
      </c>
      <c r="BE931" s="8">
        <v>2.1662095003571941E-2</v>
      </c>
      <c r="BF931" s="8">
        <v>0.16313250251683065</v>
      </c>
      <c r="BG931" s="8">
        <v>0.52641608356978986</v>
      </c>
      <c r="BH931" s="8">
        <v>1.9600697897590323E-5</v>
      </c>
      <c r="BI931" s="8">
        <v>0.43782278222037102</v>
      </c>
      <c r="BJ931" s="8">
        <v>1.318009633621936</v>
      </c>
      <c r="BK931" s="8">
        <v>0.91634724981467774</v>
      </c>
      <c r="BL931" s="8">
        <v>1.0447269453741936</v>
      </c>
    </row>
    <row r="932" spans="1:64" x14ac:dyDescent="0.3">
      <c r="A932" s="7">
        <v>722515</v>
      </c>
      <c r="B932" s="7" t="str">
        <f t="shared" si="266"/>
        <v>Snack and Nonalcoholic Beverage Bars</v>
      </c>
      <c r="C932" s="8">
        <f t="shared" si="267"/>
        <v>7.8677430698399997E-2</v>
      </c>
      <c r="D932" s="8">
        <f t="shared" si="268"/>
        <v>1.1409930129799999E-2</v>
      </c>
      <c r="E932" s="8">
        <f t="shared" si="269"/>
        <v>7.6382473135000004E-2</v>
      </c>
      <c r="F932" s="8">
        <f t="shared" si="270"/>
        <v>2.35953294476E-2</v>
      </c>
      <c r="G932" s="8">
        <f t="shared" si="271"/>
        <v>3.1631696503799998E-3</v>
      </c>
      <c r="H932" s="8">
        <f t="shared" si="272"/>
        <v>1.9778169057899999E-2</v>
      </c>
      <c r="I932" s="8">
        <f t="shared" si="273"/>
        <v>5.4344194137999999E-2</v>
      </c>
      <c r="J932" s="8">
        <f t="shared" si="274"/>
        <v>6.5953905535499997E-3</v>
      </c>
      <c r="K932" s="8">
        <f t="shared" si="275"/>
        <v>4.1364347934700001E-2</v>
      </c>
      <c r="L932" s="8">
        <f t="shared" si="276"/>
        <v>5.6971170486300002E-2</v>
      </c>
      <c r="M932" s="8">
        <f t="shared" si="277"/>
        <v>8.6593912276300006E-3</v>
      </c>
      <c r="N932" s="8">
        <f t="shared" si="278"/>
        <v>7.3203343587399994E-2</v>
      </c>
      <c r="O932" s="8">
        <f t="shared" si="279"/>
        <v>0.64020483968099995</v>
      </c>
      <c r="P932" s="8">
        <f t="shared" si="280"/>
        <v>2.94181471717E-5</v>
      </c>
      <c r="Q932" s="8">
        <f t="shared" si="281"/>
        <v>0.53351079036600002</v>
      </c>
      <c r="R932" s="8">
        <f t="shared" si="282"/>
        <v>1.1664698339599999</v>
      </c>
      <c r="S932" s="8">
        <f t="shared" si="283"/>
        <v>1.0465366681599999</v>
      </c>
      <c r="T932" s="8">
        <f t="shared" si="284"/>
        <v>1.1023039326299999</v>
      </c>
      <c r="W932" s="7">
        <v>722515</v>
      </c>
      <c r="X932" s="7" t="s">
        <v>1025</v>
      </c>
      <c r="Y932" s="8">
        <v>7.8677430698399997E-2</v>
      </c>
      <c r="Z932" s="8">
        <v>1.1409930129799999E-2</v>
      </c>
      <c r="AA932" s="8">
        <v>7.6382473135000004E-2</v>
      </c>
      <c r="AB932" s="8">
        <v>2.35953294476E-2</v>
      </c>
      <c r="AC932" s="8">
        <v>3.1631696503799998E-3</v>
      </c>
      <c r="AD932" s="8">
        <v>1.9778169057899999E-2</v>
      </c>
      <c r="AE932" s="8">
        <v>5.4344194137999999E-2</v>
      </c>
      <c r="AF932" s="8">
        <v>6.5953905535499997E-3</v>
      </c>
      <c r="AG932" s="8">
        <v>4.1364347934700001E-2</v>
      </c>
      <c r="AH932" s="8">
        <v>5.6971170486300002E-2</v>
      </c>
      <c r="AI932" s="8">
        <v>8.6593912276300006E-3</v>
      </c>
      <c r="AJ932" s="8">
        <v>7.3203343587399994E-2</v>
      </c>
      <c r="AK932" s="8">
        <v>0.64020483968099995</v>
      </c>
      <c r="AL932" s="8">
        <v>2.94181471717E-5</v>
      </c>
      <c r="AM932" s="8">
        <v>0.53351079036600002</v>
      </c>
      <c r="AN932" s="8">
        <v>1.1664698339599999</v>
      </c>
      <c r="AO932" s="8">
        <v>1.0465366681599999</v>
      </c>
      <c r="AP932" s="8">
        <v>1.1023039326299999</v>
      </c>
      <c r="AS932" s="7">
        <v>722515</v>
      </c>
      <c r="AT932" s="7" t="s">
        <v>1025</v>
      </c>
      <c r="AU932" s="8">
        <v>0.12474261126149837</v>
      </c>
      <c r="AV932" s="8">
        <v>2.8713676861793398E-2</v>
      </c>
      <c r="AW932" s="8">
        <v>0.20416493862165325</v>
      </c>
      <c r="AX932" s="8">
        <v>3.9584892742858063E-2</v>
      </c>
      <c r="AY932" s="8">
        <v>9.2347859674491908E-3</v>
      </c>
      <c r="AZ932" s="8">
        <v>6.1186358044316123E-2</v>
      </c>
      <c r="BA932" s="8">
        <v>9.3753675753404819E-2</v>
      </c>
      <c r="BB932" s="8">
        <v>1.93039772099E-2</v>
      </c>
      <c r="BC932" s="8">
        <v>0.13350980123601289</v>
      </c>
      <c r="BD932" s="8">
        <v>9.6920989075588701E-2</v>
      </c>
      <c r="BE932" s="8">
        <v>2.3607348851397744E-2</v>
      </c>
      <c r="BF932" s="8">
        <v>0.1829904055849258</v>
      </c>
      <c r="BG932" s="8">
        <v>0.63998507787599901</v>
      </c>
      <c r="BH932" s="8">
        <v>2.3043823543653227E-5</v>
      </c>
      <c r="BI932" s="8">
        <v>0.53656441427600032</v>
      </c>
      <c r="BJ932" s="8">
        <v>1.3576212267453225</v>
      </c>
      <c r="BK932" s="8">
        <v>1.1100060367541935</v>
      </c>
      <c r="BL932" s="8">
        <v>1.2465674541999998</v>
      </c>
    </row>
    <row r="933" spans="1:64" x14ac:dyDescent="0.3">
      <c r="A933" s="7">
        <v>811111</v>
      </c>
      <c r="B933" s="7" t="str">
        <f t="shared" si="266"/>
        <v>General Automotive Repair</v>
      </c>
      <c r="C933" s="8">
        <f t="shared" si="267"/>
        <v>6.9800604676499997E-2</v>
      </c>
      <c r="D933" s="8">
        <f t="shared" si="268"/>
        <v>9.6830406043200007E-3</v>
      </c>
      <c r="E933" s="8">
        <f t="shared" si="269"/>
        <v>6.7899477717500004E-2</v>
      </c>
      <c r="F933" s="8">
        <f t="shared" si="270"/>
        <v>4.9293125793399999E-2</v>
      </c>
      <c r="G933" s="8">
        <f t="shared" si="271"/>
        <v>7.5109692688600004E-3</v>
      </c>
      <c r="H933" s="8">
        <f t="shared" si="272"/>
        <v>4.7485672150599997E-2</v>
      </c>
      <c r="I933" s="8">
        <f t="shared" si="273"/>
        <v>4.8881819310500001E-2</v>
      </c>
      <c r="J933" s="8">
        <f t="shared" si="274"/>
        <v>6.8869340979100004E-3</v>
      </c>
      <c r="K933" s="8">
        <f t="shared" si="275"/>
        <v>4.6701837029100003E-2</v>
      </c>
      <c r="L933" s="8">
        <f t="shared" si="276"/>
        <v>5.4535572909100001E-2</v>
      </c>
      <c r="M933" s="8">
        <f t="shared" si="277"/>
        <v>8.2437975704800007E-3</v>
      </c>
      <c r="N933" s="8">
        <f t="shared" si="278"/>
        <v>6.9723356320600005E-2</v>
      </c>
      <c r="O933" s="8">
        <f t="shared" si="279"/>
        <v>0.57725145423500002</v>
      </c>
      <c r="P933" s="8">
        <f t="shared" si="280"/>
        <v>1.0760262291299999E-5</v>
      </c>
      <c r="Q933" s="8">
        <f t="shared" si="281"/>
        <v>0.447705774635</v>
      </c>
      <c r="R933" s="8">
        <f t="shared" si="282"/>
        <v>1.147383123</v>
      </c>
      <c r="S933" s="8">
        <f t="shared" si="283"/>
        <v>1.1042897672100001</v>
      </c>
      <c r="T933" s="8">
        <f t="shared" si="284"/>
        <v>1.1024705904400001</v>
      </c>
      <c r="W933" s="7">
        <v>811111</v>
      </c>
      <c r="X933" s="7" t="s">
        <v>1026</v>
      </c>
      <c r="Y933" s="8">
        <v>6.9800604676499997E-2</v>
      </c>
      <c r="Z933" s="8">
        <v>9.6830406043200007E-3</v>
      </c>
      <c r="AA933" s="8">
        <v>6.7899477717500004E-2</v>
      </c>
      <c r="AB933" s="8">
        <v>4.9293125793399999E-2</v>
      </c>
      <c r="AC933" s="8">
        <v>7.5109692688600004E-3</v>
      </c>
      <c r="AD933" s="8">
        <v>4.7485672150599997E-2</v>
      </c>
      <c r="AE933" s="8">
        <v>4.8881819310500001E-2</v>
      </c>
      <c r="AF933" s="8">
        <v>6.8869340979100004E-3</v>
      </c>
      <c r="AG933" s="8">
        <v>4.6701837029100003E-2</v>
      </c>
      <c r="AH933" s="8">
        <v>5.4535572909100001E-2</v>
      </c>
      <c r="AI933" s="8">
        <v>8.2437975704800007E-3</v>
      </c>
      <c r="AJ933" s="8">
        <v>6.9723356320600005E-2</v>
      </c>
      <c r="AK933" s="8">
        <v>0.57725145423500002</v>
      </c>
      <c r="AL933" s="8">
        <v>1.0760262291299999E-5</v>
      </c>
      <c r="AM933" s="8">
        <v>0.447705774635</v>
      </c>
      <c r="AN933" s="8">
        <v>1.147383123</v>
      </c>
      <c r="AO933" s="8">
        <v>1.1042897672100001</v>
      </c>
      <c r="AP933" s="8">
        <v>1.1024705904400001</v>
      </c>
      <c r="AS933" s="7">
        <v>811111</v>
      </c>
      <c r="AT933" s="7" t="s">
        <v>1026</v>
      </c>
      <c r="AU933" s="8">
        <v>9.6321220654669346E-2</v>
      </c>
      <c r="AV933" s="8">
        <v>2.2853178508852583E-2</v>
      </c>
      <c r="AW933" s="8">
        <v>0.18539106100538227</v>
      </c>
      <c r="AX933" s="8">
        <v>6.1492479375995182E-2</v>
      </c>
      <c r="AY933" s="8">
        <v>1.5987567321036775E-2</v>
      </c>
      <c r="AZ933" s="8">
        <v>0.11519845175457737</v>
      </c>
      <c r="BA933" s="8">
        <v>6.9507180025056445E-2</v>
      </c>
      <c r="BB933" s="8">
        <v>1.7715307791559515E-2</v>
      </c>
      <c r="BC933" s="8">
        <v>0.1477472250466387</v>
      </c>
      <c r="BD933" s="8">
        <v>7.7870973326740311E-2</v>
      </c>
      <c r="BE933" s="8">
        <v>2.0363973743715638E-2</v>
      </c>
      <c r="BF933" s="8">
        <v>0.17782354054373228</v>
      </c>
      <c r="BG933" s="8">
        <v>0.57776518578300062</v>
      </c>
      <c r="BH933" s="8">
        <v>1.0548178676408712E-5</v>
      </c>
      <c r="BI933" s="8">
        <v>0.45157960960899957</v>
      </c>
      <c r="BJ933" s="8">
        <v>1.3045654601687096</v>
      </c>
      <c r="BK933" s="8">
        <v>1.1926784984519354</v>
      </c>
      <c r="BL933" s="8">
        <v>1.2349697128632258</v>
      </c>
    </row>
    <row r="934" spans="1:64" x14ac:dyDescent="0.3">
      <c r="A934" s="7">
        <v>811112</v>
      </c>
      <c r="B934" s="7" t="str">
        <f t="shared" si="266"/>
        <v>Automotive Exhaust System Repair</v>
      </c>
      <c r="C934" s="8">
        <f t="shared" si="267"/>
        <v>7.5257491462153242E-2</v>
      </c>
      <c r="D934" s="8">
        <f t="shared" si="268"/>
        <v>1.8806857011084515E-2</v>
      </c>
      <c r="E934" s="8">
        <f t="shared" si="269"/>
        <v>0.14301088359751615</v>
      </c>
      <c r="F934" s="8">
        <f t="shared" si="270"/>
        <v>4.811090944006452E-2</v>
      </c>
      <c r="G934" s="8">
        <f t="shared" si="271"/>
        <v>1.3349449248329998E-2</v>
      </c>
      <c r="H934" s="8">
        <f t="shared" si="272"/>
        <v>9.3587000089308051E-2</v>
      </c>
      <c r="I934" s="8">
        <f t="shared" si="273"/>
        <v>5.4387292525582248E-2</v>
      </c>
      <c r="J934" s="8">
        <f t="shared" si="274"/>
        <v>1.4650779642722744E-2</v>
      </c>
      <c r="K934" s="8">
        <f t="shared" si="275"/>
        <v>0.11447050534209999</v>
      </c>
      <c r="L934" s="8">
        <f t="shared" si="276"/>
        <v>6.2434665257058063E-2</v>
      </c>
      <c r="M934" s="8">
        <f t="shared" si="277"/>
        <v>1.6906014898539035E-2</v>
      </c>
      <c r="N934" s="8">
        <f t="shared" si="278"/>
        <v>0.1376948760803548</v>
      </c>
      <c r="O934" s="8">
        <f t="shared" si="279"/>
        <v>0.4008495635903227</v>
      </c>
      <c r="P934" s="8">
        <f t="shared" si="280"/>
        <v>7.2596108377320933E-6</v>
      </c>
      <c r="Q934" s="8">
        <f t="shared" si="281"/>
        <v>0.31203282005288713</v>
      </c>
      <c r="R934" s="8">
        <f t="shared" si="282"/>
        <v>1</v>
      </c>
      <c r="S934" s="8">
        <f t="shared" si="283"/>
        <v>0.84859574587435482</v>
      </c>
      <c r="T934" s="8">
        <f t="shared" si="284"/>
        <v>0.87705696460725824</v>
      </c>
      <c r="W934" s="7">
        <v>811112</v>
      </c>
      <c r="X934" s="7" t="s">
        <v>1027</v>
      </c>
      <c r="Y934" s="8">
        <v>0</v>
      </c>
      <c r="Z934" s="8">
        <v>0</v>
      </c>
      <c r="AA934" s="8">
        <v>0</v>
      </c>
      <c r="AB934" s="8">
        <v>0</v>
      </c>
      <c r="AC934" s="8">
        <v>0</v>
      </c>
      <c r="AD934" s="8">
        <v>0</v>
      </c>
      <c r="AE934" s="8">
        <v>0</v>
      </c>
      <c r="AF934" s="8">
        <v>0</v>
      </c>
      <c r="AG934" s="8">
        <v>0</v>
      </c>
      <c r="AH934" s="8">
        <v>0</v>
      </c>
      <c r="AI934" s="8">
        <v>0</v>
      </c>
      <c r="AJ934" s="8">
        <v>0</v>
      </c>
      <c r="AK934" s="8">
        <v>0</v>
      </c>
      <c r="AL934" s="8">
        <v>0</v>
      </c>
      <c r="AM934" s="8">
        <v>0</v>
      </c>
      <c r="AN934" s="8">
        <v>1</v>
      </c>
      <c r="AO934" s="8">
        <v>0</v>
      </c>
      <c r="AP934" s="8">
        <v>0</v>
      </c>
      <c r="AS934" s="7">
        <v>811112</v>
      </c>
      <c r="AT934" s="7" t="s">
        <v>1027</v>
      </c>
      <c r="AU934" s="8">
        <v>7.5257491462153242E-2</v>
      </c>
      <c r="AV934" s="8">
        <v>1.8806857011084515E-2</v>
      </c>
      <c r="AW934" s="8">
        <v>0.14301088359751615</v>
      </c>
      <c r="AX934" s="8">
        <v>4.811090944006452E-2</v>
      </c>
      <c r="AY934" s="8">
        <v>1.3349449248329998E-2</v>
      </c>
      <c r="AZ934" s="8">
        <v>9.3587000089308051E-2</v>
      </c>
      <c r="BA934" s="8">
        <v>5.4387292525582248E-2</v>
      </c>
      <c r="BB934" s="8">
        <v>1.4650779642722744E-2</v>
      </c>
      <c r="BC934" s="8">
        <v>0.11447050534209999</v>
      </c>
      <c r="BD934" s="8">
        <v>6.2434665257058063E-2</v>
      </c>
      <c r="BE934" s="8">
        <v>1.6906014898539035E-2</v>
      </c>
      <c r="BF934" s="8">
        <v>0.1376948760803548</v>
      </c>
      <c r="BG934" s="8">
        <v>0.4008495635903227</v>
      </c>
      <c r="BH934" s="8">
        <v>7.2596108377320933E-6</v>
      </c>
      <c r="BI934" s="8">
        <v>0.31203282005288713</v>
      </c>
      <c r="BJ934" s="8">
        <v>1.2370752320709679</v>
      </c>
      <c r="BK934" s="8">
        <v>0.84859574587435482</v>
      </c>
      <c r="BL934" s="8">
        <v>0.87705696460725824</v>
      </c>
    </row>
    <row r="935" spans="1:64" x14ac:dyDescent="0.3">
      <c r="A935" s="7">
        <v>811113</v>
      </c>
      <c r="B935" s="7" t="str">
        <f t="shared" si="266"/>
        <v>Automotive Transmission Repair</v>
      </c>
      <c r="C935" s="8">
        <f t="shared" si="267"/>
        <v>6.9959892976600005E-2</v>
      </c>
      <c r="D935" s="8">
        <f t="shared" si="268"/>
        <v>9.7042700404000003E-3</v>
      </c>
      <c r="E935" s="8">
        <f t="shared" si="269"/>
        <v>6.8744144504400001E-2</v>
      </c>
      <c r="F935" s="8">
        <f t="shared" si="270"/>
        <v>5.5028767455400002E-2</v>
      </c>
      <c r="G935" s="8">
        <f t="shared" si="271"/>
        <v>8.5121695008000004E-3</v>
      </c>
      <c r="H935" s="8">
        <f t="shared" si="272"/>
        <v>5.4377181022299999E-2</v>
      </c>
      <c r="I935" s="8">
        <f t="shared" si="273"/>
        <v>4.93274057401E-2</v>
      </c>
      <c r="J935" s="8">
        <f t="shared" si="274"/>
        <v>6.9389078828800002E-3</v>
      </c>
      <c r="K935" s="8">
        <f t="shared" si="275"/>
        <v>4.7604258466799998E-2</v>
      </c>
      <c r="L935" s="8">
        <f t="shared" si="276"/>
        <v>5.4893840796099998E-2</v>
      </c>
      <c r="M935" s="8">
        <f t="shared" si="277"/>
        <v>8.2647187748099999E-3</v>
      </c>
      <c r="N935" s="8">
        <f t="shared" si="278"/>
        <v>7.0520581486400002E-2</v>
      </c>
      <c r="O935" s="8">
        <f t="shared" si="279"/>
        <v>0.57737504755000002</v>
      </c>
      <c r="P935" s="8">
        <f t="shared" si="280"/>
        <v>9.5071694528800003E-6</v>
      </c>
      <c r="Q935" s="8">
        <f t="shared" si="281"/>
        <v>0.44527560537799998</v>
      </c>
      <c r="R935" s="8">
        <f t="shared" si="282"/>
        <v>1.14840830752</v>
      </c>
      <c r="S935" s="8">
        <f t="shared" si="283"/>
        <v>1.11791811798</v>
      </c>
      <c r="T935" s="8">
        <f t="shared" si="284"/>
        <v>1.1038705720899999</v>
      </c>
      <c r="W935" s="7">
        <v>811113</v>
      </c>
      <c r="X935" s="7" t="s">
        <v>1028</v>
      </c>
      <c r="Y935" s="8">
        <v>6.9959892976600005E-2</v>
      </c>
      <c r="Z935" s="8">
        <v>9.7042700404000003E-3</v>
      </c>
      <c r="AA935" s="8">
        <v>6.8744144504400001E-2</v>
      </c>
      <c r="AB935" s="8">
        <v>5.5028767455400002E-2</v>
      </c>
      <c r="AC935" s="8">
        <v>8.5121695008000004E-3</v>
      </c>
      <c r="AD935" s="8">
        <v>5.4377181022299999E-2</v>
      </c>
      <c r="AE935" s="8">
        <v>4.93274057401E-2</v>
      </c>
      <c r="AF935" s="8">
        <v>6.9389078828800002E-3</v>
      </c>
      <c r="AG935" s="8">
        <v>4.7604258466799998E-2</v>
      </c>
      <c r="AH935" s="8">
        <v>5.4893840796099998E-2</v>
      </c>
      <c r="AI935" s="8">
        <v>8.2647187748099999E-3</v>
      </c>
      <c r="AJ935" s="8">
        <v>7.0520581486400002E-2</v>
      </c>
      <c r="AK935" s="8">
        <v>0.57737504755000002</v>
      </c>
      <c r="AL935" s="8">
        <v>9.5071694528800003E-6</v>
      </c>
      <c r="AM935" s="8">
        <v>0.44527560537799998</v>
      </c>
      <c r="AN935" s="8">
        <v>1.14840830752</v>
      </c>
      <c r="AO935" s="8">
        <v>1.11791811798</v>
      </c>
      <c r="AP935" s="8">
        <v>1.1038705720899999</v>
      </c>
      <c r="AS935" s="7">
        <v>811113</v>
      </c>
      <c r="AT935" s="7" t="s">
        <v>1028</v>
      </c>
      <c r="AU935" s="8">
        <v>9.3345036168208106E-2</v>
      </c>
      <c r="AV935" s="8">
        <v>2.2369680627491291E-2</v>
      </c>
      <c r="AW935" s="8">
        <v>0.17740642344777108</v>
      </c>
      <c r="AX935" s="8">
        <v>5.7877811484340305E-2</v>
      </c>
      <c r="AY935" s="8">
        <v>1.5186696044414518E-2</v>
      </c>
      <c r="AZ935" s="8">
        <v>0.10858439802376452</v>
      </c>
      <c r="BA935" s="8">
        <v>6.7612155768941945E-2</v>
      </c>
      <c r="BB935" s="8">
        <v>1.7435567569327258E-2</v>
      </c>
      <c r="BC935" s="8">
        <v>0.142226352306008</v>
      </c>
      <c r="BD935" s="8">
        <v>7.5988255082472603E-2</v>
      </c>
      <c r="BE935" s="8">
        <v>1.998045318682452E-2</v>
      </c>
      <c r="BF935" s="8">
        <v>0.17036478941236777</v>
      </c>
      <c r="BG935" s="8">
        <v>0.5405948565911608</v>
      </c>
      <c r="BH935" s="8">
        <v>1.0034229184215003E-5</v>
      </c>
      <c r="BI935" s="8">
        <v>0.42010776967990299</v>
      </c>
      <c r="BJ935" s="8">
        <v>1.2931211402438716</v>
      </c>
      <c r="BK935" s="8">
        <v>1.1171327765200003</v>
      </c>
      <c r="BL935" s="8">
        <v>1.1627579466116129</v>
      </c>
    </row>
    <row r="936" spans="1:64" x14ac:dyDescent="0.3">
      <c r="A936" s="7">
        <v>811118</v>
      </c>
      <c r="B936" s="7" t="str">
        <f t="shared" si="266"/>
        <v>Other Automotive Mechanical and Electrical Repair and Maintenance</v>
      </c>
      <c r="C936" s="8">
        <f t="shared" si="267"/>
        <v>7.0076881797000001E-2</v>
      </c>
      <c r="D936" s="8">
        <f t="shared" si="268"/>
        <v>9.7093786246799998E-3</v>
      </c>
      <c r="E936" s="8">
        <f t="shared" si="269"/>
        <v>6.8733046898200006E-2</v>
      </c>
      <c r="F936" s="8">
        <f t="shared" si="270"/>
        <v>6.4089902441900007E-2</v>
      </c>
      <c r="G936" s="8">
        <f t="shared" si="271"/>
        <v>9.8660845616400008E-3</v>
      </c>
      <c r="H936" s="8">
        <f t="shared" si="272"/>
        <v>6.2947745385800002E-2</v>
      </c>
      <c r="I936" s="8">
        <f t="shared" si="273"/>
        <v>4.92549957628E-2</v>
      </c>
      <c r="J936" s="8">
        <f t="shared" si="274"/>
        <v>6.9337767826399997E-3</v>
      </c>
      <c r="K936" s="8">
        <f t="shared" si="275"/>
        <v>4.7504761381800001E-2</v>
      </c>
      <c r="L936" s="8">
        <f t="shared" si="276"/>
        <v>5.4958466526799997E-2</v>
      </c>
      <c r="M936" s="8">
        <f t="shared" si="277"/>
        <v>8.2681253714800007E-3</v>
      </c>
      <c r="N936" s="8">
        <f t="shared" si="278"/>
        <v>7.0522722307000005E-2</v>
      </c>
      <c r="O936" s="8">
        <f t="shared" si="279"/>
        <v>0.57746062264599995</v>
      </c>
      <c r="P936" s="8">
        <f t="shared" si="280"/>
        <v>8.2144261598599995E-6</v>
      </c>
      <c r="Q936" s="8">
        <f t="shared" si="281"/>
        <v>0.445929079201</v>
      </c>
      <c r="R936" s="8">
        <f t="shared" si="282"/>
        <v>1.14851930732</v>
      </c>
      <c r="S936" s="8">
        <f t="shared" si="283"/>
        <v>1.13690373239</v>
      </c>
      <c r="T936" s="8">
        <f t="shared" si="284"/>
        <v>1.10369353393</v>
      </c>
      <c r="W936" s="7">
        <v>811118</v>
      </c>
      <c r="X936" s="7" t="s">
        <v>1029</v>
      </c>
      <c r="Y936" s="8">
        <v>7.0076881797000001E-2</v>
      </c>
      <c r="Z936" s="8">
        <v>9.7093786246799998E-3</v>
      </c>
      <c r="AA936" s="8">
        <v>6.8733046898200006E-2</v>
      </c>
      <c r="AB936" s="8">
        <v>6.4089902441900007E-2</v>
      </c>
      <c r="AC936" s="8">
        <v>9.8660845616400008E-3</v>
      </c>
      <c r="AD936" s="8">
        <v>6.2947745385800002E-2</v>
      </c>
      <c r="AE936" s="8">
        <v>4.92549957628E-2</v>
      </c>
      <c r="AF936" s="8">
        <v>6.9337767826399997E-3</v>
      </c>
      <c r="AG936" s="8">
        <v>4.7504761381800001E-2</v>
      </c>
      <c r="AH936" s="8">
        <v>5.4958466526799997E-2</v>
      </c>
      <c r="AI936" s="8">
        <v>8.2681253714800007E-3</v>
      </c>
      <c r="AJ936" s="8">
        <v>7.0522722307000005E-2</v>
      </c>
      <c r="AK936" s="8">
        <v>0.57746062264599995</v>
      </c>
      <c r="AL936" s="8">
        <v>8.2144261598599995E-6</v>
      </c>
      <c r="AM936" s="8">
        <v>0.445929079201</v>
      </c>
      <c r="AN936" s="8">
        <v>1.14851930732</v>
      </c>
      <c r="AO936" s="8">
        <v>1.13690373239</v>
      </c>
      <c r="AP936" s="8">
        <v>1.10369353393</v>
      </c>
      <c r="AS936" s="7">
        <v>811118</v>
      </c>
      <c r="AT936" s="7" t="s">
        <v>1029</v>
      </c>
      <c r="AU936" s="8">
        <v>9.098966256604836E-2</v>
      </c>
      <c r="AV936" s="8">
        <v>2.1963604165170313E-2</v>
      </c>
      <c r="AW936" s="8">
        <v>0.17424605078672256</v>
      </c>
      <c r="AX936" s="8">
        <v>6.4917011639303218E-2</v>
      </c>
      <c r="AY936" s="8">
        <v>1.7338869343574675E-2</v>
      </c>
      <c r="AZ936" s="8">
        <v>0.12401180878895485</v>
      </c>
      <c r="BA936" s="8">
        <v>6.5805361179388733E-2</v>
      </c>
      <c r="BB936" s="8">
        <v>1.710590706540548E-2</v>
      </c>
      <c r="BC936" s="8">
        <v>0.13969913296653708</v>
      </c>
      <c r="BD936" s="8">
        <v>7.4217494315480664E-2</v>
      </c>
      <c r="BE936" s="8">
        <v>1.9629045079079841E-2</v>
      </c>
      <c r="BF936" s="8">
        <v>0.16724771943492578</v>
      </c>
      <c r="BG936" s="8">
        <v>0.52202495563896767</v>
      </c>
      <c r="BH936" s="8">
        <v>8.5305302193458049E-6</v>
      </c>
      <c r="BI936" s="8">
        <v>0.4062328341327745</v>
      </c>
      <c r="BJ936" s="8">
        <v>1.2871993175180645</v>
      </c>
      <c r="BK936" s="8">
        <v>1.1094934962232257</v>
      </c>
      <c r="BL936" s="8">
        <v>1.1258362076627415</v>
      </c>
    </row>
    <row r="937" spans="1:64" x14ac:dyDescent="0.3">
      <c r="A937" s="7">
        <v>811121</v>
      </c>
      <c r="B937" s="7" t="str">
        <f t="shared" si="266"/>
        <v>Automotive Body, Paint, and Interior Repair and Maintenance</v>
      </c>
      <c r="C937" s="8">
        <f t="shared" si="267"/>
        <v>6.9806393313399995E-2</v>
      </c>
      <c r="D937" s="8">
        <f t="shared" si="268"/>
        <v>9.6878882485399997E-3</v>
      </c>
      <c r="E937" s="8">
        <f t="shared" si="269"/>
        <v>7.57611357633E-2</v>
      </c>
      <c r="F937" s="8">
        <f t="shared" si="270"/>
        <v>5.7310671343600003E-2</v>
      </c>
      <c r="G937" s="8">
        <f t="shared" si="271"/>
        <v>8.7546605954999992E-3</v>
      </c>
      <c r="H937" s="8">
        <f t="shared" si="272"/>
        <v>6.4013979149000005E-2</v>
      </c>
      <c r="I937" s="8">
        <f t="shared" si="273"/>
        <v>4.8889646749600002E-2</v>
      </c>
      <c r="J937" s="8">
        <f t="shared" si="274"/>
        <v>6.8907559427899999E-3</v>
      </c>
      <c r="K937" s="8">
        <f t="shared" si="275"/>
        <v>5.2843592711400003E-2</v>
      </c>
      <c r="L937" s="8">
        <f t="shared" si="276"/>
        <v>5.4547886394899998E-2</v>
      </c>
      <c r="M937" s="8">
        <f t="shared" si="277"/>
        <v>8.2467580195800007E-3</v>
      </c>
      <c r="N937" s="8">
        <f t="shared" si="278"/>
        <v>7.7594212388100006E-2</v>
      </c>
      <c r="O937" s="8">
        <f t="shared" si="279"/>
        <v>0.57733649910399998</v>
      </c>
      <c r="P937" s="8">
        <f t="shared" si="280"/>
        <v>9.2345579221799997E-6</v>
      </c>
      <c r="Q937" s="8">
        <f t="shared" si="281"/>
        <v>0.44764317839700002</v>
      </c>
      <c r="R937" s="8">
        <f t="shared" si="282"/>
        <v>1.15525541733</v>
      </c>
      <c r="S937" s="8">
        <f t="shared" si="283"/>
        <v>1.13007931109</v>
      </c>
      <c r="T937" s="8">
        <f t="shared" si="284"/>
        <v>1.1086239953999999</v>
      </c>
      <c r="W937" s="7">
        <v>811121</v>
      </c>
      <c r="X937" s="7" t="s">
        <v>1030</v>
      </c>
      <c r="Y937" s="8">
        <v>6.9806393313399995E-2</v>
      </c>
      <c r="Z937" s="8">
        <v>9.6878882485399997E-3</v>
      </c>
      <c r="AA937" s="8">
        <v>7.57611357633E-2</v>
      </c>
      <c r="AB937" s="8">
        <v>5.7310671343600003E-2</v>
      </c>
      <c r="AC937" s="8">
        <v>8.7546605954999992E-3</v>
      </c>
      <c r="AD937" s="8">
        <v>6.4013979149000005E-2</v>
      </c>
      <c r="AE937" s="8">
        <v>4.8889646749600002E-2</v>
      </c>
      <c r="AF937" s="8">
        <v>6.8907559427899999E-3</v>
      </c>
      <c r="AG937" s="8">
        <v>5.2843592711400003E-2</v>
      </c>
      <c r="AH937" s="8">
        <v>5.4547886394899998E-2</v>
      </c>
      <c r="AI937" s="8">
        <v>8.2467580195800007E-3</v>
      </c>
      <c r="AJ937" s="8">
        <v>7.7594212388100006E-2</v>
      </c>
      <c r="AK937" s="8">
        <v>0.57733649910399998</v>
      </c>
      <c r="AL937" s="8">
        <v>9.2345579221799997E-6</v>
      </c>
      <c r="AM937" s="8">
        <v>0.44764317839700002</v>
      </c>
      <c r="AN937" s="8">
        <v>1.15525541733</v>
      </c>
      <c r="AO937" s="8">
        <v>1.13007931109</v>
      </c>
      <c r="AP937" s="8">
        <v>1.1086239953999999</v>
      </c>
      <c r="AS937" s="7">
        <v>811121</v>
      </c>
      <c r="AT937" s="7" t="s">
        <v>1030</v>
      </c>
      <c r="AU937" s="8">
        <v>9.6363222906735477E-2</v>
      </c>
      <c r="AV937" s="8">
        <v>2.2861693143595156E-2</v>
      </c>
      <c r="AW937" s="8">
        <v>0.19518204903267905</v>
      </c>
      <c r="AX937" s="8">
        <v>6.9491854952456439E-2</v>
      </c>
      <c r="AY937" s="8">
        <v>1.827227448642629E-2</v>
      </c>
      <c r="AZ937" s="8">
        <v>0.14042933414512423</v>
      </c>
      <c r="BA937" s="8">
        <v>6.9559630919320992E-2</v>
      </c>
      <c r="BB937" s="8">
        <v>1.7724086071157257E-2</v>
      </c>
      <c r="BC937" s="8">
        <v>0.1559708609669484</v>
      </c>
      <c r="BD937" s="8">
        <v>7.793090142433548E-2</v>
      </c>
      <c r="BE937" s="8">
        <v>2.0370456855492901E-2</v>
      </c>
      <c r="BF937" s="8">
        <v>0.18751099482534192</v>
      </c>
      <c r="BG937" s="8">
        <v>0.57783889949099954</v>
      </c>
      <c r="BH937" s="8">
        <v>9.6576749125411316E-6</v>
      </c>
      <c r="BI937" s="8">
        <v>0.45152331311799976</v>
      </c>
      <c r="BJ937" s="8">
        <v>1.3144069650829029</v>
      </c>
      <c r="BK937" s="8">
        <v>1.2281934635841938</v>
      </c>
      <c r="BL937" s="8">
        <v>1.2432545779575808</v>
      </c>
    </row>
    <row r="938" spans="1:64" x14ac:dyDescent="0.3">
      <c r="A938" s="7">
        <v>811122</v>
      </c>
      <c r="B938" s="7" t="str">
        <f t="shared" si="266"/>
        <v>Automotive Glass Replacement Shops</v>
      </c>
      <c r="C938" s="8">
        <f t="shared" si="267"/>
        <v>7.0005227995800001E-2</v>
      </c>
      <c r="D938" s="8">
        <f t="shared" si="268"/>
        <v>9.6999530343799996E-3</v>
      </c>
      <c r="E938" s="8">
        <f t="shared" si="269"/>
        <v>7.4304919067399999E-2</v>
      </c>
      <c r="F938" s="8">
        <f t="shared" si="270"/>
        <v>5.8274317752000003E-2</v>
      </c>
      <c r="G938" s="8">
        <f t="shared" si="271"/>
        <v>8.8916860594800001E-3</v>
      </c>
      <c r="H938" s="8">
        <f t="shared" si="272"/>
        <v>6.30968127198E-2</v>
      </c>
      <c r="I938" s="8">
        <f t="shared" si="273"/>
        <v>4.9145866995099999E-2</v>
      </c>
      <c r="J938" s="8">
        <f t="shared" si="274"/>
        <v>6.9257832649800002E-3</v>
      </c>
      <c r="K938" s="8">
        <f t="shared" si="275"/>
        <v>5.1891338935200003E-2</v>
      </c>
      <c r="L938" s="8">
        <f t="shared" si="276"/>
        <v>5.4841977171900001E-2</v>
      </c>
      <c r="M938" s="8">
        <f t="shared" si="277"/>
        <v>8.2653546834299992E-3</v>
      </c>
      <c r="N938" s="8">
        <f t="shared" si="278"/>
        <v>7.6116370407300002E-2</v>
      </c>
      <c r="O938" s="8">
        <f t="shared" si="279"/>
        <v>0.57731200700800001</v>
      </c>
      <c r="P938" s="8">
        <f t="shared" si="280"/>
        <v>9.1050140272500003E-6</v>
      </c>
      <c r="Q938" s="8">
        <f t="shared" si="281"/>
        <v>0.44589274675200002</v>
      </c>
      <c r="R938" s="8">
        <f t="shared" si="282"/>
        <v>1.1540101001</v>
      </c>
      <c r="S938" s="8">
        <f t="shared" si="283"/>
        <v>1.1302628165299999</v>
      </c>
      <c r="T938" s="8">
        <f t="shared" si="284"/>
        <v>1.1079629892</v>
      </c>
      <c r="W938" s="7">
        <v>811122</v>
      </c>
      <c r="X938" s="7" t="s">
        <v>1031</v>
      </c>
      <c r="Y938" s="8">
        <v>7.0005227995800001E-2</v>
      </c>
      <c r="Z938" s="8">
        <v>9.6999530343799996E-3</v>
      </c>
      <c r="AA938" s="8">
        <v>7.4304919067399999E-2</v>
      </c>
      <c r="AB938" s="8">
        <v>5.8274317752000003E-2</v>
      </c>
      <c r="AC938" s="8">
        <v>8.8916860594800001E-3</v>
      </c>
      <c r="AD938" s="8">
        <v>6.30968127198E-2</v>
      </c>
      <c r="AE938" s="8">
        <v>4.9145866995099999E-2</v>
      </c>
      <c r="AF938" s="8">
        <v>6.9257832649800002E-3</v>
      </c>
      <c r="AG938" s="8">
        <v>5.1891338935200003E-2</v>
      </c>
      <c r="AH938" s="8">
        <v>5.4841977171900001E-2</v>
      </c>
      <c r="AI938" s="8">
        <v>8.2653546834299992E-3</v>
      </c>
      <c r="AJ938" s="8">
        <v>7.6116370407300002E-2</v>
      </c>
      <c r="AK938" s="8">
        <v>0.57731200700800001</v>
      </c>
      <c r="AL938" s="8">
        <v>9.1050140272500003E-6</v>
      </c>
      <c r="AM938" s="8">
        <v>0.44589274675200002</v>
      </c>
      <c r="AN938" s="8">
        <v>1.1540101001</v>
      </c>
      <c r="AO938" s="8">
        <v>1.1302628165299999</v>
      </c>
      <c r="AP938" s="8">
        <v>1.1079629892</v>
      </c>
      <c r="AS938" s="7">
        <v>811122</v>
      </c>
      <c r="AT938" s="7" t="s">
        <v>1031</v>
      </c>
      <c r="AU938" s="8">
        <v>9.3887764033999996E-2</v>
      </c>
      <c r="AV938" s="8">
        <v>2.2446745320946284E-2</v>
      </c>
      <c r="AW938" s="8">
        <v>0.18564793334835805</v>
      </c>
      <c r="AX938" s="8">
        <v>6.0322642436717741E-2</v>
      </c>
      <c r="AY938" s="8">
        <v>1.6158545517992905E-2</v>
      </c>
      <c r="AZ938" s="8">
        <v>0.12071314417252901</v>
      </c>
      <c r="BA938" s="8">
        <v>6.785446807702418E-2</v>
      </c>
      <c r="BB938" s="8">
        <v>1.7457630139143226E-2</v>
      </c>
      <c r="BC938" s="8">
        <v>0.14855767298710001</v>
      </c>
      <c r="BD938" s="8">
        <v>7.6192356135906456E-2</v>
      </c>
      <c r="BE938" s="8">
        <v>2.0033687831747256E-2</v>
      </c>
      <c r="BF938" s="8">
        <v>0.17821364522540642</v>
      </c>
      <c r="BG938" s="8">
        <v>0.54985684104783816</v>
      </c>
      <c r="BH938" s="8">
        <v>1.1505505791105483E-5</v>
      </c>
      <c r="BI938" s="8">
        <v>0.42830767741050046</v>
      </c>
      <c r="BJ938" s="8">
        <v>1.3019824427032258</v>
      </c>
      <c r="BK938" s="8">
        <v>1.1488072353535486</v>
      </c>
      <c r="BL938" s="8">
        <v>1.1854826744293543</v>
      </c>
    </row>
    <row r="939" spans="1:64" x14ac:dyDescent="0.3">
      <c r="A939" s="7">
        <v>811191</v>
      </c>
      <c r="B939" s="7" t="str">
        <f t="shared" si="266"/>
        <v>Automotive Oil Change and Lubrication Shops</v>
      </c>
      <c r="C939" s="8">
        <f t="shared" si="267"/>
        <v>6.9899876649800005E-2</v>
      </c>
      <c r="D939" s="8">
        <f t="shared" si="268"/>
        <v>9.69015042204E-3</v>
      </c>
      <c r="E939" s="8">
        <f t="shared" si="269"/>
        <v>7.0155464240499996E-2</v>
      </c>
      <c r="F939" s="8">
        <f t="shared" si="270"/>
        <v>3.94088100122E-2</v>
      </c>
      <c r="G939" s="8">
        <f t="shared" si="271"/>
        <v>6.0081034736299997E-3</v>
      </c>
      <c r="H939" s="8">
        <f t="shared" si="272"/>
        <v>3.9431065091099997E-2</v>
      </c>
      <c r="I939" s="8">
        <f t="shared" si="273"/>
        <v>4.93822136253E-2</v>
      </c>
      <c r="J939" s="8">
        <f t="shared" si="274"/>
        <v>6.9601182958699999E-3</v>
      </c>
      <c r="K939" s="8">
        <f t="shared" si="275"/>
        <v>4.8924960646500003E-2</v>
      </c>
      <c r="L939" s="8">
        <f t="shared" si="276"/>
        <v>5.4735580689099998E-2</v>
      </c>
      <c r="M939" s="8">
        <f t="shared" si="277"/>
        <v>8.25591692163E-3</v>
      </c>
      <c r="N939" s="8">
        <f t="shared" si="278"/>
        <v>7.1890632499199997E-2</v>
      </c>
      <c r="O939" s="8">
        <f t="shared" si="279"/>
        <v>0.57730946515500003</v>
      </c>
      <c r="P939" s="8">
        <f t="shared" si="280"/>
        <v>1.3460466488500001E-5</v>
      </c>
      <c r="Q939" s="8">
        <f t="shared" si="281"/>
        <v>0.44331897970299999</v>
      </c>
      <c r="R939" s="8">
        <f t="shared" si="282"/>
        <v>1.14974549131</v>
      </c>
      <c r="S939" s="8">
        <f t="shared" si="283"/>
        <v>1.08484797858</v>
      </c>
      <c r="T939" s="8">
        <f t="shared" si="284"/>
        <v>1.10526729257</v>
      </c>
      <c r="W939" s="7">
        <v>811191</v>
      </c>
      <c r="X939" s="7" t="s">
        <v>1032</v>
      </c>
      <c r="Y939" s="8">
        <v>6.9899876649800005E-2</v>
      </c>
      <c r="Z939" s="8">
        <v>9.69015042204E-3</v>
      </c>
      <c r="AA939" s="8">
        <v>7.0155464240499996E-2</v>
      </c>
      <c r="AB939" s="8">
        <v>3.94088100122E-2</v>
      </c>
      <c r="AC939" s="8">
        <v>6.0081034736299997E-3</v>
      </c>
      <c r="AD939" s="8">
        <v>3.9431065091099997E-2</v>
      </c>
      <c r="AE939" s="8">
        <v>4.93822136253E-2</v>
      </c>
      <c r="AF939" s="8">
        <v>6.9601182958699999E-3</v>
      </c>
      <c r="AG939" s="8">
        <v>4.8924960646500003E-2</v>
      </c>
      <c r="AH939" s="8">
        <v>5.4735580689099998E-2</v>
      </c>
      <c r="AI939" s="8">
        <v>8.25591692163E-3</v>
      </c>
      <c r="AJ939" s="8">
        <v>7.1890632499199997E-2</v>
      </c>
      <c r="AK939" s="8">
        <v>0.57730946515500003</v>
      </c>
      <c r="AL939" s="8">
        <v>1.3460466488500001E-5</v>
      </c>
      <c r="AM939" s="8">
        <v>0.44331897970299999</v>
      </c>
      <c r="AN939" s="8">
        <v>1.14974549131</v>
      </c>
      <c r="AO939" s="8">
        <v>1.08484797858</v>
      </c>
      <c r="AP939" s="8">
        <v>1.10526729257</v>
      </c>
      <c r="AS939" s="7">
        <v>811191</v>
      </c>
      <c r="AT939" s="7" t="s">
        <v>1032</v>
      </c>
      <c r="AU939" s="8">
        <v>9.3536667508093543E-2</v>
      </c>
      <c r="AV939" s="8">
        <v>2.2375651989097096E-2</v>
      </c>
      <c r="AW939" s="8">
        <v>0.18267604629656448</v>
      </c>
      <c r="AX939" s="8">
        <v>5.180920540961613E-2</v>
      </c>
      <c r="AY939" s="8">
        <v>1.3333557320582258E-2</v>
      </c>
      <c r="AZ939" s="8">
        <v>9.8419573886675785E-2</v>
      </c>
      <c r="BA939" s="8">
        <v>6.8202399050925816E-2</v>
      </c>
      <c r="BB939" s="8">
        <v>1.7524914761850967E-2</v>
      </c>
      <c r="BC939" s="8">
        <v>0.14749228930043062</v>
      </c>
      <c r="BD939" s="8">
        <v>7.6000545724688728E-2</v>
      </c>
      <c r="BE939" s="8">
        <v>1.9977599124908221E-2</v>
      </c>
      <c r="BF939" s="8">
        <v>0.17527893825578064</v>
      </c>
      <c r="BG939" s="8">
        <v>0.54985841110540301</v>
      </c>
      <c r="BH939" s="8">
        <v>1.228296413267129E-5</v>
      </c>
      <c r="BI939" s="8">
        <v>0.42549212363385525</v>
      </c>
      <c r="BJ939" s="8">
        <v>1.2985883657937096</v>
      </c>
      <c r="BK939" s="8">
        <v>1.1151752398422579</v>
      </c>
      <c r="BL939" s="8">
        <v>1.1848325063391936</v>
      </c>
    </row>
    <row r="940" spans="1:64" x14ac:dyDescent="0.3">
      <c r="A940" s="7">
        <v>811192</v>
      </c>
      <c r="B940" s="7" t="str">
        <f t="shared" si="266"/>
        <v>Car Washes</v>
      </c>
      <c r="C940" s="8">
        <f t="shared" si="267"/>
        <v>6.9850781496499995E-2</v>
      </c>
      <c r="D940" s="8">
        <f t="shared" si="268"/>
        <v>9.6927631331600005E-3</v>
      </c>
      <c r="E940" s="8">
        <f t="shared" si="269"/>
        <v>6.9952870698300001E-2</v>
      </c>
      <c r="F940" s="8">
        <f t="shared" si="270"/>
        <v>3.5092298518799997E-2</v>
      </c>
      <c r="G940" s="8">
        <f t="shared" si="271"/>
        <v>5.3806787649700004E-3</v>
      </c>
      <c r="H940" s="8">
        <f t="shared" si="272"/>
        <v>3.5497189885200002E-2</v>
      </c>
      <c r="I940" s="8">
        <f t="shared" si="273"/>
        <v>4.8794904093400003E-2</v>
      </c>
      <c r="J940" s="8">
        <f t="shared" si="274"/>
        <v>6.8852291723400004E-3</v>
      </c>
      <c r="K940" s="8">
        <f t="shared" si="275"/>
        <v>4.8266637783900002E-2</v>
      </c>
      <c r="L940" s="8">
        <f t="shared" si="276"/>
        <v>5.4572444195300003E-2</v>
      </c>
      <c r="M940" s="8">
        <f t="shared" si="277"/>
        <v>8.2534301715200004E-3</v>
      </c>
      <c r="N940" s="8">
        <f t="shared" si="278"/>
        <v>7.1755808355300002E-2</v>
      </c>
      <c r="O940" s="8">
        <f t="shared" si="279"/>
        <v>0.57724432015100002</v>
      </c>
      <c r="P940" s="8">
        <f t="shared" si="280"/>
        <v>1.5029067005400001E-5</v>
      </c>
      <c r="Q940" s="8">
        <f t="shared" si="281"/>
        <v>0.44813385422699997</v>
      </c>
      <c r="R940" s="8">
        <f t="shared" si="282"/>
        <v>1.14949641533</v>
      </c>
      <c r="S940" s="8">
        <f t="shared" si="283"/>
        <v>1.0759701671699999</v>
      </c>
      <c r="T940" s="8">
        <f t="shared" si="284"/>
        <v>1.1039467710499999</v>
      </c>
      <c r="W940" s="7">
        <v>811192</v>
      </c>
      <c r="X940" s="7" t="s">
        <v>1033</v>
      </c>
      <c r="Y940" s="8">
        <v>6.9850781496499995E-2</v>
      </c>
      <c r="Z940" s="8">
        <v>9.6927631331600005E-3</v>
      </c>
      <c r="AA940" s="8">
        <v>6.9952870698300001E-2</v>
      </c>
      <c r="AB940" s="8">
        <v>3.5092298518799997E-2</v>
      </c>
      <c r="AC940" s="8">
        <v>5.3806787649700004E-3</v>
      </c>
      <c r="AD940" s="8">
        <v>3.5497189885200002E-2</v>
      </c>
      <c r="AE940" s="8">
        <v>4.8794904093400003E-2</v>
      </c>
      <c r="AF940" s="8">
        <v>6.8852291723400004E-3</v>
      </c>
      <c r="AG940" s="8">
        <v>4.8266637783900002E-2</v>
      </c>
      <c r="AH940" s="8">
        <v>5.4572444195300003E-2</v>
      </c>
      <c r="AI940" s="8">
        <v>8.2534301715200004E-3</v>
      </c>
      <c r="AJ940" s="8">
        <v>7.1755808355300002E-2</v>
      </c>
      <c r="AK940" s="8">
        <v>0.57724432015100002</v>
      </c>
      <c r="AL940" s="8">
        <v>1.5029067005400001E-5</v>
      </c>
      <c r="AM940" s="8">
        <v>0.44813385422699997</v>
      </c>
      <c r="AN940" s="8">
        <v>1.14949641533</v>
      </c>
      <c r="AO940" s="8">
        <v>1.0759701671699999</v>
      </c>
      <c r="AP940" s="8">
        <v>1.1039467710499999</v>
      </c>
      <c r="AS940" s="7">
        <v>811192</v>
      </c>
      <c r="AT940" s="7" t="s">
        <v>1033</v>
      </c>
      <c r="AU940" s="8">
        <v>9.6441280196398416E-2</v>
      </c>
      <c r="AV940" s="8">
        <v>2.2870253936641129E-2</v>
      </c>
      <c r="AW940" s="8">
        <v>0.18994424176726926</v>
      </c>
      <c r="AX940" s="8">
        <v>3.977831125954355E-2</v>
      </c>
      <c r="AY940" s="8">
        <v>1.0324680114285646E-2</v>
      </c>
      <c r="AZ940" s="8">
        <v>7.6924728044587082E-2</v>
      </c>
      <c r="BA940" s="8">
        <v>6.9497909197658053E-2</v>
      </c>
      <c r="BB940" s="8">
        <v>1.7711646545310811E-2</v>
      </c>
      <c r="BC940" s="8">
        <v>0.15143791192883391</v>
      </c>
      <c r="BD940" s="8">
        <v>7.7997137293280672E-2</v>
      </c>
      <c r="BE940" s="8">
        <v>2.0384383840403381E-2</v>
      </c>
      <c r="BF940" s="8">
        <v>0.18236919032395488</v>
      </c>
      <c r="BG940" s="8">
        <v>0.57775622189500031</v>
      </c>
      <c r="BH940" s="8">
        <v>1.7567450516846942E-5</v>
      </c>
      <c r="BI940" s="8">
        <v>0.45196907929700025</v>
      </c>
      <c r="BJ940" s="8">
        <v>1.3092557759001611</v>
      </c>
      <c r="BK940" s="8">
        <v>1.1270277194183875</v>
      </c>
      <c r="BL940" s="8">
        <v>1.2386474676719357</v>
      </c>
    </row>
    <row r="941" spans="1:64" x14ac:dyDescent="0.3">
      <c r="A941" s="7">
        <v>811198</v>
      </c>
      <c r="B941" s="7" t="str">
        <f t="shared" si="266"/>
        <v>All Other Automotive Repair and Maintenance</v>
      </c>
      <c r="C941" s="8">
        <f t="shared" si="267"/>
        <v>6.9998509505100004E-2</v>
      </c>
      <c r="D941" s="8">
        <f t="shared" si="268"/>
        <v>9.6940728108100005E-3</v>
      </c>
      <c r="E941" s="8">
        <f t="shared" si="269"/>
        <v>6.8491314116399998E-2</v>
      </c>
      <c r="F941" s="8">
        <f t="shared" si="270"/>
        <v>3.8814127482799998E-2</v>
      </c>
      <c r="G941" s="8">
        <f t="shared" si="271"/>
        <v>5.93902431948E-3</v>
      </c>
      <c r="H941" s="8">
        <f t="shared" si="272"/>
        <v>3.7915917207700003E-2</v>
      </c>
      <c r="I941" s="8">
        <f t="shared" si="273"/>
        <v>4.89280799273E-2</v>
      </c>
      <c r="J941" s="8">
        <f t="shared" si="274"/>
        <v>6.8905308753200003E-3</v>
      </c>
      <c r="K941" s="8">
        <f t="shared" si="275"/>
        <v>4.7106194640099998E-2</v>
      </c>
      <c r="L941" s="8">
        <f t="shared" si="276"/>
        <v>5.4805899888300001E-2</v>
      </c>
      <c r="M941" s="8">
        <f t="shared" si="277"/>
        <v>8.2616429429299993E-3</v>
      </c>
      <c r="N941" s="8">
        <f t="shared" si="278"/>
        <v>7.0352146143700001E-2</v>
      </c>
      <c r="O941" s="8">
        <f t="shared" si="279"/>
        <v>0.57717156820600002</v>
      </c>
      <c r="P941" s="8">
        <f t="shared" si="280"/>
        <v>1.3627599926600001E-5</v>
      </c>
      <c r="Q941" s="8">
        <f t="shared" si="281"/>
        <v>0.44800382161199997</v>
      </c>
      <c r="R941" s="8">
        <f t="shared" si="282"/>
        <v>1.14818389643</v>
      </c>
      <c r="S941" s="8">
        <f t="shared" si="283"/>
        <v>1.08266906901</v>
      </c>
      <c r="T941" s="8">
        <f t="shared" si="284"/>
        <v>1.10292480544</v>
      </c>
      <c r="W941" s="7">
        <v>811198</v>
      </c>
      <c r="X941" s="7" t="s">
        <v>1034</v>
      </c>
      <c r="Y941" s="8">
        <v>6.9998509505100004E-2</v>
      </c>
      <c r="Z941" s="8">
        <v>9.6940728108100005E-3</v>
      </c>
      <c r="AA941" s="8">
        <v>6.8491314116399998E-2</v>
      </c>
      <c r="AB941" s="8">
        <v>3.8814127482799998E-2</v>
      </c>
      <c r="AC941" s="8">
        <v>5.93902431948E-3</v>
      </c>
      <c r="AD941" s="8">
        <v>3.7915917207700003E-2</v>
      </c>
      <c r="AE941" s="8">
        <v>4.89280799273E-2</v>
      </c>
      <c r="AF941" s="8">
        <v>6.8905308753200003E-3</v>
      </c>
      <c r="AG941" s="8">
        <v>4.7106194640099998E-2</v>
      </c>
      <c r="AH941" s="8">
        <v>5.4805899888300001E-2</v>
      </c>
      <c r="AI941" s="8">
        <v>8.2616429429299993E-3</v>
      </c>
      <c r="AJ941" s="8">
        <v>7.0352146143700001E-2</v>
      </c>
      <c r="AK941" s="8">
        <v>0.57717156820600002</v>
      </c>
      <c r="AL941" s="8">
        <v>1.3627599926600001E-5</v>
      </c>
      <c r="AM941" s="8">
        <v>0.44800382161199997</v>
      </c>
      <c r="AN941" s="8">
        <v>1.14818389643</v>
      </c>
      <c r="AO941" s="8">
        <v>1.08266906901</v>
      </c>
      <c r="AP941" s="8">
        <v>1.10292480544</v>
      </c>
      <c r="AS941" s="7">
        <v>811198</v>
      </c>
      <c r="AT941" s="7" t="s">
        <v>1034</v>
      </c>
      <c r="AU941" s="8">
        <v>9.4128085304383907E-2</v>
      </c>
      <c r="AV941" s="8">
        <v>2.2458373453532906E-2</v>
      </c>
      <c r="AW941" s="8">
        <v>0.17925447167838557</v>
      </c>
      <c r="AX941" s="8">
        <v>5.4541124444340332E-2</v>
      </c>
      <c r="AY941" s="8">
        <v>1.4362235219838385E-2</v>
      </c>
      <c r="AZ941" s="8">
        <v>0.10232850581867256</v>
      </c>
      <c r="BA941" s="8">
        <v>6.7750619601611273E-2</v>
      </c>
      <c r="BB941" s="8">
        <v>1.7394881140684198E-2</v>
      </c>
      <c r="BC941" s="8">
        <v>0.14282814872708871</v>
      </c>
      <c r="BD941" s="8">
        <v>7.6590526150012897E-2</v>
      </c>
      <c r="BE941" s="8">
        <v>2.0066152676423706E-2</v>
      </c>
      <c r="BF941" s="8">
        <v>0.17237849545125161</v>
      </c>
      <c r="BG941" s="8">
        <v>0.54973512625748355</v>
      </c>
      <c r="BH941" s="8">
        <v>1.1789330910636612E-5</v>
      </c>
      <c r="BI941" s="8">
        <v>0.43003135000717729</v>
      </c>
      <c r="BJ941" s="8">
        <v>1.2958409304361291</v>
      </c>
      <c r="BK941" s="8">
        <v>1.1228447687082259</v>
      </c>
      <c r="BL941" s="8">
        <v>1.1795865526953224</v>
      </c>
    </row>
    <row r="942" spans="1:64" x14ac:dyDescent="0.3">
      <c r="A942" s="7">
        <v>811211</v>
      </c>
      <c r="B942" s="7" t="str">
        <f t="shared" si="266"/>
        <v>Consumer Electronics Repair and Maintenance</v>
      </c>
      <c r="C942" s="8">
        <f t="shared" si="267"/>
        <v>5.3207587809999998E-2</v>
      </c>
      <c r="D942" s="8">
        <f t="shared" si="268"/>
        <v>8.4339887627899995E-3</v>
      </c>
      <c r="E942" s="8">
        <f t="shared" si="269"/>
        <v>8.0449436948600003E-2</v>
      </c>
      <c r="F942" s="8">
        <f t="shared" si="270"/>
        <v>1.9509935687300001E-2</v>
      </c>
      <c r="G942" s="8">
        <f t="shared" si="271"/>
        <v>2.8040395866199999E-3</v>
      </c>
      <c r="H942" s="8">
        <f t="shared" si="272"/>
        <v>2.8655095282600001E-2</v>
      </c>
      <c r="I942" s="8">
        <f t="shared" si="273"/>
        <v>3.7024725388699997E-2</v>
      </c>
      <c r="J942" s="8">
        <f t="shared" si="274"/>
        <v>4.8821363356799999E-3</v>
      </c>
      <c r="K942" s="8">
        <f t="shared" si="275"/>
        <v>4.7084742896099999E-2</v>
      </c>
      <c r="L942" s="8">
        <f t="shared" si="276"/>
        <v>4.3209385754199997E-2</v>
      </c>
      <c r="M942" s="8">
        <f t="shared" si="277"/>
        <v>6.79423154214E-3</v>
      </c>
      <c r="N942" s="8">
        <f t="shared" si="278"/>
        <v>7.7178275232499996E-2</v>
      </c>
      <c r="O942" s="8">
        <f t="shared" si="279"/>
        <v>0.61994193318699997</v>
      </c>
      <c r="P942" s="8">
        <f t="shared" si="280"/>
        <v>2.4307529780899999E-5</v>
      </c>
      <c r="Q942" s="8">
        <f t="shared" si="281"/>
        <v>0.54419455262700001</v>
      </c>
      <c r="R942" s="8">
        <f t="shared" si="282"/>
        <v>1.14209101352</v>
      </c>
      <c r="S942" s="8">
        <f t="shared" si="283"/>
        <v>1.0509690705600001</v>
      </c>
      <c r="T942" s="8">
        <f t="shared" si="284"/>
        <v>1.0889916046200001</v>
      </c>
      <c r="W942" s="7">
        <v>811211</v>
      </c>
      <c r="X942" s="7" t="s">
        <v>1035</v>
      </c>
      <c r="Y942" s="8">
        <v>5.3207587809999998E-2</v>
      </c>
      <c r="Z942" s="8">
        <v>8.4339887627899995E-3</v>
      </c>
      <c r="AA942" s="8">
        <v>8.0449436948600003E-2</v>
      </c>
      <c r="AB942" s="8">
        <v>1.9509935687300001E-2</v>
      </c>
      <c r="AC942" s="8">
        <v>2.8040395866199999E-3</v>
      </c>
      <c r="AD942" s="8">
        <v>2.8655095282600001E-2</v>
      </c>
      <c r="AE942" s="8">
        <v>3.7024725388699997E-2</v>
      </c>
      <c r="AF942" s="8">
        <v>4.8821363356799999E-3</v>
      </c>
      <c r="AG942" s="8">
        <v>4.7084742896099999E-2</v>
      </c>
      <c r="AH942" s="8">
        <v>4.3209385754199997E-2</v>
      </c>
      <c r="AI942" s="8">
        <v>6.79423154214E-3</v>
      </c>
      <c r="AJ942" s="8">
        <v>7.7178275232499996E-2</v>
      </c>
      <c r="AK942" s="8">
        <v>0.61994193318699997</v>
      </c>
      <c r="AL942" s="8">
        <v>2.4307529780899999E-5</v>
      </c>
      <c r="AM942" s="8">
        <v>0.54419455262700001</v>
      </c>
      <c r="AN942" s="8">
        <v>1.14209101352</v>
      </c>
      <c r="AO942" s="8">
        <v>1.0509690705600001</v>
      </c>
      <c r="AP942" s="8">
        <v>1.0889916046200001</v>
      </c>
      <c r="AS942" s="7">
        <v>811211</v>
      </c>
      <c r="AT942" s="7" t="s">
        <v>1035</v>
      </c>
      <c r="AU942" s="8">
        <v>9.3734766107756412E-2</v>
      </c>
      <c r="AV942" s="8">
        <v>2.1175915887288545E-2</v>
      </c>
      <c r="AW942" s="8">
        <v>0.18255886376498065</v>
      </c>
      <c r="AX942" s="8">
        <v>3.9640180110281927E-2</v>
      </c>
      <c r="AY942" s="8">
        <v>9.5276514898374014E-3</v>
      </c>
      <c r="AZ942" s="8">
        <v>7.8445562843366096E-2</v>
      </c>
      <c r="BA942" s="8">
        <v>6.5835423097112877E-2</v>
      </c>
      <c r="BB942" s="8">
        <v>1.389932798934935E-2</v>
      </c>
      <c r="BC942" s="8">
        <v>0.11950289108320161</v>
      </c>
      <c r="BD942" s="8">
        <v>8.3942024391695166E-2</v>
      </c>
      <c r="BE942" s="8">
        <v>1.8138758126673225E-2</v>
      </c>
      <c r="BF942" s="8">
        <v>0.16845807980156927</v>
      </c>
      <c r="BG942" s="8">
        <v>0.559665702808258</v>
      </c>
      <c r="BH942" s="8">
        <v>2.05286981401329E-5</v>
      </c>
      <c r="BI942" s="8">
        <v>0.49362605543909627</v>
      </c>
      <c r="BJ942" s="8">
        <v>1.297469545759516</v>
      </c>
      <c r="BK942" s="8">
        <v>1.0308392008949998</v>
      </c>
      <c r="BL942" s="8">
        <v>1.1024634486209677</v>
      </c>
    </row>
    <row r="943" spans="1:64" x14ac:dyDescent="0.3">
      <c r="A943" s="7">
        <v>811212</v>
      </c>
      <c r="B943" s="7" t="str">
        <f t="shared" si="266"/>
        <v>Computer and Office Machine Repair and Maintenance</v>
      </c>
      <c r="C943" s="8">
        <f t="shared" si="267"/>
        <v>5.32681355806E-2</v>
      </c>
      <c r="D943" s="8">
        <f t="shared" si="268"/>
        <v>8.4773288023399992E-3</v>
      </c>
      <c r="E943" s="8">
        <f t="shared" si="269"/>
        <v>8.0330880885200004E-2</v>
      </c>
      <c r="F943" s="8">
        <f t="shared" si="270"/>
        <v>1.8874106058299998E-2</v>
      </c>
      <c r="G943" s="8">
        <f t="shared" si="271"/>
        <v>2.6998173413000002E-3</v>
      </c>
      <c r="H943" s="8">
        <f t="shared" si="272"/>
        <v>2.75204919447E-2</v>
      </c>
      <c r="I943" s="8">
        <f t="shared" si="273"/>
        <v>3.6566968193000003E-2</v>
      </c>
      <c r="J943" s="8">
        <f t="shared" si="274"/>
        <v>4.8951294608500003E-3</v>
      </c>
      <c r="K943" s="8">
        <f t="shared" si="275"/>
        <v>4.7038680917499999E-2</v>
      </c>
      <c r="L943" s="8">
        <f t="shared" si="276"/>
        <v>4.3020359251999998E-2</v>
      </c>
      <c r="M943" s="8">
        <f t="shared" si="277"/>
        <v>6.8142964744500002E-3</v>
      </c>
      <c r="N943" s="8">
        <f t="shared" si="278"/>
        <v>7.7048919882300004E-2</v>
      </c>
      <c r="O943" s="8">
        <f t="shared" si="279"/>
        <v>0.61994228667399998</v>
      </c>
      <c r="P943" s="8">
        <f t="shared" si="280"/>
        <v>2.5265424914099999E-5</v>
      </c>
      <c r="Q943" s="8">
        <f t="shared" si="281"/>
        <v>0.54401795085600002</v>
      </c>
      <c r="R943" s="8">
        <f t="shared" si="282"/>
        <v>1.14207634527</v>
      </c>
      <c r="S943" s="8">
        <f t="shared" si="283"/>
        <v>1.0490944153399999</v>
      </c>
      <c r="T943" s="8">
        <f t="shared" si="284"/>
        <v>1.08850077857</v>
      </c>
      <c r="W943" s="7">
        <v>811212</v>
      </c>
      <c r="X943" s="7" t="s">
        <v>1036</v>
      </c>
      <c r="Y943" s="8">
        <v>5.32681355806E-2</v>
      </c>
      <c r="Z943" s="8">
        <v>8.4773288023399992E-3</v>
      </c>
      <c r="AA943" s="8">
        <v>8.0330880885200004E-2</v>
      </c>
      <c r="AB943" s="8">
        <v>1.8874106058299998E-2</v>
      </c>
      <c r="AC943" s="8">
        <v>2.6998173413000002E-3</v>
      </c>
      <c r="AD943" s="8">
        <v>2.75204919447E-2</v>
      </c>
      <c r="AE943" s="8">
        <v>3.6566968193000003E-2</v>
      </c>
      <c r="AF943" s="8">
        <v>4.8951294608500003E-3</v>
      </c>
      <c r="AG943" s="8">
        <v>4.7038680917499999E-2</v>
      </c>
      <c r="AH943" s="8">
        <v>4.3020359251999998E-2</v>
      </c>
      <c r="AI943" s="8">
        <v>6.8142964744500002E-3</v>
      </c>
      <c r="AJ943" s="8">
        <v>7.7048919882300004E-2</v>
      </c>
      <c r="AK943" s="8">
        <v>0.61994228667399998</v>
      </c>
      <c r="AL943" s="8">
        <v>2.5265424914099999E-5</v>
      </c>
      <c r="AM943" s="8">
        <v>0.54401795085600002</v>
      </c>
      <c r="AN943" s="8">
        <v>1.14207634527</v>
      </c>
      <c r="AO943" s="8">
        <v>1.0490944153399999</v>
      </c>
      <c r="AP943" s="8">
        <v>1.08850077857</v>
      </c>
      <c r="AS943" s="7">
        <v>811212</v>
      </c>
      <c r="AT943" s="7" t="s">
        <v>1036</v>
      </c>
      <c r="AU943" s="8">
        <v>9.278789290234675E-2</v>
      </c>
      <c r="AV943" s="8">
        <v>2.1029448979837415E-2</v>
      </c>
      <c r="AW943" s="8">
        <v>0.181278893257971</v>
      </c>
      <c r="AX943" s="8">
        <v>4.2334530223099992E-2</v>
      </c>
      <c r="AY943" s="8">
        <v>1.0330134346760158E-2</v>
      </c>
      <c r="AZ943" s="8">
        <v>8.1375735618867726E-2</v>
      </c>
      <c r="BA943" s="8">
        <v>6.5226201269048392E-2</v>
      </c>
      <c r="BB943" s="8">
        <v>1.3790032575007421E-2</v>
      </c>
      <c r="BC943" s="8">
        <v>0.11863001252878878</v>
      </c>
      <c r="BD943" s="8">
        <v>8.306803551914034E-2</v>
      </c>
      <c r="BE943" s="8">
        <v>1.8000822755517742E-2</v>
      </c>
      <c r="BF943" s="8">
        <v>0.16743358243463391</v>
      </c>
      <c r="BG943" s="8">
        <v>0.55965346075754863</v>
      </c>
      <c r="BH943" s="8">
        <v>1.6904302947392896E-5</v>
      </c>
      <c r="BI943" s="8">
        <v>0.49368843852864497</v>
      </c>
      <c r="BJ943" s="8">
        <v>1.2950962351403228</v>
      </c>
      <c r="BK943" s="8">
        <v>1.0372662066404839</v>
      </c>
      <c r="BL943" s="8">
        <v>1.1008720528246771</v>
      </c>
    </row>
    <row r="944" spans="1:64" x14ac:dyDescent="0.3">
      <c r="A944" s="7">
        <v>811213</v>
      </c>
      <c r="B944" s="7" t="str">
        <f t="shared" si="266"/>
        <v>Communication Equipment Repair and Maintenance</v>
      </c>
      <c r="C944" s="8">
        <f t="shared" si="267"/>
        <v>8.6615753903022591E-2</v>
      </c>
      <c r="D944" s="8">
        <f t="shared" si="268"/>
        <v>1.995738481343887E-2</v>
      </c>
      <c r="E944" s="8">
        <f t="shared" si="269"/>
        <v>0.16946045932844681</v>
      </c>
      <c r="F944" s="8">
        <f t="shared" si="270"/>
        <v>3.4329640525526291E-2</v>
      </c>
      <c r="G944" s="8">
        <f t="shared" si="271"/>
        <v>8.3736105497073058E-3</v>
      </c>
      <c r="H944" s="8">
        <f t="shared" si="272"/>
        <v>6.7360417120338204E-2</v>
      </c>
      <c r="I944" s="8">
        <f t="shared" si="273"/>
        <v>6.1176440613741917E-2</v>
      </c>
      <c r="J944" s="8">
        <f t="shared" si="274"/>
        <v>1.3196666369056777E-2</v>
      </c>
      <c r="K944" s="8">
        <f t="shared" si="275"/>
        <v>0.11150818248066455</v>
      </c>
      <c r="L944" s="8">
        <f t="shared" si="276"/>
        <v>7.7936740705479055E-2</v>
      </c>
      <c r="M944" s="8">
        <f t="shared" si="277"/>
        <v>1.7113381071394193E-2</v>
      </c>
      <c r="N944" s="8">
        <f t="shared" si="278"/>
        <v>0.15645363086927583</v>
      </c>
      <c r="O944" s="8">
        <f t="shared" si="279"/>
        <v>0.49965499739838748</v>
      </c>
      <c r="P944" s="8">
        <f t="shared" si="280"/>
        <v>1.8308884102957586E-5</v>
      </c>
      <c r="Q944" s="8">
        <f t="shared" si="281"/>
        <v>0.43884824588709709</v>
      </c>
      <c r="R944" s="8">
        <f t="shared" si="282"/>
        <v>1</v>
      </c>
      <c r="S944" s="8">
        <f t="shared" si="283"/>
        <v>0.91651528109887115</v>
      </c>
      <c r="T944" s="8">
        <f t="shared" si="284"/>
        <v>0.99233290236677396</v>
      </c>
      <c r="W944" s="7">
        <v>811213</v>
      </c>
      <c r="X944" s="7" t="s">
        <v>1037</v>
      </c>
      <c r="Y944" s="8">
        <v>0</v>
      </c>
      <c r="Z944" s="8">
        <v>0</v>
      </c>
      <c r="AA944" s="8">
        <v>0</v>
      </c>
      <c r="AB944" s="8">
        <v>0</v>
      </c>
      <c r="AC944" s="8">
        <v>0</v>
      </c>
      <c r="AD944" s="8">
        <v>0</v>
      </c>
      <c r="AE944" s="8">
        <v>0</v>
      </c>
      <c r="AF944" s="8">
        <v>0</v>
      </c>
      <c r="AG944" s="8">
        <v>0</v>
      </c>
      <c r="AH944" s="8">
        <v>0</v>
      </c>
      <c r="AI944" s="8">
        <v>0</v>
      </c>
      <c r="AJ944" s="8">
        <v>0</v>
      </c>
      <c r="AK944" s="8">
        <v>0</v>
      </c>
      <c r="AL944" s="8">
        <v>0</v>
      </c>
      <c r="AM944" s="8">
        <v>0</v>
      </c>
      <c r="AN944" s="8">
        <v>1</v>
      </c>
      <c r="AO944" s="8">
        <v>0</v>
      </c>
      <c r="AP944" s="8">
        <v>0</v>
      </c>
      <c r="AS944" s="7">
        <v>811213</v>
      </c>
      <c r="AT944" s="7" t="s">
        <v>1037</v>
      </c>
      <c r="AU944" s="8">
        <v>8.6615753903022591E-2</v>
      </c>
      <c r="AV944" s="8">
        <v>1.995738481343887E-2</v>
      </c>
      <c r="AW944" s="8">
        <v>0.16946045932844681</v>
      </c>
      <c r="AX944" s="8">
        <v>3.4329640525526291E-2</v>
      </c>
      <c r="AY944" s="8">
        <v>8.3736105497073058E-3</v>
      </c>
      <c r="AZ944" s="8">
        <v>6.7360417120338204E-2</v>
      </c>
      <c r="BA944" s="8">
        <v>6.1176440613741917E-2</v>
      </c>
      <c r="BB944" s="8">
        <v>1.3196666369056777E-2</v>
      </c>
      <c r="BC944" s="8">
        <v>0.11150818248066455</v>
      </c>
      <c r="BD944" s="8">
        <v>7.7936740705479055E-2</v>
      </c>
      <c r="BE944" s="8">
        <v>1.7113381071394193E-2</v>
      </c>
      <c r="BF944" s="8">
        <v>0.15645363086927583</v>
      </c>
      <c r="BG944" s="8">
        <v>0.49965499739838748</v>
      </c>
      <c r="BH944" s="8">
        <v>1.8308884102957586E-5</v>
      </c>
      <c r="BI944" s="8">
        <v>0.43884824588709709</v>
      </c>
      <c r="BJ944" s="8">
        <v>1.2760335980445157</v>
      </c>
      <c r="BK944" s="8">
        <v>0.91651528109887115</v>
      </c>
      <c r="BL944" s="8">
        <v>0.99233290236677396</v>
      </c>
    </row>
    <row r="945" spans="1:64" x14ac:dyDescent="0.3">
      <c r="A945" s="7">
        <v>811219</v>
      </c>
      <c r="B945" s="7" t="str">
        <f t="shared" si="266"/>
        <v>Other Electronic and Precision Equipment Repair and Maintenance</v>
      </c>
      <c r="C945" s="8">
        <f t="shared" si="267"/>
        <v>5.3323332371099999E-2</v>
      </c>
      <c r="D945" s="8">
        <f t="shared" si="268"/>
        <v>8.4663352022600006E-3</v>
      </c>
      <c r="E945" s="8">
        <f t="shared" si="269"/>
        <v>8.03275325401E-2</v>
      </c>
      <c r="F945" s="8">
        <f t="shared" si="270"/>
        <v>2.0094616387100001E-2</v>
      </c>
      <c r="G945" s="8">
        <f t="shared" si="271"/>
        <v>2.86846059821E-3</v>
      </c>
      <c r="H945" s="8">
        <f t="shared" si="272"/>
        <v>2.9221298014900001E-2</v>
      </c>
      <c r="I945" s="8">
        <f t="shared" si="273"/>
        <v>3.6664114392999998E-2</v>
      </c>
      <c r="J945" s="8">
        <f t="shared" si="274"/>
        <v>4.8988800695200004E-3</v>
      </c>
      <c r="K945" s="8">
        <f t="shared" si="275"/>
        <v>4.7131132493900003E-2</v>
      </c>
      <c r="L945" s="8">
        <f t="shared" si="276"/>
        <v>4.3051926278600001E-2</v>
      </c>
      <c r="M945" s="8">
        <f t="shared" si="277"/>
        <v>6.8074260311000003E-3</v>
      </c>
      <c r="N945" s="8">
        <f t="shared" si="278"/>
        <v>7.7010216436899995E-2</v>
      </c>
      <c r="O945" s="8">
        <f t="shared" si="279"/>
        <v>0.61995778707299998</v>
      </c>
      <c r="P945" s="8">
        <f t="shared" si="280"/>
        <v>2.3778300224600001E-5</v>
      </c>
      <c r="Q945" s="8">
        <f t="shared" si="281"/>
        <v>0.54316296456299995</v>
      </c>
      <c r="R945" s="8">
        <f t="shared" si="282"/>
        <v>1.14211720011</v>
      </c>
      <c r="S945" s="8">
        <f t="shared" si="283"/>
        <v>1.0521843749999999</v>
      </c>
      <c r="T945" s="8">
        <f t="shared" si="284"/>
        <v>1.0886941269599999</v>
      </c>
      <c r="W945" s="7">
        <v>811219</v>
      </c>
      <c r="X945" s="7" t="s">
        <v>1038</v>
      </c>
      <c r="Y945" s="8">
        <v>5.3323332371099999E-2</v>
      </c>
      <c r="Z945" s="8">
        <v>8.4663352022600006E-3</v>
      </c>
      <c r="AA945" s="8">
        <v>8.03275325401E-2</v>
      </c>
      <c r="AB945" s="8">
        <v>2.0094616387100001E-2</v>
      </c>
      <c r="AC945" s="8">
        <v>2.86846059821E-3</v>
      </c>
      <c r="AD945" s="8">
        <v>2.9221298014900001E-2</v>
      </c>
      <c r="AE945" s="8">
        <v>3.6664114392999998E-2</v>
      </c>
      <c r="AF945" s="8">
        <v>4.8988800695200004E-3</v>
      </c>
      <c r="AG945" s="8">
        <v>4.7131132493900003E-2</v>
      </c>
      <c r="AH945" s="8">
        <v>4.3051926278600001E-2</v>
      </c>
      <c r="AI945" s="8">
        <v>6.8074260311000003E-3</v>
      </c>
      <c r="AJ945" s="8">
        <v>7.7010216436899995E-2</v>
      </c>
      <c r="AK945" s="8">
        <v>0.61995778707299998</v>
      </c>
      <c r="AL945" s="8">
        <v>2.3778300224600001E-5</v>
      </c>
      <c r="AM945" s="8">
        <v>0.54316296456299995</v>
      </c>
      <c r="AN945" s="8">
        <v>1.14211720011</v>
      </c>
      <c r="AO945" s="8">
        <v>1.0521843749999999</v>
      </c>
      <c r="AP945" s="8">
        <v>1.0886941269599999</v>
      </c>
      <c r="AS945" s="7">
        <v>811219</v>
      </c>
      <c r="AT945" s="7" t="s">
        <v>1038</v>
      </c>
      <c r="AU945" s="8">
        <v>9.3693094904564525E-2</v>
      </c>
      <c r="AV945" s="8">
        <v>2.1136161997775651E-2</v>
      </c>
      <c r="AW945" s="8">
        <v>0.18218070828079189</v>
      </c>
      <c r="AX945" s="8">
        <v>6.8224802580569496E-2</v>
      </c>
      <c r="AY945" s="8">
        <v>1.666941389884016E-2</v>
      </c>
      <c r="AZ945" s="8">
        <v>0.12922571259357257</v>
      </c>
      <c r="BA945" s="8">
        <v>6.5929973998030647E-2</v>
      </c>
      <c r="BB945" s="8">
        <v>1.3871187752162577E-2</v>
      </c>
      <c r="BC945" s="8">
        <v>0.11932230410606133</v>
      </c>
      <c r="BD945" s="8">
        <v>8.3781610923408051E-2</v>
      </c>
      <c r="BE945" s="8">
        <v>1.8087960440063066E-2</v>
      </c>
      <c r="BF945" s="8">
        <v>0.16800090722073868</v>
      </c>
      <c r="BG945" s="8">
        <v>0.56967397323503266</v>
      </c>
      <c r="BH945" s="8">
        <v>1.3596656974446292E-5</v>
      </c>
      <c r="BI945" s="8">
        <v>0.50186121806651574</v>
      </c>
      <c r="BJ945" s="8">
        <v>1.2970099651827416</v>
      </c>
      <c r="BK945" s="8">
        <v>1.1334747677829031</v>
      </c>
      <c r="BL945" s="8">
        <v>1.1184783045659676</v>
      </c>
    </row>
    <row r="946" spans="1:64" x14ac:dyDescent="0.3">
      <c r="A946" s="7">
        <v>811310</v>
      </c>
      <c r="B946" s="7" t="str">
        <f t="shared" si="266"/>
        <v>Commercial and Industrial Machinery and Equipment (except Automotive and Electronic) Repair and Maintenance</v>
      </c>
      <c r="C946" s="8">
        <f t="shared" si="267"/>
        <v>5.9940759012400001E-2</v>
      </c>
      <c r="D946" s="8">
        <f t="shared" si="268"/>
        <v>9.4150302275700006E-3</v>
      </c>
      <c r="E946" s="8">
        <f t="shared" si="269"/>
        <v>6.85199335809E-2</v>
      </c>
      <c r="F946" s="8">
        <f t="shared" si="270"/>
        <v>5.18988968959E-2</v>
      </c>
      <c r="G946" s="8">
        <f t="shared" si="271"/>
        <v>7.0220089746199999E-3</v>
      </c>
      <c r="H946" s="8">
        <f t="shared" si="272"/>
        <v>5.2635372781E-2</v>
      </c>
      <c r="I946" s="8">
        <f t="shared" si="273"/>
        <v>4.2518546805000001E-2</v>
      </c>
      <c r="J946" s="8">
        <f t="shared" si="274"/>
        <v>5.9498688712099996E-3</v>
      </c>
      <c r="K946" s="8">
        <f t="shared" si="275"/>
        <v>4.1914798703400001E-2</v>
      </c>
      <c r="L946" s="8">
        <f t="shared" si="276"/>
        <v>5.3442915804700002E-2</v>
      </c>
      <c r="M946" s="8">
        <f t="shared" si="277"/>
        <v>8.0377035636199998E-3</v>
      </c>
      <c r="N946" s="8">
        <f t="shared" si="278"/>
        <v>7.1749030504799999E-2</v>
      </c>
      <c r="O946" s="8">
        <f t="shared" si="279"/>
        <v>0.57734863968100003</v>
      </c>
      <c r="P946" s="8">
        <f t="shared" si="280"/>
        <v>1.04832509492E-5</v>
      </c>
      <c r="Q946" s="8">
        <f t="shared" si="281"/>
        <v>0.49508720660599997</v>
      </c>
      <c r="R946" s="8">
        <f t="shared" si="282"/>
        <v>1.13787572282</v>
      </c>
      <c r="S946" s="8">
        <f t="shared" si="283"/>
        <v>1.11155627865</v>
      </c>
      <c r="T946" s="8">
        <f t="shared" si="284"/>
        <v>1.0903832143800001</v>
      </c>
      <c r="W946" s="7">
        <v>811310</v>
      </c>
      <c r="X946" s="7" t="s">
        <v>1039</v>
      </c>
      <c r="Y946" s="8">
        <v>5.9940759012400001E-2</v>
      </c>
      <c r="Z946" s="8">
        <v>9.4150302275700006E-3</v>
      </c>
      <c r="AA946" s="8">
        <v>6.85199335809E-2</v>
      </c>
      <c r="AB946" s="8">
        <v>5.18988968959E-2</v>
      </c>
      <c r="AC946" s="8">
        <v>7.0220089746199999E-3</v>
      </c>
      <c r="AD946" s="8">
        <v>5.2635372781E-2</v>
      </c>
      <c r="AE946" s="8">
        <v>4.2518546805000001E-2</v>
      </c>
      <c r="AF946" s="8">
        <v>5.9498688712099996E-3</v>
      </c>
      <c r="AG946" s="8">
        <v>4.1914798703400001E-2</v>
      </c>
      <c r="AH946" s="8">
        <v>5.3442915804700002E-2</v>
      </c>
      <c r="AI946" s="8">
        <v>8.0377035636199998E-3</v>
      </c>
      <c r="AJ946" s="8">
        <v>7.1749030504799999E-2</v>
      </c>
      <c r="AK946" s="8">
        <v>0.57734863968100003</v>
      </c>
      <c r="AL946" s="8">
        <v>1.04832509492E-5</v>
      </c>
      <c r="AM946" s="8">
        <v>0.49508720660599997</v>
      </c>
      <c r="AN946" s="8">
        <v>1.13787572282</v>
      </c>
      <c r="AO946" s="8">
        <v>1.11155627865</v>
      </c>
      <c r="AP946" s="8">
        <v>1.0903832143800001</v>
      </c>
      <c r="AS946" s="7">
        <v>811310</v>
      </c>
      <c r="AT946" s="7" t="s">
        <v>1039</v>
      </c>
      <c r="AU946" s="8">
        <v>9.6523491508485479E-2</v>
      </c>
      <c r="AV946" s="8">
        <v>2.2448921382309351E-2</v>
      </c>
      <c r="AW946" s="8">
        <v>0.17722454484094513</v>
      </c>
      <c r="AX946" s="8">
        <v>8.5151349570035492E-2</v>
      </c>
      <c r="AY946" s="8">
        <v>1.8347460170669194E-2</v>
      </c>
      <c r="AZ946" s="8">
        <v>0.13797074549626287</v>
      </c>
      <c r="BA946" s="8">
        <v>7.1297243598390334E-2</v>
      </c>
      <c r="BB946" s="8">
        <v>1.5870055895641774E-2</v>
      </c>
      <c r="BC946" s="8">
        <v>0.1262583281744403</v>
      </c>
      <c r="BD946" s="8">
        <v>8.9784517925658086E-2</v>
      </c>
      <c r="BE946" s="8">
        <v>2.0128149880303065E-2</v>
      </c>
      <c r="BF946" s="8">
        <v>0.17539615855573221</v>
      </c>
      <c r="BG946" s="8">
        <v>0.56856632110856486</v>
      </c>
      <c r="BH946" s="8">
        <v>9.6261702681243567E-6</v>
      </c>
      <c r="BI946" s="8">
        <v>0.489635503513</v>
      </c>
      <c r="BJ946" s="8">
        <v>1.2961969577325807</v>
      </c>
      <c r="BK946" s="8">
        <v>1.2253405229787098</v>
      </c>
      <c r="BL946" s="8">
        <v>1.1972965954104837</v>
      </c>
    </row>
    <row r="947" spans="1:64" x14ac:dyDescent="0.3">
      <c r="A947" s="7">
        <v>811411</v>
      </c>
      <c r="B947" s="7" t="str">
        <f t="shared" si="266"/>
        <v>Home and Garden Equipment Repair and Maintenance</v>
      </c>
      <c r="C947" s="8">
        <f t="shared" si="267"/>
        <v>2.9817893231500001E-2</v>
      </c>
      <c r="D947" s="8">
        <f t="shared" si="268"/>
        <v>3.5679726146399999E-3</v>
      </c>
      <c r="E947" s="8">
        <f t="shared" si="269"/>
        <v>0.131509281965</v>
      </c>
      <c r="F947" s="8">
        <f t="shared" si="270"/>
        <v>5.8709627006000003E-3</v>
      </c>
      <c r="G947" s="8">
        <f t="shared" si="271"/>
        <v>9.5747409814499998E-4</v>
      </c>
      <c r="H947" s="8">
        <f t="shared" si="272"/>
        <v>3.5262581403200002E-2</v>
      </c>
      <c r="I947" s="8">
        <f t="shared" si="273"/>
        <v>1.29937761209E-2</v>
      </c>
      <c r="J947" s="8">
        <f t="shared" si="274"/>
        <v>1.6972444818500001E-3</v>
      </c>
      <c r="K947" s="8">
        <f t="shared" si="275"/>
        <v>6.1306141636100001E-2</v>
      </c>
      <c r="L947" s="8">
        <f t="shared" si="276"/>
        <v>1.5502989067200001E-2</v>
      </c>
      <c r="M947" s="8">
        <f t="shared" si="277"/>
        <v>2.25913048926E-3</v>
      </c>
      <c r="N947" s="8">
        <f t="shared" si="278"/>
        <v>9.8263358265400003E-2</v>
      </c>
      <c r="O947" s="8">
        <f t="shared" si="279"/>
        <v>0.80234955646399997</v>
      </c>
      <c r="P947" s="8">
        <f t="shared" si="280"/>
        <v>3.1706030282899998E-5</v>
      </c>
      <c r="Q947" s="8">
        <f t="shared" si="281"/>
        <v>0.67609583134399998</v>
      </c>
      <c r="R947" s="8">
        <f t="shared" si="282"/>
        <v>1.16489514781</v>
      </c>
      <c r="S947" s="8">
        <f t="shared" si="283"/>
        <v>1.0420910182000001</v>
      </c>
      <c r="T947" s="8">
        <f t="shared" si="284"/>
        <v>1.07599716224</v>
      </c>
      <c r="W947" s="7">
        <v>811411</v>
      </c>
      <c r="X947" s="7" t="s">
        <v>1040</v>
      </c>
      <c r="Y947" s="8">
        <v>2.9817893231500001E-2</v>
      </c>
      <c r="Z947" s="8">
        <v>3.5679726146399999E-3</v>
      </c>
      <c r="AA947" s="8">
        <v>0.131509281965</v>
      </c>
      <c r="AB947" s="8">
        <v>5.8709627006000003E-3</v>
      </c>
      <c r="AC947" s="8">
        <v>9.5747409814499998E-4</v>
      </c>
      <c r="AD947" s="8">
        <v>3.5262581403200002E-2</v>
      </c>
      <c r="AE947" s="8">
        <v>1.29937761209E-2</v>
      </c>
      <c r="AF947" s="8">
        <v>1.6972444818500001E-3</v>
      </c>
      <c r="AG947" s="8">
        <v>6.1306141636100001E-2</v>
      </c>
      <c r="AH947" s="8">
        <v>1.5502989067200001E-2</v>
      </c>
      <c r="AI947" s="8">
        <v>2.25913048926E-3</v>
      </c>
      <c r="AJ947" s="8">
        <v>9.8263358265400003E-2</v>
      </c>
      <c r="AK947" s="8">
        <v>0.80234955646399997</v>
      </c>
      <c r="AL947" s="8">
        <v>3.1706030282899998E-5</v>
      </c>
      <c r="AM947" s="8">
        <v>0.67609583134399998</v>
      </c>
      <c r="AN947" s="8">
        <v>1.16489514781</v>
      </c>
      <c r="AO947" s="8">
        <v>1.0420910182000001</v>
      </c>
      <c r="AP947" s="8">
        <v>1.07599716224</v>
      </c>
      <c r="AS947" s="7">
        <v>811411</v>
      </c>
      <c r="AT947" s="7" t="s">
        <v>1040</v>
      </c>
      <c r="AU947" s="8">
        <v>4.2108151305243535E-2</v>
      </c>
      <c r="AV947" s="8">
        <v>9.5575916705971011E-3</v>
      </c>
      <c r="AW947" s="8">
        <v>0.26237829627709675</v>
      </c>
      <c r="AX947" s="8">
        <v>1.1730070077172418E-2</v>
      </c>
      <c r="AY947" s="8">
        <v>3.1374723980742416E-3</v>
      </c>
      <c r="AZ947" s="8">
        <v>7.8594896529006933E-2</v>
      </c>
      <c r="BA947" s="8">
        <v>2.1378196900099036E-2</v>
      </c>
      <c r="BB947" s="8">
        <v>5.0185280581601602E-3</v>
      </c>
      <c r="BC947" s="8">
        <v>0.13835554074873069</v>
      </c>
      <c r="BD947" s="8">
        <v>2.628956418710323E-2</v>
      </c>
      <c r="BE947" s="8">
        <v>6.2347583636546784E-3</v>
      </c>
      <c r="BF947" s="8">
        <v>0.18636805842264842</v>
      </c>
      <c r="BG947" s="8">
        <v>0.79008535927056511</v>
      </c>
      <c r="BH947" s="8">
        <v>3.3204886967776782E-5</v>
      </c>
      <c r="BI947" s="8">
        <v>0.66905996491682229</v>
      </c>
      <c r="BJ947" s="8">
        <v>1.3140440392529031</v>
      </c>
      <c r="BK947" s="8">
        <v>1.0773334067461291</v>
      </c>
      <c r="BL947" s="8">
        <v>1.1486232334488713</v>
      </c>
    </row>
    <row r="948" spans="1:64" x14ac:dyDescent="0.3">
      <c r="A948" s="7">
        <v>811412</v>
      </c>
      <c r="B948" s="7" t="str">
        <f t="shared" si="266"/>
        <v>Appliance Repair and Maintenance</v>
      </c>
      <c r="C948" s="8">
        <f t="shared" si="267"/>
        <v>3.0194716814699998E-2</v>
      </c>
      <c r="D948" s="8">
        <f t="shared" si="268"/>
        <v>3.6250958840799998E-3</v>
      </c>
      <c r="E948" s="8">
        <f t="shared" si="269"/>
        <v>0.13028856036200001</v>
      </c>
      <c r="F948" s="8">
        <f t="shared" si="270"/>
        <v>6.0915596842500003E-3</v>
      </c>
      <c r="G948" s="8">
        <f t="shared" si="271"/>
        <v>9.3890923154700003E-4</v>
      </c>
      <c r="H948" s="8">
        <f t="shared" si="272"/>
        <v>3.3611534447399997E-2</v>
      </c>
      <c r="I948" s="8">
        <f t="shared" si="273"/>
        <v>1.30166113301E-2</v>
      </c>
      <c r="J948" s="8">
        <f t="shared" si="274"/>
        <v>1.7204637951500001E-3</v>
      </c>
      <c r="K948" s="8">
        <f t="shared" si="275"/>
        <v>6.0503577961500001E-2</v>
      </c>
      <c r="L948" s="8">
        <f t="shared" si="276"/>
        <v>1.5900832716600002E-2</v>
      </c>
      <c r="M948" s="8">
        <f t="shared" si="277"/>
        <v>2.2898361638200001E-3</v>
      </c>
      <c r="N948" s="8">
        <f t="shared" si="278"/>
        <v>9.7357865383700004E-2</v>
      </c>
      <c r="O948" s="8">
        <f t="shared" si="279"/>
        <v>0.80266361080000004</v>
      </c>
      <c r="P948" s="8">
        <f t="shared" si="280"/>
        <v>3.2938613893599999E-5</v>
      </c>
      <c r="Q948" s="8">
        <f t="shared" si="281"/>
        <v>0.67794283947</v>
      </c>
      <c r="R948" s="8">
        <f t="shared" si="282"/>
        <v>1.1641083730599999</v>
      </c>
      <c r="S948" s="8">
        <f t="shared" si="283"/>
        <v>1.0406420033599999</v>
      </c>
      <c r="T948" s="8">
        <f t="shared" si="284"/>
        <v>1.0752406530900001</v>
      </c>
      <c r="W948" s="7">
        <v>811412</v>
      </c>
      <c r="X948" s="7" t="s">
        <v>1041</v>
      </c>
      <c r="Y948" s="8">
        <v>3.0194716814699998E-2</v>
      </c>
      <c r="Z948" s="8">
        <v>3.6250958840799998E-3</v>
      </c>
      <c r="AA948" s="8">
        <v>0.13028856036200001</v>
      </c>
      <c r="AB948" s="8">
        <v>6.0915596842500003E-3</v>
      </c>
      <c r="AC948" s="8">
        <v>9.3890923154700003E-4</v>
      </c>
      <c r="AD948" s="8">
        <v>3.3611534447399997E-2</v>
      </c>
      <c r="AE948" s="8">
        <v>1.30166113301E-2</v>
      </c>
      <c r="AF948" s="8">
        <v>1.7204637951500001E-3</v>
      </c>
      <c r="AG948" s="8">
        <v>6.0503577961500001E-2</v>
      </c>
      <c r="AH948" s="8">
        <v>1.5900832716600002E-2</v>
      </c>
      <c r="AI948" s="8">
        <v>2.2898361638200001E-3</v>
      </c>
      <c r="AJ948" s="8">
        <v>9.7357865383700004E-2</v>
      </c>
      <c r="AK948" s="8">
        <v>0.80266361080000004</v>
      </c>
      <c r="AL948" s="8">
        <v>3.2938613893599999E-5</v>
      </c>
      <c r="AM948" s="8">
        <v>0.67794283947</v>
      </c>
      <c r="AN948" s="8">
        <v>1.1641083730599999</v>
      </c>
      <c r="AO948" s="8">
        <v>1.0406420033599999</v>
      </c>
      <c r="AP948" s="8">
        <v>1.0752406530900001</v>
      </c>
      <c r="AS948" s="7">
        <v>811412</v>
      </c>
      <c r="AT948" s="7" t="s">
        <v>1041</v>
      </c>
      <c r="AU948" s="8">
        <v>4.2261047515312899E-2</v>
      </c>
      <c r="AV948" s="8">
        <v>9.6673920383924198E-3</v>
      </c>
      <c r="AW948" s="8">
        <v>0.26039496232677428</v>
      </c>
      <c r="AX948" s="8">
        <v>1.148832439339274E-2</v>
      </c>
      <c r="AY948" s="8">
        <v>3.1336092079820811E-3</v>
      </c>
      <c r="AZ948" s="8">
        <v>7.3266244785688689E-2</v>
      </c>
      <c r="BA948" s="8">
        <v>2.1338916470594996E-2</v>
      </c>
      <c r="BB948" s="8">
        <v>5.0681664444185487E-3</v>
      </c>
      <c r="BC948" s="8">
        <v>0.13698646127986611</v>
      </c>
      <c r="BD948" s="8">
        <v>2.630838162843226E-2</v>
      </c>
      <c r="BE948" s="8">
        <v>6.2935529068829012E-3</v>
      </c>
      <c r="BF948" s="8">
        <v>0.18486320575097734</v>
      </c>
      <c r="BG948" s="8">
        <v>0.79039501594267736</v>
      </c>
      <c r="BH948" s="8">
        <v>3.0711626464645165E-5</v>
      </c>
      <c r="BI948" s="8">
        <v>0.67104238655543513</v>
      </c>
      <c r="BJ948" s="8">
        <v>1.3123234018806451</v>
      </c>
      <c r="BK948" s="8">
        <v>1.0717591461296776</v>
      </c>
      <c r="BL948" s="8">
        <v>1.1472645119370968</v>
      </c>
    </row>
    <row r="949" spans="1:64" x14ac:dyDescent="0.3">
      <c r="A949" s="7">
        <v>811420</v>
      </c>
      <c r="B949" s="7" t="str">
        <f t="shared" si="266"/>
        <v>Reupholstery and Furniture Repair</v>
      </c>
      <c r="C949" s="8">
        <f t="shared" si="267"/>
        <v>3.0132645255299999E-2</v>
      </c>
      <c r="D949" s="8">
        <f t="shared" si="268"/>
        <v>3.6098859106400002E-3</v>
      </c>
      <c r="E949" s="8">
        <f t="shared" si="269"/>
        <v>0.12996116100899999</v>
      </c>
      <c r="F949" s="8">
        <f t="shared" si="270"/>
        <v>3.6142733229999999E-3</v>
      </c>
      <c r="G949" s="8">
        <f t="shared" si="271"/>
        <v>5.6041921341200003E-4</v>
      </c>
      <c r="H949" s="8">
        <f t="shared" si="272"/>
        <v>2.0084945791500001E-2</v>
      </c>
      <c r="I949" s="8">
        <f t="shared" si="273"/>
        <v>1.2999820932699999E-2</v>
      </c>
      <c r="J949" s="8">
        <f t="shared" si="274"/>
        <v>1.7103672124600001E-3</v>
      </c>
      <c r="K949" s="8">
        <f t="shared" si="275"/>
        <v>6.0250443266000001E-2</v>
      </c>
      <c r="L949" s="8">
        <f t="shared" si="276"/>
        <v>1.5859705138099998E-2</v>
      </c>
      <c r="M949" s="8">
        <f t="shared" si="277"/>
        <v>2.28021686662E-3</v>
      </c>
      <c r="N949" s="8">
        <f t="shared" si="278"/>
        <v>9.7112234120299998E-2</v>
      </c>
      <c r="O949" s="8">
        <f t="shared" si="279"/>
        <v>0.80266019363200003</v>
      </c>
      <c r="P949" s="8">
        <f t="shared" si="280"/>
        <v>5.5041399197100001E-5</v>
      </c>
      <c r="Q949" s="8">
        <f t="shared" si="281"/>
        <v>0.67932809342800005</v>
      </c>
      <c r="R949" s="8">
        <f t="shared" si="282"/>
        <v>1.1637036921799999</v>
      </c>
      <c r="S949" s="8">
        <f t="shared" si="283"/>
        <v>1.02425963833</v>
      </c>
      <c r="T949" s="8">
        <f t="shared" si="284"/>
        <v>1.07496063141</v>
      </c>
      <c r="W949" s="7">
        <v>811420</v>
      </c>
      <c r="X949" s="7" t="s">
        <v>1042</v>
      </c>
      <c r="Y949" s="8">
        <v>3.0132645255299999E-2</v>
      </c>
      <c r="Z949" s="8">
        <v>3.6098859106400002E-3</v>
      </c>
      <c r="AA949" s="8">
        <v>0.12996116100899999</v>
      </c>
      <c r="AB949" s="8">
        <v>3.6142733229999999E-3</v>
      </c>
      <c r="AC949" s="8">
        <v>5.6041921341200003E-4</v>
      </c>
      <c r="AD949" s="8">
        <v>2.0084945791500001E-2</v>
      </c>
      <c r="AE949" s="8">
        <v>1.2999820932699999E-2</v>
      </c>
      <c r="AF949" s="8">
        <v>1.7103672124600001E-3</v>
      </c>
      <c r="AG949" s="8">
        <v>6.0250443266000001E-2</v>
      </c>
      <c r="AH949" s="8">
        <v>1.5859705138099998E-2</v>
      </c>
      <c r="AI949" s="8">
        <v>2.28021686662E-3</v>
      </c>
      <c r="AJ949" s="8">
        <v>9.7112234120299998E-2</v>
      </c>
      <c r="AK949" s="8">
        <v>0.80266019363200003</v>
      </c>
      <c r="AL949" s="8">
        <v>5.5041399197100001E-5</v>
      </c>
      <c r="AM949" s="8">
        <v>0.67932809342800005</v>
      </c>
      <c r="AN949" s="8">
        <v>1.1637036921799999</v>
      </c>
      <c r="AO949" s="8">
        <v>1.02425963833</v>
      </c>
      <c r="AP949" s="8">
        <v>1.07496063141</v>
      </c>
      <c r="AS949" s="7">
        <v>811420</v>
      </c>
      <c r="AT949" s="7" t="s">
        <v>1042</v>
      </c>
      <c r="AU949" s="8">
        <v>3.9250754230041943E-2</v>
      </c>
      <c r="AV949" s="8">
        <v>9.1828833151053248E-3</v>
      </c>
      <c r="AW949" s="8">
        <v>0.23710014094098386</v>
      </c>
      <c r="AX949" s="8">
        <v>1.0403499105588227E-2</v>
      </c>
      <c r="AY949" s="8">
        <v>2.8610366512411608E-3</v>
      </c>
      <c r="AZ949" s="8">
        <v>6.3451749676603206E-2</v>
      </c>
      <c r="BA949" s="8">
        <v>1.9836051642091932E-2</v>
      </c>
      <c r="BB949" s="8">
        <v>4.8143078612711285E-3</v>
      </c>
      <c r="BC949" s="8">
        <v>0.12455598554858709</v>
      </c>
      <c r="BD949" s="8">
        <v>2.448541228869355E-2</v>
      </c>
      <c r="BE949" s="8">
        <v>5.9886517922008078E-3</v>
      </c>
      <c r="BF949" s="8">
        <v>0.16854670667102908</v>
      </c>
      <c r="BG949" s="8">
        <v>0.71266120195387184</v>
      </c>
      <c r="BH949" s="8">
        <v>2.8585911167446769E-5</v>
      </c>
      <c r="BI949" s="8">
        <v>0.60608246635838703</v>
      </c>
      <c r="BJ949" s="8">
        <v>1.2855337784862908</v>
      </c>
      <c r="BK949" s="8">
        <v>0.96381305962693553</v>
      </c>
      <c r="BL949" s="8">
        <v>1.0363031192458063</v>
      </c>
    </row>
    <row r="950" spans="1:64" x14ac:dyDescent="0.3">
      <c r="A950" s="7">
        <v>811430</v>
      </c>
      <c r="B950" s="7" t="str">
        <f t="shared" si="266"/>
        <v>Footwear and Leather Goods Repair</v>
      </c>
      <c r="C950" s="8">
        <f t="shared" si="267"/>
        <v>2.0365578049340322E-2</v>
      </c>
      <c r="D950" s="8">
        <f t="shared" si="268"/>
        <v>5.8514590400817745E-3</v>
      </c>
      <c r="E950" s="8">
        <f t="shared" si="269"/>
        <v>0.11175690884669356</v>
      </c>
      <c r="F950" s="8">
        <f t="shared" si="270"/>
        <v>3.7270593651569364E-3</v>
      </c>
      <c r="G950" s="8">
        <f t="shared" si="271"/>
        <v>1.3473491201620321E-3</v>
      </c>
      <c r="H950" s="8">
        <f t="shared" si="272"/>
        <v>2.3914454798958061E-2</v>
      </c>
      <c r="I950" s="8">
        <f t="shared" si="273"/>
        <v>1.0029333052491936E-2</v>
      </c>
      <c r="J950" s="8">
        <f t="shared" si="274"/>
        <v>3.1287494488475807E-3</v>
      </c>
      <c r="K950" s="8">
        <f t="shared" si="275"/>
        <v>5.8495209007059672E-2</v>
      </c>
      <c r="L950" s="8">
        <f t="shared" si="276"/>
        <v>1.3040212502638707E-2</v>
      </c>
      <c r="M950" s="8">
        <f t="shared" si="277"/>
        <v>3.8943620682016134E-3</v>
      </c>
      <c r="N950" s="8">
        <f t="shared" si="278"/>
        <v>7.9533967035258057E-2</v>
      </c>
      <c r="O950" s="8">
        <f t="shared" si="279"/>
        <v>0.27196962554390308</v>
      </c>
      <c r="P950" s="8">
        <f t="shared" si="280"/>
        <v>1.0841013827633869E-5</v>
      </c>
      <c r="Q950" s="8">
        <f t="shared" si="281"/>
        <v>0.23240038122338719</v>
      </c>
      <c r="R950" s="8">
        <f t="shared" si="282"/>
        <v>1</v>
      </c>
      <c r="S950" s="8">
        <f t="shared" si="283"/>
        <v>0.3676985407035484</v>
      </c>
      <c r="T950" s="8">
        <f t="shared" si="284"/>
        <v>0.4103629689274193</v>
      </c>
      <c r="W950" s="7">
        <v>811430</v>
      </c>
      <c r="X950" s="7" t="s">
        <v>1043</v>
      </c>
      <c r="Y950" s="8">
        <v>0</v>
      </c>
      <c r="Z950" s="8">
        <v>0</v>
      </c>
      <c r="AA950" s="8">
        <v>0</v>
      </c>
      <c r="AB950" s="8">
        <v>0</v>
      </c>
      <c r="AC950" s="8">
        <v>0</v>
      </c>
      <c r="AD950" s="8">
        <v>0</v>
      </c>
      <c r="AE950" s="8">
        <v>0</v>
      </c>
      <c r="AF950" s="8">
        <v>0</v>
      </c>
      <c r="AG950" s="8">
        <v>0</v>
      </c>
      <c r="AH950" s="8">
        <v>0</v>
      </c>
      <c r="AI950" s="8">
        <v>0</v>
      </c>
      <c r="AJ950" s="8">
        <v>0</v>
      </c>
      <c r="AK950" s="8">
        <v>0</v>
      </c>
      <c r="AL950" s="8">
        <v>0</v>
      </c>
      <c r="AM950" s="8">
        <v>0</v>
      </c>
      <c r="AN950" s="8">
        <v>1</v>
      </c>
      <c r="AO950" s="8">
        <v>0</v>
      </c>
      <c r="AP950" s="8">
        <v>0</v>
      </c>
      <c r="AS950" s="7">
        <v>811430</v>
      </c>
      <c r="AT950" s="7" t="s">
        <v>1043</v>
      </c>
      <c r="AU950" s="8">
        <v>2.0365578049340322E-2</v>
      </c>
      <c r="AV950" s="8">
        <v>5.8514590400817745E-3</v>
      </c>
      <c r="AW950" s="8">
        <v>0.11175690884669356</v>
      </c>
      <c r="AX950" s="8">
        <v>3.7270593651569364E-3</v>
      </c>
      <c r="AY950" s="8">
        <v>1.3473491201620321E-3</v>
      </c>
      <c r="AZ950" s="8">
        <v>2.3914454798958061E-2</v>
      </c>
      <c r="BA950" s="8">
        <v>1.0029333052491936E-2</v>
      </c>
      <c r="BB950" s="8">
        <v>3.1287494488475807E-3</v>
      </c>
      <c r="BC950" s="8">
        <v>5.8495209007059672E-2</v>
      </c>
      <c r="BD950" s="8">
        <v>1.3040212502638707E-2</v>
      </c>
      <c r="BE950" s="8">
        <v>3.8943620682016134E-3</v>
      </c>
      <c r="BF950" s="8">
        <v>7.9533967035258057E-2</v>
      </c>
      <c r="BG950" s="8">
        <v>0.27196962554390308</v>
      </c>
      <c r="BH950" s="8">
        <v>1.0841013827633869E-5</v>
      </c>
      <c r="BI950" s="8">
        <v>0.23240038122338719</v>
      </c>
      <c r="BJ950" s="8">
        <v>1.1379739459358065</v>
      </c>
      <c r="BK950" s="8">
        <v>0.3676985407035484</v>
      </c>
      <c r="BL950" s="8">
        <v>0.4103629689274193</v>
      </c>
    </row>
    <row r="951" spans="1:64" x14ac:dyDescent="0.3">
      <c r="A951" s="7">
        <v>811490</v>
      </c>
      <c r="B951" s="7" t="str">
        <f t="shared" si="266"/>
        <v>Other Personal and Household Goods Repair and Maintenance</v>
      </c>
      <c r="C951" s="8">
        <f t="shared" si="267"/>
        <v>2.9676311147499999E-2</v>
      </c>
      <c r="D951" s="8">
        <f t="shared" si="268"/>
        <v>3.5452558677500001E-3</v>
      </c>
      <c r="E951" s="8">
        <f t="shared" si="269"/>
        <v>0.129475706839</v>
      </c>
      <c r="F951" s="8">
        <f t="shared" si="270"/>
        <v>1.6507671445899999E-3</v>
      </c>
      <c r="G951" s="8">
        <f t="shared" si="271"/>
        <v>2.40867325266E-4</v>
      </c>
      <c r="H951" s="8">
        <f t="shared" si="272"/>
        <v>8.7214332635500002E-3</v>
      </c>
      <c r="I951" s="8">
        <f t="shared" si="273"/>
        <v>1.29406623394E-2</v>
      </c>
      <c r="J951" s="8">
        <f t="shared" si="274"/>
        <v>1.6831087164199999E-3</v>
      </c>
      <c r="K951" s="8">
        <f t="shared" si="275"/>
        <v>6.00308395496E-2</v>
      </c>
      <c r="L951" s="8">
        <f t="shared" si="276"/>
        <v>1.5706228001300001E-2</v>
      </c>
      <c r="M951" s="8">
        <f t="shared" si="277"/>
        <v>2.23891907802E-3</v>
      </c>
      <c r="N951" s="8">
        <f t="shared" si="278"/>
        <v>9.6750182990000003E-2</v>
      </c>
      <c r="O951" s="8">
        <f t="shared" si="279"/>
        <v>0.80278955471900004</v>
      </c>
      <c r="P951" s="8">
        <f t="shared" si="280"/>
        <v>1.2613001606500001E-4</v>
      </c>
      <c r="Q951" s="8">
        <f t="shared" si="281"/>
        <v>0.67877367361100005</v>
      </c>
      <c r="R951" s="8">
        <f t="shared" si="282"/>
        <v>1.1626972738500001</v>
      </c>
      <c r="S951" s="8">
        <f t="shared" si="283"/>
        <v>1.01061306773</v>
      </c>
      <c r="T951" s="8">
        <f t="shared" si="284"/>
        <v>1.0746546106099999</v>
      </c>
      <c r="W951" s="7">
        <v>811490</v>
      </c>
      <c r="X951" s="7" t="s">
        <v>1044</v>
      </c>
      <c r="Y951" s="8">
        <v>2.9676311147499999E-2</v>
      </c>
      <c r="Z951" s="8">
        <v>3.5452558677500001E-3</v>
      </c>
      <c r="AA951" s="8">
        <v>0.129475706839</v>
      </c>
      <c r="AB951" s="8">
        <v>1.6507671445899999E-3</v>
      </c>
      <c r="AC951" s="8">
        <v>2.40867325266E-4</v>
      </c>
      <c r="AD951" s="8">
        <v>8.7214332635500002E-3</v>
      </c>
      <c r="AE951" s="8">
        <v>1.29406623394E-2</v>
      </c>
      <c r="AF951" s="8">
        <v>1.6831087164199999E-3</v>
      </c>
      <c r="AG951" s="8">
        <v>6.00308395496E-2</v>
      </c>
      <c r="AH951" s="8">
        <v>1.5706228001300001E-2</v>
      </c>
      <c r="AI951" s="8">
        <v>2.23891907802E-3</v>
      </c>
      <c r="AJ951" s="8">
        <v>9.6750182990000003E-2</v>
      </c>
      <c r="AK951" s="8">
        <v>0.80278955471900004</v>
      </c>
      <c r="AL951" s="8">
        <v>1.2613001606500001E-4</v>
      </c>
      <c r="AM951" s="8">
        <v>0.67877367361100005</v>
      </c>
      <c r="AN951" s="8">
        <v>1.1626972738500001</v>
      </c>
      <c r="AO951" s="8">
        <v>1.01061306773</v>
      </c>
      <c r="AP951" s="8">
        <v>1.0746546106099999</v>
      </c>
      <c r="AS951" s="7">
        <v>811490</v>
      </c>
      <c r="AT951" s="7" t="s">
        <v>1044</v>
      </c>
      <c r="AU951" s="8">
        <v>4.2210184810599995E-2</v>
      </c>
      <c r="AV951" s="8">
        <v>9.6690658950964476E-3</v>
      </c>
      <c r="AW951" s="8">
        <v>0.26315166216932256</v>
      </c>
      <c r="AX951" s="8">
        <v>1.045295262178742E-2</v>
      </c>
      <c r="AY951" s="8">
        <v>2.6750144592517094E-3</v>
      </c>
      <c r="AZ951" s="8">
        <v>6.6259364848587063E-2</v>
      </c>
      <c r="BA951" s="8">
        <v>2.1366157703227737E-2</v>
      </c>
      <c r="BB951" s="8">
        <v>5.0598139926208074E-3</v>
      </c>
      <c r="BC951" s="8">
        <v>0.13807166047676137</v>
      </c>
      <c r="BD951" s="8">
        <v>2.6139785854851622E-2</v>
      </c>
      <c r="BE951" s="8">
        <v>6.2793451265677419E-3</v>
      </c>
      <c r="BF951" s="8">
        <v>0.18675888230636289</v>
      </c>
      <c r="BG951" s="8">
        <v>0.80346405883999961</v>
      </c>
      <c r="BH951" s="8">
        <v>3.2743522731308063E-5</v>
      </c>
      <c r="BI951" s="8">
        <v>0.68271927643800001</v>
      </c>
      <c r="BJ951" s="8">
        <v>1.3150309128750004</v>
      </c>
      <c r="BK951" s="8">
        <v>1.0793873319298388</v>
      </c>
      <c r="BL951" s="8">
        <v>1.1644976321730642</v>
      </c>
    </row>
    <row r="952" spans="1:64" x14ac:dyDescent="0.3">
      <c r="A952" s="7">
        <v>812111</v>
      </c>
      <c r="B952" s="7" t="str">
        <f t="shared" si="266"/>
        <v>Barber Shops</v>
      </c>
      <c r="C952" s="8">
        <f t="shared" si="267"/>
        <v>8.3844786960699996E-2</v>
      </c>
      <c r="D952" s="8">
        <f t="shared" si="268"/>
        <v>1.4332207553199999E-2</v>
      </c>
      <c r="E952" s="8">
        <f t="shared" si="269"/>
        <v>0.115694623158</v>
      </c>
      <c r="F952" s="8">
        <f t="shared" si="270"/>
        <v>3.5120989211299997E-2</v>
      </c>
      <c r="G952" s="8">
        <f t="shared" si="271"/>
        <v>5.2761129526300004E-3</v>
      </c>
      <c r="H952" s="8">
        <f t="shared" si="272"/>
        <v>4.2686204081600003E-2</v>
      </c>
      <c r="I952" s="8">
        <f t="shared" si="273"/>
        <v>4.6912748796100003E-2</v>
      </c>
      <c r="J952" s="8">
        <f t="shared" si="274"/>
        <v>7.4164845758899998E-3</v>
      </c>
      <c r="K952" s="8">
        <f t="shared" si="275"/>
        <v>5.7751055493800003E-2</v>
      </c>
      <c r="L952" s="8">
        <f t="shared" si="276"/>
        <v>4.7436292650499999E-2</v>
      </c>
      <c r="M952" s="8">
        <f t="shared" si="277"/>
        <v>1.02750989532E-2</v>
      </c>
      <c r="N952" s="8">
        <f t="shared" si="278"/>
        <v>9.8342876811399998E-2</v>
      </c>
      <c r="O952" s="8">
        <f t="shared" si="279"/>
        <v>0.70599372549200001</v>
      </c>
      <c r="P952" s="8">
        <f t="shared" si="280"/>
        <v>2.4112298607800002E-5</v>
      </c>
      <c r="Q952" s="8">
        <f t="shared" si="281"/>
        <v>0.62983439550999998</v>
      </c>
      <c r="R952" s="8">
        <f t="shared" si="282"/>
        <v>1.21387161767</v>
      </c>
      <c r="S952" s="8">
        <f t="shared" si="283"/>
        <v>1.08308330625</v>
      </c>
      <c r="T952" s="8">
        <f t="shared" si="284"/>
        <v>1.1120802888700001</v>
      </c>
      <c r="W952" s="7">
        <v>812111</v>
      </c>
      <c r="X952" s="7" t="s">
        <v>1045</v>
      </c>
      <c r="Y952" s="8">
        <v>8.3844786960699996E-2</v>
      </c>
      <c r="Z952" s="8">
        <v>1.4332207553199999E-2</v>
      </c>
      <c r="AA952" s="8">
        <v>0.115694623158</v>
      </c>
      <c r="AB952" s="8">
        <v>3.5120989211299997E-2</v>
      </c>
      <c r="AC952" s="8">
        <v>5.2761129526300004E-3</v>
      </c>
      <c r="AD952" s="8">
        <v>4.2686204081600003E-2</v>
      </c>
      <c r="AE952" s="8">
        <v>4.6912748796100003E-2</v>
      </c>
      <c r="AF952" s="8">
        <v>7.4164845758899998E-3</v>
      </c>
      <c r="AG952" s="8">
        <v>5.7751055493800003E-2</v>
      </c>
      <c r="AH952" s="8">
        <v>4.7436292650499999E-2</v>
      </c>
      <c r="AI952" s="8">
        <v>1.02750989532E-2</v>
      </c>
      <c r="AJ952" s="8">
        <v>9.8342876811399998E-2</v>
      </c>
      <c r="AK952" s="8">
        <v>0.70599372549200001</v>
      </c>
      <c r="AL952" s="8">
        <v>2.4112298607800002E-5</v>
      </c>
      <c r="AM952" s="8">
        <v>0.62983439550999998</v>
      </c>
      <c r="AN952" s="8">
        <v>1.21387161767</v>
      </c>
      <c r="AO952" s="8">
        <v>1.08308330625</v>
      </c>
      <c r="AP952" s="8">
        <v>1.1120802888700001</v>
      </c>
      <c r="AS952" s="7">
        <v>812111</v>
      </c>
      <c r="AT952" s="7" t="s">
        <v>1045</v>
      </c>
      <c r="AU952" s="8">
        <v>0.11991865117141934</v>
      </c>
      <c r="AV952" s="8">
        <v>3.2235287235806452E-2</v>
      </c>
      <c r="AW952" s="8">
        <v>0.23444225134161936</v>
      </c>
      <c r="AX952" s="8">
        <v>3.7889489470319844E-2</v>
      </c>
      <c r="AY952" s="8">
        <v>9.2538146297114522E-3</v>
      </c>
      <c r="AZ952" s="8">
        <v>6.4138929663109703E-2</v>
      </c>
      <c r="BA952" s="8">
        <v>6.6994897979235482E-2</v>
      </c>
      <c r="BB952" s="8">
        <v>1.8013326765998233E-2</v>
      </c>
      <c r="BC952" s="8">
        <v>0.13191243903803065</v>
      </c>
      <c r="BD952" s="8">
        <v>6.8797799102238696E-2</v>
      </c>
      <c r="BE952" s="8">
        <v>2.3663290860320804E-2</v>
      </c>
      <c r="BF952" s="8">
        <v>0.19209769403827587</v>
      </c>
      <c r="BG952" s="8">
        <v>0.69458296858659785</v>
      </c>
      <c r="BH952" s="8">
        <v>2.7771966309283877E-5</v>
      </c>
      <c r="BI952" s="8">
        <v>0.62210370753303224</v>
      </c>
      <c r="BJ952" s="8">
        <v>1.3865961897490318</v>
      </c>
      <c r="BK952" s="8">
        <v>1.0951532015048386</v>
      </c>
      <c r="BL952" s="8">
        <v>1.2007916315253222</v>
      </c>
    </row>
    <row r="953" spans="1:64" x14ac:dyDescent="0.3">
      <c r="A953" s="7">
        <v>812112</v>
      </c>
      <c r="B953" s="7" t="str">
        <f t="shared" si="266"/>
        <v>Beauty Salons</v>
      </c>
      <c r="C953" s="8">
        <f t="shared" si="267"/>
        <v>8.3638321046600003E-2</v>
      </c>
      <c r="D953" s="8">
        <f t="shared" si="268"/>
        <v>1.43067205065E-2</v>
      </c>
      <c r="E953" s="8">
        <f t="shared" si="269"/>
        <v>9.04223728225E-2</v>
      </c>
      <c r="F953" s="8">
        <f t="shared" si="270"/>
        <v>3.4080145488900003E-2</v>
      </c>
      <c r="G953" s="8">
        <f t="shared" si="271"/>
        <v>5.1040533837799999E-3</v>
      </c>
      <c r="H953" s="8">
        <f t="shared" si="272"/>
        <v>3.0717746297700001E-2</v>
      </c>
      <c r="I953" s="8">
        <f t="shared" si="273"/>
        <v>4.6918449935499998E-2</v>
      </c>
      <c r="J953" s="8">
        <f t="shared" si="274"/>
        <v>7.4090882496099996E-3</v>
      </c>
      <c r="K953" s="8">
        <f t="shared" si="275"/>
        <v>4.3661593710000002E-2</v>
      </c>
      <c r="L953" s="8">
        <f t="shared" si="276"/>
        <v>4.7261954286699999E-2</v>
      </c>
      <c r="M953" s="8">
        <f t="shared" si="277"/>
        <v>1.02512475817E-2</v>
      </c>
      <c r="N953" s="8">
        <f t="shared" si="278"/>
        <v>7.7699672269900003E-2</v>
      </c>
      <c r="O953" s="8">
        <f t="shared" si="279"/>
        <v>0.70602472018499995</v>
      </c>
      <c r="P953" s="8">
        <f t="shared" si="280"/>
        <v>2.4890995528800002E-5</v>
      </c>
      <c r="Q953" s="8">
        <f t="shared" si="281"/>
        <v>0.62948028964199998</v>
      </c>
      <c r="R953" s="8">
        <f t="shared" si="282"/>
        <v>1.18836741438</v>
      </c>
      <c r="S953" s="8">
        <f t="shared" si="283"/>
        <v>1.06990194517</v>
      </c>
      <c r="T953" s="8">
        <f t="shared" si="284"/>
        <v>1.0979891318999999</v>
      </c>
      <c r="W953" s="7">
        <v>812112</v>
      </c>
      <c r="X953" s="7" t="s">
        <v>1046</v>
      </c>
      <c r="Y953" s="8">
        <v>8.3638321046600003E-2</v>
      </c>
      <c r="Z953" s="8">
        <v>1.43067205065E-2</v>
      </c>
      <c r="AA953" s="8">
        <v>9.04223728225E-2</v>
      </c>
      <c r="AB953" s="8">
        <v>3.4080145488900003E-2</v>
      </c>
      <c r="AC953" s="8">
        <v>5.1040533837799999E-3</v>
      </c>
      <c r="AD953" s="8">
        <v>3.0717746297700001E-2</v>
      </c>
      <c r="AE953" s="8">
        <v>4.6918449935499998E-2</v>
      </c>
      <c r="AF953" s="8">
        <v>7.4090882496099996E-3</v>
      </c>
      <c r="AG953" s="8">
        <v>4.3661593710000002E-2</v>
      </c>
      <c r="AH953" s="8">
        <v>4.7261954286699999E-2</v>
      </c>
      <c r="AI953" s="8">
        <v>1.02512475817E-2</v>
      </c>
      <c r="AJ953" s="8">
        <v>7.7699672269900003E-2</v>
      </c>
      <c r="AK953" s="8">
        <v>0.70602472018499995</v>
      </c>
      <c r="AL953" s="8">
        <v>2.4890995528800002E-5</v>
      </c>
      <c r="AM953" s="8">
        <v>0.62948028964199998</v>
      </c>
      <c r="AN953" s="8">
        <v>1.18836741438</v>
      </c>
      <c r="AO953" s="8">
        <v>1.06990194517</v>
      </c>
      <c r="AP953" s="8">
        <v>1.0979891318999999</v>
      </c>
      <c r="AS953" s="7">
        <v>812112</v>
      </c>
      <c r="AT953" s="7" t="s">
        <v>1046</v>
      </c>
      <c r="AU953" s="8">
        <v>0.12097793715612264</v>
      </c>
      <c r="AV953" s="8">
        <v>3.2428595098201625E-2</v>
      </c>
      <c r="AW953" s="8">
        <v>0.20708926484986778</v>
      </c>
      <c r="AX953" s="8">
        <v>4.2275802835096778E-2</v>
      </c>
      <c r="AY953" s="8">
        <v>1.0198942435264034E-2</v>
      </c>
      <c r="AZ953" s="8">
        <v>6.1466101926233405E-2</v>
      </c>
      <c r="BA953" s="8">
        <v>6.7669418784887123E-2</v>
      </c>
      <c r="BB953" s="8">
        <v>1.8125952299841614E-2</v>
      </c>
      <c r="BC953" s="8">
        <v>0.11541407379309518</v>
      </c>
      <c r="BD953" s="8">
        <v>6.9088187000600029E-2</v>
      </c>
      <c r="BE953" s="8">
        <v>2.3777752419518881E-2</v>
      </c>
      <c r="BF953" s="8">
        <v>0.16979774127626454</v>
      </c>
      <c r="BG953" s="8">
        <v>0.70599793810099964</v>
      </c>
      <c r="BH953" s="8">
        <v>2.4972628203145164E-5</v>
      </c>
      <c r="BI953" s="8">
        <v>0.63204295166700031</v>
      </c>
      <c r="BJ953" s="8">
        <v>1.3604957971040323</v>
      </c>
      <c r="BK953" s="8">
        <v>1.113940847196774</v>
      </c>
      <c r="BL953" s="8">
        <v>1.2012094448780644</v>
      </c>
    </row>
    <row r="954" spans="1:64" x14ac:dyDescent="0.3">
      <c r="A954" s="7">
        <v>812113</v>
      </c>
      <c r="B954" s="7" t="str">
        <f t="shared" si="266"/>
        <v>Nail Salons</v>
      </c>
      <c r="C954" s="8">
        <f t="shared" si="267"/>
        <v>8.3672227295600005E-2</v>
      </c>
      <c r="D954" s="8">
        <f t="shared" si="268"/>
        <v>1.4289254150399999E-2</v>
      </c>
      <c r="E954" s="8">
        <f t="shared" si="269"/>
        <v>0.10804641354</v>
      </c>
      <c r="F954" s="8">
        <f t="shared" si="270"/>
        <v>2.95310206953E-2</v>
      </c>
      <c r="G954" s="8">
        <f t="shared" si="271"/>
        <v>4.4252395555100001E-3</v>
      </c>
      <c r="H954" s="8">
        <f t="shared" si="272"/>
        <v>3.2860440546599999E-2</v>
      </c>
      <c r="I954" s="8">
        <f t="shared" si="273"/>
        <v>4.6993606849299999E-2</v>
      </c>
      <c r="J954" s="8">
        <f t="shared" si="274"/>
        <v>7.42038456399E-3</v>
      </c>
      <c r="K954" s="8">
        <f t="shared" si="275"/>
        <v>5.3545944747499997E-2</v>
      </c>
      <c r="L954" s="8">
        <f t="shared" si="276"/>
        <v>4.7286674519000003E-2</v>
      </c>
      <c r="M954" s="8">
        <f t="shared" si="277"/>
        <v>1.02438622922E-2</v>
      </c>
      <c r="N954" s="8">
        <f t="shared" si="278"/>
        <v>9.2164370516500005E-2</v>
      </c>
      <c r="O954" s="8">
        <f t="shared" si="279"/>
        <v>0.70588866967300001</v>
      </c>
      <c r="P954" s="8">
        <f t="shared" si="280"/>
        <v>2.86930268718E-5</v>
      </c>
      <c r="Q954" s="8">
        <f t="shared" si="281"/>
        <v>0.62793827625700005</v>
      </c>
      <c r="R954" s="8">
        <f t="shared" si="282"/>
        <v>1.2060078949899999</v>
      </c>
      <c r="S954" s="8">
        <f t="shared" si="283"/>
        <v>1.0668167008</v>
      </c>
      <c r="T954" s="8">
        <f t="shared" si="284"/>
        <v>1.1079599361600001</v>
      </c>
      <c r="W954" s="7">
        <v>812113</v>
      </c>
      <c r="X954" s="7" t="s">
        <v>1047</v>
      </c>
      <c r="Y954" s="8">
        <v>8.3672227295600005E-2</v>
      </c>
      <c r="Z954" s="8">
        <v>1.4289254150399999E-2</v>
      </c>
      <c r="AA954" s="8">
        <v>0.10804641354</v>
      </c>
      <c r="AB954" s="8">
        <v>2.95310206953E-2</v>
      </c>
      <c r="AC954" s="8">
        <v>4.4252395555100001E-3</v>
      </c>
      <c r="AD954" s="8">
        <v>3.2860440546599999E-2</v>
      </c>
      <c r="AE954" s="8">
        <v>4.6993606849299999E-2</v>
      </c>
      <c r="AF954" s="8">
        <v>7.42038456399E-3</v>
      </c>
      <c r="AG954" s="8">
        <v>5.3545944747499997E-2</v>
      </c>
      <c r="AH954" s="8">
        <v>4.7286674519000003E-2</v>
      </c>
      <c r="AI954" s="8">
        <v>1.02438622922E-2</v>
      </c>
      <c r="AJ954" s="8">
        <v>9.2164370516500005E-2</v>
      </c>
      <c r="AK954" s="8">
        <v>0.70588866967300001</v>
      </c>
      <c r="AL954" s="8">
        <v>2.86930268718E-5</v>
      </c>
      <c r="AM954" s="8">
        <v>0.62793827625700005</v>
      </c>
      <c r="AN954" s="8">
        <v>1.2060078949899999</v>
      </c>
      <c r="AO954" s="8">
        <v>1.0668167008</v>
      </c>
      <c r="AP954" s="8">
        <v>1.1079599361600001</v>
      </c>
      <c r="AS954" s="7">
        <v>812113</v>
      </c>
      <c r="AT954" s="7" t="s">
        <v>1047</v>
      </c>
      <c r="AU954" s="8">
        <v>0.11569123727961292</v>
      </c>
      <c r="AV954" s="8">
        <v>3.1508767252141939E-2</v>
      </c>
      <c r="AW954" s="8">
        <v>0.21367379239287906</v>
      </c>
      <c r="AX954" s="8">
        <v>3.5775374185158068E-2</v>
      </c>
      <c r="AY954" s="8">
        <v>8.7150389029814531E-3</v>
      </c>
      <c r="AZ954" s="8">
        <v>5.7206093556288709E-2</v>
      </c>
      <c r="BA954" s="8">
        <v>6.4958380162351628E-2</v>
      </c>
      <c r="BB954" s="8">
        <v>1.7688362967103712E-2</v>
      </c>
      <c r="BC954" s="8">
        <v>0.12014994413937261</v>
      </c>
      <c r="BD954" s="8">
        <v>6.6438789925364519E-2</v>
      </c>
      <c r="BE954" s="8">
        <v>2.3148954596101133E-2</v>
      </c>
      <c r="BF954" s="8">
        <v>0.17517547881205811</v>
      </c>
      <c r="BG954" s="8">
        <v>0.66033703736638649</v>
      </c>
      <c r="BH954" s="8">
        <v>2.5990200980687093E-5</v>
      </c>
      <c r="BI954" s="8">
        <v>0.58967470771338726</v>
      </c>
      <c r="BJ954" s="8">
        <v>1.360873796925</v>
      </c>
      <c r="BK954" s="8">
        <v>1.0371803776125805</v>
      </c>
      <c r="BL954" s="8">
        <v>1.1382805582364512</v>
      </c>
    </row>
    <row r="955" spans="1:64" x14ac:dyDescent="0.3">
      <c r="A955" s="7">
        <v>812191</v>
      </c>
      <c r="B955" s="7" t="str">
        <f t="shared" si="266"/>
        <v>Diet and Weight Reducing Centers</v>
      </c>
      <c r="C955" s="8">
        <f t="shared" si="267"/>
        <v>8.4155175529600001E-2</v>
      </c>
      <c r="D955" s="8">
        <f t="shared" si="268"/>
        <v>1.4434492267E-2</v>
      </c>
      <c r="E955" s="8">
        <f t="shared" si="269"/>
        <v>0.10557930568399999</v>
      </c>
      <c r="F955" s="8">
        <f t="shared" si="270"/>
        <v>1.2662597059799999E-2</v>
      </c>
      <c r="G955" s="8">
        <f t="shared" si="271"/>
        <v>1.9068245147E-3</v>
      </c>
      <c r="H955" s="8">
        <f t="shared" si="272"/>
        <v>1.37447194469E-2</v>
      </c>
      <c r="I955" s="8">
        <f t="shared" si="273"/>
        <v>4.7019943798699997E-2</v>
      </c>
      <c r="J955" s="8">
        <f t="shared" si="274"/>
        <v>7.4424617746200001E-3</v>
      </c>
      <c r="K955" s="8">
        <f t="shared" si="275"/>
        <v>5.1899308566899997E-2</v>
      </c>
      <c r="L955" s="8">
        <f t="shared" si="276"/>
        <v>4.7790459970199997E-2</v>
      </c>
      <c r="M955" s="8">
        <f t="shared" si="277"/>
        <v>1.0344200692E-2</v>
      </c>
      <c r="N955" s="8">
        <f t="shared" si="278"/>
        <v>9.0125115150800003E-2</v>
      </c>
      <c r="O955" s="8">
        <f t="shared" si="279"/>
        <v>0.70598900728699998</v>
      </c>
      <c r="P955" s="8">
        <f t="shared" si="280"/>
        <v>6.7052470579699998E-5</v>
      </c>
      <c r="Q955" s="8">
        <f t="shared" si="281"/>
        <v>0.63178696737600004</v>
      </c>
      <c r="R955" s="8">
        <f t="shared" si="282"/>
        <v>1.2041689734800001</v>
      </c>
      <c r="S955" s="8">
        <f t="shared" si="283"/>
        <v>1.0283141410200001</v>
      </c>
      <c r="T955" s="8">
        <f t="shared" si="284"/>
        <v>1.10636171414</v>
      </c>
      <c r="W955" s="7">
        <v>812191</v>
      </c>
      <c r="X955" s="7" t="s">
        <v>1048</v>
      </c>
      <c r="Y955" s="8">
        <v>8.4155175529600001E-2</v>
      </c>
      <c r="Z955" s="8">
        <v>1.4434492267E-2</v>
      </c>
      <c r="AA955" s="8">
        <v>0.10557930568399999</v>
      </c>
      <c r="AB955" s="8">
        <v>1.2662597059799999E-2</v>
      </c>
      <c r="AC955" s="8">
        <v>1.9068245147E-3</v>
      </c>
      <c r="AD955" s="8">
        <v>1.37447194469E-2</v>
      </c>
      <c r="AE955" s="8">
        <v>4.7019943798699997E-2</v>
      </c>
      <c r="AF955" s="8">
        <v>7.4424617746200001E-3</v>
      </c>
      <c r="AG955" s="8">
        <v>5.1899308566899997E-2</v>
      </c>
      <c r="AH955" s="8">
        <v>4.7790459970199997E-2</v>
      </c>
      <c r="AI955" s="8">
        <v>1.0344200692E-2</v>
      </c>
      <c r="AJ955" s="8">
        <v>9.0125115150800003E-2</v>
      </c>
      <c r="AK955" s="8">
        <v>0.70598900728699998</v>
      </c>
      <c r="AL955" s="8">
        <v>6.7052470579699998E-5</v>
      </c>
      <c r="AM955" s="8">
        <v>0.63178696737600004</v>
      </c>
      <c r="AN955" s="8">
        <v>1.2041689734800001</v>
      </c>
      <c r="AO955" s="8">
        <v>1.0283141410200001</v>
      </c>
      <c r="AP955" s="8">
        <v>1.10636171414</v>
      </c>
      <c r="AS955" s="7">
        <v>812191</v>
      </c>
      <c r="AT955" s="7" t="s">
        <v>1048</v>
      </c>
      <c r="AU955" s="8">
        <v>0.11114551848131936</v>
      </c>
      <c r="AV955" s="8">
        <v>3.055281498371935E-2</v>
      </c>
      <c r="AW955" s="8">
        <v>0.20938739566086131</v>
      </c>
      <c r="AX955" s="8">
        <v>3.2357091774965964E-2</v>
      </c>
      <c r="AY955" s="8">
        <v>8.8591913280904825E-3</v>
      </c>
      <c r="AZ955" s="8">
        <v>5.1046959473917748E-2</v>
      </c>
      <c r="BA955" s="8">
        <v>6.2081090643296769E-2</v>
      </c>
      <c r="BB955" s="8">
        <v>1.7067448715752095E-2</v>
      </c>
      <c r="BC955" s="8">
        <v>0.11725025433245645</v>
      </c>
      <c r="BD955" s="8">
        <v>6.4526102655637116E-2</v>
      </c>
      <c r="BE955" s="8">
        <v>2.2487950959302741E-2</v>
      </c>
      <c r="BF955" s="8">
        <v>0.17170305872901614</v>
      </c>
      <c r="BG955" s="8">
        <v>0.62624744164346791</v>
      </c>
      <c r="BH955" s="8">
        <v>3.9578747654650152E-5</v>
      </c>
      <c r="BI955" s="8">
        <v>0.56235410611564585</v>
      </c>
      <c r="BJ955" s="8">
        <v>1.3510857291258065</v>
      </c>
      <c r="BK955" s="8">
        <v>0.97936001677064521</v>
      </c>
      <c r="BL955" s="8">
        <v>1.0834955678856451</v>
      </c>
    </row>
    <row r="956" spans="1:64" x14ac:dyDescent="0.3">
      <c r="A956" s="7">
        <v>812199</v>
      </c>
      <c r="B956" s="7" t="str">
        <f t="shared" si="266"/>
        <v>Other Personal Care Services</v>
      </c>
      <c r="C956" s="8">
        <f t="shared" si="267"/>
        <v>8.36892254167E-2</v>
      </c>
      <c r="D956" s="8">
        <f t="shared" si="268"/>
        <v>1.43005663367E-2</v>
      </c>
      <c r="E956" s="8">
        <f t="shared" si="269"/>
        <v>0.107418425271</v>
      </c>
      <c r="F956" s="8">
        <f t="shared" si="270"/>
        <v>3.32168301246E-2</v>
      </c>
      <c r="G956" s="8">
        <f t="shared" si="271"/>
        <v>4.97411967957E-3</v>
      </c>
      <c r="H956" s="8">
        <f t="shared" si="272"/>
        <v>3.6764228275599997E-2</v>
      </c>
      <c r="I956" s="8">
        <f t="shared" si="273"/>
        <v>4.68390922041E-2</v>
      </c>
      <c r="J956" s="8">
        <f t="shared" si="274"/>
        <v>7.3963532234900004E-3</v>
      </c>
      <c r="K956" s="8">
        <f t="shared" si="275"/>
        <v>5.30203322549E-2</v>
      </c>
      <c r="L956" s="8">
        <f t="shared" si="276"/>
        <v>4.7314586939499997E-2</v>
      </c>
      <c r="M956" s="8">
        <f t="shared" si="277"/>
        <v>1.0249152654200001E-2</v>
      </c>
      <c r="N956" s="8">
        <f t="shared" si="278"/>
        <v>9.1658668506800003E-2</v>
      </c>
      <c r="O956" s="8">
        <f t="shared" si="279"/>
        <v>0.70594057350600004</v>
      </c>
      <c r="P956" s="8">
        <f t="shared" si="280"/>
        <v>2.5532798247399999E-5</v>
      </c>
      <c r="Q956" s="8">
        <f t="shared" si="281"/>
        <v>0.63030135183000002</v>
      </c>
      <c r="R956" s="8">
        <f t="shared" si="282"/>
        <v>1.20540821702</v>
      </c>
      <c r="S956" s="8">
        <f t="shared" si="283"/>
        <v>1.07495517808</v>
      </c>
      <c r="T956" s="8">
        <f t="shared" si="284"/>
        <v>1.1072557776800001</v>
      </c>
      <c r="W956" s="7">
        <v>812199</v>
      </c>
      <c r="X956" s="7" t="s">
        <v>1049</v>
      </c>
      <c r="Y956" s="8">
        <v>8.36892254167E-2</v>
      </c>
      <c r="Z956" s="8">
        <v>1.43005663367E-2</v>
      </c>
      <c r="AA956" s="8">
        <v>0.107418425271</v>
      </c>
      <c r="AB956" s="8">
        <v>3.32168301246E-2</v>
      </c>
      <c r="AC956" s="8">
        <v>4.97411967957E-3</v>
      </c>
      <c r="AD956" s="8">
        <v>3.6764228275599997E-2</v>
      </c>
      <c r="AE956" s="8">
        <v>4.68390922041E-2</v>
      </c>
      <c r="AF956" s="8">
        <v>7.3963532234900004E-3</v>
      </c>
      <c r="AG956" s="8">
        <v>5.30203322549E-2</v>
      </c>
      <c r="AH956" s="8">
        <v>4.7314586939499997E-2</v>
      </c>
      <c r="AI956" s="8">
        <v>1.0249152654200001E-2</v>
      </c>
      <c r="AJ956" s="8">
        <v>9.1658668506800003E-2</v>
      </c>
      <c r="AK956" s="8">
        <v>0.70594057350600004</v>
      </c>
      <c r="AL956" s="8">
        <v>2.5532798247399999E-5</v>
      </c>
      <c r="AM956" s="8">
        <v>0.63030135183000002</v>
      </c>
      <c r="AN956" s="8">
        <v>1.20540821702</v>
      </c>
      <c r="AO956" s="8">
        <v>1.07495517808</v>
      </c>
      <c r="AP956" s="8">
        <v>1.1072557776800001</v>
      </c>
      <c r="AS956" s="7">
        <v>812199</v>
      </c>
      <c r="AT956" s="7" t="s">
        <v>1049</v>
      </c>
      <c r="AU956" s="8">
        <v>0.119683906787571</v>
      </c>
      <c r="AV956" s="8">
        <v>3.2177375455166149E-2</v>
      </c>
      <c r="AW956" s="8">
        <v>0.22558929726613067</v>
      </c>
      <c r="AX956" s="8">
        <v>4.4647362539237116E-2</v>
      </c>
      <c r="AY956" s="8">
        <v>1.0814570593590969E-2</v>
      </c>
      <c r="AZ956" s="8">
        <v>7.2643625673146792E-2</v>
      </c>
      <c r="BA956" s="8">
        <v>6.6900035350198395E-2</v>
      </c>
      <c r="BB956" s="8">
        <v>1.7968605452739355E-2</v>
      </c>
      <c r="BC956" s="8">
        <v>0.1264853015915629</v>
      </c>
      <c r="BD956" s="8">
        <v>6.8636882754270975E-2</v>
      </c>
      <c r="BE956" s="8">
        <v>2.3618118053491125E-2</v>
      </c>
      <c r="BF956" s="8">
        <v>0.18493906663426299</v>
      </c>
      <c r="BG956" s="8">
        <v>0.69453199933116061</v>
      </c>
      <c r="BH956" s="8">
        <v>2.32305131248871E-5</v>
      </c>
      <c r="BI956" s="8">
        <v>0.62258535876519316</v>
      </c>
      <c r="BJ956" s="8">
        <v>1.3774505795087097</v>
      </c>
      <c r="BK956" s="8">
        <v>1.1119765265474191</v>
      </c>
      <c r="BL956" s="8">
        <v>1.1952249101362904</v>
      </c>
    </row>
    <row r="957" spans="1:64" x14ac:dyDescent="0.3">
      <c r="A957" s="7">
        <v>812210</v>
      </c>
      <c r="B957" s="7" t="str">
        <f t="shared" si="266"/>
        <v>Funeral Homes and Funeral Services</v>
      </c>
      <c r="C957" s="8">
        <f t="shared" si="267"/>
        <v>7.55696194836E-3</v>
      </c>
      <c r="D957" s="8">
        <f t="shared" si="268"/>
        <v>9.6384137104199997E-4</v>
      </c>
      <c r="E957" s="8">
        <f t="shared" si="269"/>
        <v>6.58013462686E-2</v>
      </c>
      <c r="F957" s="8">
        <f t="shared" si="270"/>
        <v>1.06298647809E-2</v>
      </c>
      <c r="G957" s="8">
        <f t="shared" si="271"/>
        <v>2.03558141188E-3</v>
      </c>
      <c r="H957" s="8">
        <f t="shared" si="272"/>
        <v>8.0533956487500002E-2</v>
      </c>
      <c r="I957" s="8">
        <f t="shared" si="273"/>
        <v>1.0896372681000001E-2</v>
      </c>
      <c r="J957" s="8">
        <f t="shared" si="274"/>
        <v>1.28828765001E-3</v>
      </c>
      <c r="K957" s="8">
        <f t="shared" si="275"/>
        <v>5.5346155496799998E-2</v>
      </c>
      <c r="L957" s="8">
        <f t="shared" si="276"/>
        <v>9.5399677261600001E-3</v>
      </c>
      <c r="M957" s="8">
        <f t="shared" si="277"/>
        <v>1.3136902880000001E-3</v>
      </c>
      <c r="N957" s="8">
        <f t="shared" si="278"/>
        <v>0.116836380963</v>
      </c>
      <c r="O957" s="8">
        <f t="shared" si="279"/>
        <v>0.38251619756799998</v>
      </c>
      <c r="P957" s="8">
        <f t="shared" si="280"/>
        <v>4.3584436502999998E-6</v>
      </c>
      <c r="Q957" s="8">
        <f t="shared" si="281"/>
        <v>0.250044374992</v>
      </c>
      <c r="R957" s="8">
        <f t="shared" si="282"/>
        <v>1.0743221495899999</v>
      </c>
      <c r="S957" s="8">
        <f t="shared" si="283"/>
        <v>1.09319940268</v>
      </c>
      <c r="T957" s="8">
        <f t="shared" si="284"/>
        <v>1.0675308158300001</v>
      </c>
      <c r="W957" s="7">
        <v>812210</v>
      </c>
      <c r="X957" s="7" t="s">
        <v>1050</v>
      </c>
      <c r="Y957" s="8">
        <v>7.55696194836E-3</v>
      </c>
      <c r="Z957" s="8">
        <v>9.6384137104199997E-4</v>
      </c>
      <c r="AA957" s="8">
        <v>6.58013462686E-2</v>
      </c>
      <c r="AB957" s="8">
        <v>1.06298647809E-2</v>
      </c>
      <c r="AC957" s="8">
        <v>2.03558141188E-3</v>
      </c>
      <c r="AD957" s="8">
        <v>8.0533956487500002E-2</v>
      </c>
      <c r="AE957" s="8">
        <v>1.0896372681000001E-2</v>
      </c>
      <c r="AF957" s="8">
        <v>1.28828765001E-3</v>
      </c>
      <c r="AG957" s="8">
        <v>5.5346155496799998E-2</v>
      </c>
      <c r="AH957" s="8">
        <v>9.5399677261600001E-3</v>
      </c>
      <c r="AI957" s="8">
        <v>1.3136902880000001E-3</v>
      </c>
      <c r="AJ957" s="8">
        <v>0.116836380963</v>
      </c>
      <c r="AK957" s="8">
        <v>0.38251619756799998</v>
      </c>
      <c r="AL957" s="8">
        <v>4.3584436502999998E-6</v>
      </c>
      <c r="AM957" s="8">
        <v>0.250044374992</v>
      </c>
      <c r="AN957" s="8">
        <v>1.0743221495899999</v>
      </c>
      <c r="AO957" s="8">
        <v>1.09319940268</v>
      </c>
      <c r="AP957" s="8">
        <v>1.0675308158300001</v>
      </c>
      <c r="AS957" s="7">
        <v>812210</v>
      </c>
      <c r="AT957" s="7" t="s">
        <v>1050</v>
      </c>
      <c r="AU957" s="8">
        <v>1.431464452265226E-2</v>
      </c>
      <c r="AV957" s="8">
        <v>2.8909033672416449E-3</v>
      </c>
      <c r="AW957" s="8">
        <v>0.14100888567820655</v>
      </c>
      <c r="AX957" s="8">
        <v>1.3082921387474033E-2</v>
      </c>
      <c r="AY957" s="8">
        <v>3.9837704451524195E-3</v>
      </c>
      <c r="AZ957" s="8">
        <v>0.14775274079130482</v>
      </c>
      <c r="BA957" s="8">
        <v>1.8283416177938539E-2</v>
      </c>
      <c r="BB957" s="8">
        <v>4.0819617817327257E-3</v>
      </c>
      <c r="BC957" s="8">
        <v>0.16984371821523711</v>
      </c>
      <c r="BD957" s="8">
        <v>1.8751807595420486E-2</v>
      </c>
      <c r="BE957" s="8">
        <v>3.7976061007676289E-3</v>
      </c>
      <c r="BF957" s="8">
        <v>0.21801760742945167</v>
      </c>
      <c r="BG957" s="8">
        <v>0.38807079339582318</v>
      </c>
      <c r="BH957" s="8">
        <v>5.5999889526491935E-6</v>
      </c>
      <c r="BI957" s="8">
        <v>0.2467971872099676</v>
      </c>
      <c r="BJ957" s="8">
        <v>1.1582144335687097</v>
      </c>
      <c r="BK957" s="8">
        <v>1.1486904003656451</v>
      </c>
      <c r="BL957" s="8">
        <v>1.1760800639169351</v>
      </c>
    </row>
    <row r="958" spans="1:64" x14ac:dyDescent="0.3">
      <c r="A958" s="7">
        <v>812220</v>
      </c>
      <c r="B958" s="7" t="str">
        <f t="shared" si="266"/>
        <v>Cemeteries and Crematories</v>
      </c>
      <c r="C958" s="8">
        <f t="shared" si="267"/>
        <v>7.6544114319099998E-3</v>
      </c>
      <c r="D958" s="8">
        <f t="shared" si="268"/>
        <v>9.7361317289700001E-4</v>
      </c>
      <c r="E958" s="8">
        <f t="shared" si="269"/>
        <v>6.6460491647499995E-2</v>
      </c>
      <c r="F958" s="8">
        <f t="shared" si="270"/>
        <v>1.0578348596999999E-2</v>
      </c>
      <c r="G958" s="8">
        <f t="shared" si="271"/>
        <v>2.0201325018799998E-3</v>
      </c>
      <c r="H958" s="8">
        <f t="shared" si="272"/>
        <v>8.2133064542599998E-2</v>
      </c>
      <c r="I958" s="8">
        <f t="shared" si="273"/>
        <v>1.08692778178E-2</v>
      </c>
      <c r="J958" s="8">
        <f t="shared" si="274"/>
        <v>1.28331693113E-3</v>
      </c>
      <c r="K958" s="8">
        <f t="shared" si="275"/>
        <v>5.6144889677299997E-2</v>
      </c>
      <c r="L958" s="8">
        <f t="shared" si="276"/>
        <v>9.6983147562100004E-3</v>
      </c>
      <c r="M958" s="8">
        <f t="shared" si="277"/>
        <v>1.32602869695E-3</v>
      </c>
      <c r="N958" s="8">
        <f t="shared" si="278"/>
        <v>0.11752122040599999</v>
      </c>
      <c r="O958" s="8">
        <f t="shared" si="279"/>
        <v>0.38255660702799998</v>
      </c>
      <c r="P958" s="8">
        <f t="shared" si="280"/>
        <v>4.4375521610799998E-6</v>
      </c>
      <c r="Q958" s="8">
        <f t="shared" si="281"/>
        <v>0.25366122122700002</v>
      </c>
      <c r="R958" s="8">
        <f t="shared" si="282"/>
        <v>1.0750885162499999</v>
      </c>
      <c r="S958" s="8">
        <f t="shared" si="283"/>
        <v>1.09473154564</v>
      </c>
      <c r="T958" s="8">
        <f t="shared" si="284"/>
        <v>1.0682974844299999</v>
      </c>
      <c r="W958" s="7">
        <v>812220</v>
      </c>
      <c r="X958" s="7" t="s">
        <v>1051</v>
      </c>
      <c r="Y958" s="8">
        <v>7.6544114319099998E-3</v>
      </c>
      <c r="Z958" s="8">
        <v>9.7361317289700001E-4</v>
      </c>
      <c r="AA958" s="8">
        <v>6.6460491647499995E-2</v>
      </c>
      <c r="AB958" s="8">
        <v>1.0578348596999999E-2</v>
      </c>
      <c r="AC958" s="8">
        <v>2.0201325018799998E-3</v>
      </c>
      <c r="AD958" s="8">
        <v>8.2133064542599998E-2</v>
      </c>
      <c r="AE958" s="8">
        <v>1.08692778178E-2</v>
      </c>
      <c r="AF958" s="8">
        <v>1.28331693113E-3</v>
      </c>
      <c r="AG958" s="8">
        <v>5.6144889677299997E-2</v>
      </c>
      <c r="AH958" s="8">
        <v>9.6983147562100004E-3</v>
      </c>
      <c r="AI958" s="8">
        <v>1.32602869695E-3</v>
      </c>
      <c r="AJ958" s="8">
        <v>0.11752122040599999</v>
      </c>
      <c r="AK958" s="8">
        <v>0.38255660702799998</v>
      </c>
      <c r="AL958" s="8">
        <v>4.4375521610799998E-6</v>
      </c>
      <c r="AM958" s="8">
        <v>0.25366122122700002</v>
      </c>
      <c r="AN958" s="8">
        <v>1.0750885162499999</v>
      </c>
      <c r="AO958" s="8">
        <v>1.09473154564</v>
      </c>
      <c r="AP958" s="8">
        <v>1.0682974844299999</v>
      </c>
      <c r="AS958" s="7">
        <v>812220</v>
      </c>
      <c r="AT958" s="7" t="s">
        <v>1051</v>
      </c>
      <c r="AU958" s="8">
        <v>1.3643491863301617E-2</v>
      </c>
      <c r="AV958" s="8">
        <v>2.7991552165928884E-3</v>
      </c>
      <c r="AW958" s="8">
        <v>0.13120087147669032</v>
      </c>
      <c r="AX958" s="8">
        <v>1.0448677006684195E-2</v>
      </c>
      <c r="AY958" s="8">
        <v>3.4263363463450328E-3</v>
      </c>
      <c r="AZ958" s="8">
        <v>0.11453782601115323</v>
      </c>
      <c r="BA958" s="8">
        <v>1.7220976554122257E-2</v>
      </c>
      <c r="BB958" s="8">
        <v>3.8908572761990976E-3</v>
      </c>
      <c r="BC958" s="8">
        <v>0.15675342145899038</v>
      </c>
      <c r="BD958" s="8">
        <v>1.7927327447390642E-2</v>
      </c>
      <c r="BE958" s="8">
        <v>3.6819538169714527E-3</v>
      </c>
      <c r="BF958" s="8">
        <v>0.20237784174351611</v>
      </c>
      <c r="BG958" s="8">
        <v>0.3562874552674839</v>
      </c>
      <c r="BH958" s="8">
        <v>7.369845406006129E-6</v>
      </c>
      <c r="BI958" s="8">
        <v>0.23028992655470987</v>
      </c>
      <c r="BJ958" s="8">
        <v>1.1476435185562905</v>
      </c>
      <c r="BK958" s="8">
        <v>1.0316386458153226</v>
      </c>
      <c r="BL958" s="8">
        <v>1.0810910617404841</v>
      </c>
    </row>
    <row r="959" spans="1:64" x14ac:dyDescent="0.3">
      <c r="A959" s="7">
        <v>812310</v>
      </c>
      <c r="B959" s="7" t="str">
        <f t="shared" si="266"/>
        <v>Coin-Operated Laundries and Drycleaners</v>
      </c>
      <c r="C959" s="8">
        <f t="shared" si="267"/>
        <v>8.8822492700199998E-2</v>
      </c>
      <c r="D959" s="8">
        <f t="shared" si="268"/>
        <v>1.81978773329E-2</v>
      </c>
      <c r="E959" s="8">
        <f t="shared" si="269"/>
        <v>8.1781404251000001E-2</v>
      </c>
      <c r="F959" s="8">
        <f t="shared" si="270"/>
        <v>3.1258197476500001E-2</v>
      </c>
      <c r="G959" s="8">
        <f t="shared" si="271"/>
        <v>4.4552642854800003E-3</v>
      </c>
      <c r="H959" s="8">
        <f t="shared" si="272"/>
        <v>2.1658635263599998E-2</v>
      </c>
      <c r="I959" s="8">
        <f t="shared" si="273"/>
        <v>5.81150509445E-2</v>
      </c>
      <c r="J959" s="8">
        <f t="shared" si="274"/>
        <v>1.04761256812E-2</v>
      </c>
      <c r="K959" s="8">
        <f t="shared" si="275"/>
        <v>4.7569704535999999E-2</v>
      </c>
      <c r="L959" s="8">
        <f t="shared" si="276"/>
        <v>6.8975487987299994E-2</v>
      </c>
      <c r="M959" s="8">
        <f t="shared" si="277"/>
        <v>1.4274002431E-2</v>
      </c>
      <c r="N959" s="8">
        <f t="shared" si="278"/>
        <v>7.8819711886399996E-2</v>
      </c>
      <c r="O959" s="8">
        <f t="shared" si="279"/>
        <v>0.62179898920499999</v>
      </c>
      <c r="P959" s="8">
        <f t="shared" si="280"/>
        <v>3.1081058721899999E-5</v>
      </c>
      <c r="Q959" s="8">
        <f t="shared" si="281"/>
        <v>0.53272992607500003</v>
      </c>
      <c r="R959" s="8">
        <f t="shared" si="282"/>
        <v>1.1888017742799999</v>
      </c>
      <c r="S959" s="8">
        <f t="shared" si="283"/>
        <v>1.05737209703</v>
      </c>
      <c r="T959" s="8">
        <f t="shared" si="284"/>
        <v>1.1161608811599999</v>
      </c>
      <c r="W959" s="7">
        <v>812310</v>
      </c>
      <c r="X959" s="7" t="s">
        <v>1052</v>
      </c>
      <c r="Y959" s="8">
        <v>8.8822492700199998E-2</v>
      </c>
      <c r="Z959" s="8">
        <v>1.81978773329E-2</v>
      </c>
      <c r="AA959" s="8">
        <v>8.1781404251000001E-2</v>
      </c>
      <c r="AB959" s="8">
        <v>3.1258197476500001E-2</v>
      </c>
      <c r="AC959" s="8">
        <v>4.4552642854800003E-3</v>
      </c>
      <c r="AD959" s="8">
        <v>2.1658635263599998E-2</v>
      </c>
      <c r="AE959" s="8">
        <v>5.81150509445E-2</v>
      </c>
      <c r="AF959" s="8">
        <v>1.04761256812E-2</v>
      </c>
      <c r="AG959" s="8">
        <v>4.7569704535999999E-2</v>
      </c>
      <c r="AH959" s="8">
        <v>6.8975487987299994E-2</v>
      </c>
      <c r="AI959" s="8">
        <v>1.4274002431E-2</v>
      </c>
      <c r="AJ959" s="8">
        <v>7.8819711886399996E-2</v>
      </c>
      <c r="AK959" s="8">
        <v>0.62179898920499999</v>
      </c>
      <c r="AL959" s="8">
        <v>3.1081058721899999E-5</v>
      </c>
      <c r="AM959" s="8">
        <v>0.53272992607500003</v>
      </c>
      <c r="AN959" s="8">
        <v>1.1888017742799999</v>
      </c>
      <c r="AO959" s="8">
        <v>1.05737209703</v>
      </c>
      <c r="AP959" s="8">
        <v>1.1161608811599999</v>
      </c>
      <c r="AS959" s="7">
        <v>812310</v>
      </c>
      <c r="AT959" s="7" t="s">
        <v>1052</v>
      </c>
      <c r="AU959" s="8">
        <v>0.12868739717476446</v>
      </c>
      <c r="AV959" s="8">
        <v>3.4656013846541933E-2</v>
      </c>
      <c r="AW959" s="8">
        <v>0.20128271301257736</v>
      </c>
      <c r="AX959" s="8">
        <v>4.4398758642791927E-2</v>
      </c>
      <c r="AY959" s="8">
        <v>1.0373485300797581E-2</v>
      </c>
      <c r="AZ959" s="8">
        <v>6.139942523334356E-2</v>
      </c>
      <c r="BA959" s="8">
        <v>8.5238736416767741E-2</v>
      </c>
      <c r="BB959" s="8">
        <v>2.2017512148510318E-2</v>
      </c>
      <c r="BC959" s="8">
        <v>0.13411683171683225</v>
      </c>
      <c r="BD959" s="8">
        <v>0.10291379643477905</v>
      </c>
      <c r="BE959" s="8">
        <v>2.8453740327972901E-2</v>
      </c>
      <c r="BF959" s="8">
        <v>0.18462404954097733</v>
      </c>
      <c r="BG959" s="8">
        <v>0.60100268939419355</v>
      </c>
      <c r="BH959" s="8">
        <v>2.3083276776219361E-5</v>
      </c>
      <c r="BI959" s="8">
        <v>0.51830771271000009</v>
      </c>
      <c r="BJ959" s="8">
        <v>1.3646261240343547</v>
      </c>
      <c r="BK959" s="8">
        <v>1.0839136046612901</v>
      </c>
      <c r="BL959" s="8">
        <v>1.2091150157654842</v>
      </c>
    </row>
    <row r="960" spans="1:64" x14ac:dyDescent="0.3">
      <c r="A960" s="7">
        <v>812320</v>
      </c>
      <c r="B960" s="7" t="str">
        <f t="shared" si="266"/>
        <v>Drycleaning and Laundry Services (except Coin-Operated)</v>
      </c>
      <c r="C960" s="8">
        <f t="shared" si="267"/>
        <v>8.87168468898E-2</v>
      </c>
      <c r="D960" s="8">
        <f t="shared" si="268"/>
        <v>1.8192936631900001E-2</v>
      </c>
      <c r="E960" s="8">
        <f t="shared" si="269"/>
        <v>8.1983176473700001E-2</v>
      </c>
      <c r="F960" s="8">
        <f t="shared" si="270"/>
        <v>2.69356560495E-2</v>
      </c>
      <c r="G960" s="8">
        <f t="shared" si="271"/>
        <v>3.8209922227799998E-3</v>
      </c>
      <c r="H960" s="8">
        <f t="shared" si="272"/>
        <v>1.8568253039300001E-2</v>
      </c>
      <c r="I960" s="8">
        <f t="shared" si="273"/>
        <v>5.8574026690800002E-2</v>
      </c>
      <c r="J960" s="8">
        <f t="shared" si="274"/>
        <v>1.05260062772E-2</v>
      </c>
      <c r="K960" s="8">
        <f t="shared" si="275"/>
        <v>4.7923571218599997E-2</v>
      </c>
      <c r="L960" s="8">
        <f t="shared" si="276"/>
        <v>6.8852025599699995E-2</v>
      </c>
      <c r="M960" s="8">
        <f t="shared" si="277"/>
        <v>1.42611831305E-2</v>
      </c>
      <c r="N960" s="8">
        <f t="shared" si="278"/>
        <v>7.8938716695300004E-2</v>
      </c>
      <c r="O960" s="8">
        <f t="shared" si="279"/>
        <v>0.62196169790099998</v>
      </c>
      <c r="P960" s="8">
        <f t="shared" si="280"/>
        <v>3.62582035343E-5</v>
      </c>
      <c r="Q960" s="8">
        <f t="shared" si="281"/>
        <v>0.53022744972000002</v>
      </c>
      <c r="R960" s="8">
        <f t="shared" si="282"/>
        <v>1.18889296</v>
      </c>
      <c r="S960" s="8">
        <f t="shared" si="283"/>
        <v>1.0493249013099999</v>
      </c>
      <c r="T960" s="8">
        <f t="shared" si="284"/>
        <v>1.1170236041899999</v>
      </c>
      <c r="W960" s="7">
        <v>812320</v>
      </c>
      <c r="X960" s="7" t="s">
        <v>1053</v>
      </c>
      <c r="Y960" s="8">
        <v>8.87168468898E-2</v>
      </c>
      <c r="Z960" s="8">
        <v>1.8192936631900001E-2</v>
      </c>
      <c r="AA960" s="8">
        <v>8.1983176473700001E-2</v>
      </c>
      <c r="AB960" s="8">
        <v>2.69356560495E-2</v>
      </c>
      <c r="AC960" s="8">
        <v>3.8209922227799998E-3</v>
      </c>
      <c r="AD960" s="8">
        <v>1.8568253039300001E-2</v>
      </c>
      <c r="AE960" s="8">
        <v>5.8574026690800002E-2</v>
      </c>
      <c r="AF960" s="8">
        <v>1.05260062772E-2</v>
      </c>
      <c r="AG960" s="8">
        <v>4.7923571218599997E-2</v>
      </c>
      <c r="AH960" s="8">
        <v>6.8852025599699995E-2</v>
      </c>
      <c r="AI960" s="8">
        <v>1.42611831305E-2</v>
      </c>
      <c r="AJ960" s="8">
        <v>7.8938716695300004E-2</v>
      </c>
      <c r="AK960" s="8">
        <v>0.62196169790099998</v>
      </c>
      <c r="AL960" s="8">
        <v>3.62582035343E-5</v>
      </c>
      <c r="AM960" s="8">
        <v>0.53022744972000002</v>
      </c>
      <c r="AN960" s="8">
        <v>1.18889296</v>
      </c>
      <c r="AO960" s="8">
        <v>1.0493249013099999</v>
      </c>
      <c r="AP960" s="8">
        <v>1.1170236041899999</v>
      </c>
      <c r="AS960" s="7">
        <v>812320</v>
      </c>
      <c r="AT960" s="7" t="s">
        <v>1053</v>
      </c>
      <c r="AU960" s="8">
        <v>0.11490337041707095</v>
      </c>
      <c r="AV960" s="8">
        <v>3.1790676747867744E-2</v>
      </c>
      <c r="AW960" s="8">
        <v>0.18620909784724513</v>
      </c>
      <c r="AX960" s="8">
        <v>4.5338591628554824E-2</v>
      </c>
      <c r="AY960" s="8">
        <v>1.0831319276771452E-2</v>
      </c>
      <c r="AZ960" s="8">
        <v>6.4547520557506441E-2</v>
      </c>
      <c r="BA960" s="8">
        <v>7.7258354953304853E-2</v>
      </c>
      <c r="BB960" s="8">
        <v>2.0397184320778548E-2</v>
      </c>
      <c r="BC960" s="8">
        <v>0.1251163637859436</v>
      </c>
      <c r="BD960" s="8">
        <v>9.2591379399061258E-2</v>
      </c>
      <c r="BE960" s="8">
        <v>2.6184672520445155E-2</v>
      </c>
      <c r="BF960" s="8">
        <v>0.17036751182392415</v>
      </c>
      <c r="BG960" s="8">
        <v>0.51096951891266174</v>
      </c>
      <c r="BH960" s="8">
        <v>1.7252140871604834E-5</v>
      </c>
      <c r="BI960" s="8">
        <v>0.43867148084733837</v>
      </c>
      <c r="BJ960" s="8">
        <v>1.3329031450119351</v>
      </c>
      <c r="BK960" s="8">
        <v>0.94329807662338683</v>
      </c>
      <c r="BL960" s="8">
        <v>1.0453525482206449</v>
      </c>
    </row>
    <row r="961" spans="1:64" x14ac:dyDescent="0.3">
      <c r="A961" s="7">
        <v>812331</v>
      </c>
      <c r="B961" s="7" t="str">
        <f t="shared" si="266"/>
        <v>Linen Supply</v>
      </c>
      <c r="C961" s="8">
        <f t="shared" si="267"/>
        <v>8.8666302995699997E-2</v>
      </c>
      <c r="D961" s="8">
        <f t="shared" si="268"/>
        <v>1.8152401757399999E-2</v>
      </c>
      <c r="E961" s="8">
        <f t="shared" si="269"/>
        <v>8.0849995917299994E-2</v>
      </c>
      <c r="F961" s="8">
        <f t="shared" si="270"/>
        <v>3.5013165569399998E-2</v>
      </c>
      <c r="G961" s="8">
        <f t="shared" si="271"/>
        <v>4.9713255024100003E-3</v>
      </c>
      <c r="H961" s="8">
        <f t="shared" si="272"/>
        <v>2.3767285436599998E-2</v>
      </c>
      <c r="I961" s="8">
        <f t="shared" si="273"/>
        <v>5.8599952390600001E-2</v>
      </c>
      <c r="J961" s="8">
        <f t="shared" si="274"/>
        <v>1.0516483556E-2</v>
      </c>
      <c r="K961" s="8">
        <f t="shared" si="275"/>
        <v>4.72504832441E-2</v>
      </c>
      <c r="L961" s="8">
        <f t="shared" si="276"/>
        <v>6.8823435451699999E-2</v>
      </c>
      <c r="M961" s="8">
        <f t="shared" si="277"/>
        <v>1.42375820895E-2</v>
      </c>
      <c r="N961" s="8">
        <f t="shared" si="278"/>
        <v>7.7885359395400006E-2</v>
      </c>
      <c r="O961" s="8">
        <f t="shared" si="279"/>
        <v>0.62188080428100001</v>
      </c>
      <c r="P961" s="8">
        <f t="shared" si="280"/>
        <v>2.7810191576699999E-5</v>
      </c>
      <c r="Q961" s="8">
        <f t="shared" si="281"/>
        <v>0.52955179391200002</v>
      </c>
      <c r="R961" s="8">
        <f t="shared" si="282"/>
        <v>1.18766870067</v>
      </c>
      <c r="S961" s="8">
        <f t="shared" si="283"/>
        <v>1.06375177651</v>
      </c>
      <c r="T961" s="8">
        <f t="shared" si="284"/>
        <v>1.1163669191900001</v>
      </c>
      <c r="W961" s="7">
        <v>812331</v>
      </c>
      <c r="X961" s="7" t="s">
        <v>1054</v>
      </c>
      <c r="Y961" s="8">
        <v>8.8666302995699997E-2</v>
      </c>
      <c r="Z961" s="8">
        <v>1.8152401757399999E-2</v>
      </c>
      <c r="AA961" s="8">
        <v>8.0849995917299994E-2</v>
      </c>
      <c r="AB961" s="8">
        <v>3.5013165569399998E-2</v>
      </c>
      <c r="AC961" s="8">
        <v>4.9713255024100003E-3</v>
      </c>
      <c r="AD961" s="8">
        <v>2.3767285436599998E-2</v>
      </c>
      <c r="AE961" s="8">
        <v>5.8599952390600001E-2</v>
      </c>
      <c r="AF961" s="8">
        <v>1.0516483556E-2</v>
      </c>
      <c r="AG961" s="8">
        <v>4.72504832441E-2</v>
      </c>
      <c r="AH961" s="8">
        <v>6.8823435451699999E-2</v>
      </c>
      <c r="AI961" s="8">
        <v>1.42375820895E-2</v>
      </c>
      <c r="AJ961" s="8">
        <v>7.7885359395400006E-2</v>
      </c>
      <c r="AK961" s="8">
        <v>0.62188080428100001</v>
      </c>
      <c r="AL961" s="8">
        <v>2.7810191576699999E-5</v>
      </c>
      <c r="AM961" s="8">
        <v>0.52955179391200002</v>
      </c>
      <c r="AN961" s="8">
        <v>1.18766870067</v>
      </c>
      <c r="AO961" s="8">
        <v>1.06375177651</v>
      </c>
      <c r="AP961" s="8">
        <v>1.1163669191900001</v>
      </c>
      <c r="AS961" s="7">
        <v>812331</v>
      </c>
      <c r="AT961" s="7" t="s">
        <v>1054</v>
      </c>
      <c r="AU961" s="8">
        <v>7.6038261638716131E-2</v>
      </c>
      <c r="AV961" s="8">
        <v>2.2223234169125809E-2</v>
      </c>
      <c r="AW961" s="8">
        <v>0.12136145239335805</v>
      </c>
      <c r="AX961" s="8">
        <v>5.0915822058657099E-2</v>
      </c>
      <c r="AY961" s="8">
        <v>1.2990665902448371E-2</v>
      </c>
      <c r="AZ961" s="8">
        <v>6.6895799925698232E-2</v>
      </c>
      <c r="BA961" s="8">
        <v>5.1844449649535482E-2</v>
      </c>
      <c r="BB961" s="8">
        <v>1.4391035046744195E-2</v>
      </c>
      <c r="BC961" s="8">
        <v>8.0991727998001597E-2</v>
      </c>
      <c r="BD961" s="8">
        <v>6.1979635848640323E-2</v>
      </c>
      <c r="BE961" s="8">
        <v>1.8431564958604842E-2</v>
      </c>
      <c r="BF961" s="8">
        <v>0.11100956617564514</v>
      </c>
      <c r="BG961" s="8">
        <v>0.31055287284049987</v>
      </c>
      <c r="BH961" s="8">
        <v>1.0988562171217096E-5</v>
      </c>
      <c r="BI961" s="8">
        <v>0.26643904751049985</v>
      </c>
      <c r="BJ961" s="8">
        <v>1.2196229482009682</v>
      </c>
      <c r="BK961" s="8">
        <v>0.63080228788677417</v>
      </c>
      <c r="BL961" s="8">
        <v>0.64722721269435468</v>
      </c>
    </row>
    <row r="962" spans="1:64" x14ac:dyDescent="0.3">
      <c r="A962" s="7">
        <v>812332</v>
      </c>
      <c r="B962" s="7" t="str">
        <f t="shared" si="266"/>
        <v>Industrial Launderers</v>
      </c>
      <c r="C962" s="8">
        <f t="shared" si="267"/>
        <v>8.8633241366300006E-2</v>
      </c>
      <c r="D962" s="8">
        <f t="shared" si="268"/>
        <v>1.80644331023E-2</v>
      </c>
      <c r="E962" s="8">
        <f t="shared" si="269"/>
        <v>7.9926594133400003E-2</v>
      </c>
      <c r="F962" s="8">
        <f t="shared" si="270"/>
        <v>4.8454309297299998E-2</v>
      </c>
      <c r="G962" s="8">
        <f t="shared" si="271"/>
        <v>6.8510930952899998E-3</v>
      </c>
      <c r="H962" s="8">
        <f t="shared" si="272"/>
        <v>3.2339730267699998E-2</v>
      </c>
      <c r="I962" s="8">
        <f t="shared" si="273"/>
        <v>5.8731154546000003E-2</v>
      </c>
      <c r="J962" s="8">
        <f t="shared" si="274"/>
        <v>1.05033389127E-2</v>
      </c>
      <c r="K962" s="8">
        <f t="shared" si="275"/>
        <v>4.6784096562700002E-2</v>
      </c>
      <c r="L962" s="8">
        <f t="shared" si="276"/>
        <v>6.8814794967000006E-2</v>
      </c>
      <c r="M962" s="8">
        <f t="shared" si="277"/>
        <v>1.41773570305E-2</v>
      </c>
      <c r="N962" s="8">
        <f t="shared" si="278"/>
        <v>7.7011383979899997E-2</v>
      </c>
      <c r="O962" s="8">
        <f t="shared" si="279"/>
        <v>0.62175212712700001</v>
      </c>
      <c r="P962" s="8">
        <f t="shared" si="280"/>
        <v>2.0121726977600002E-5</v>
      </c>
      <c r="Q962" s="8">
        <f t="shared" si="281"/>
        <v>0.52801862528700005</v>
      </c>
      <c r="R962" s="8">
        <f t="shared" si="282"/>
        <v>1.1866242685999999</v>
      </c>
      <c r="S962" s="8">
        <f t="shared" si="283"/>
        <v>1.0876451326600001</v>
      </c>
      <c r="T962" s="8">
        <f t="shared" si="284"/>
        <v>1.1160185900199999</v>
      </c>
      <c r="W962" s="7">
        <v>812332</v>
      </c>
      <c r="X962" s="7" t="s">
        <v>1055</v>
      </c>
      <c r="Y962" s="8">
        <v>8.8633241366300006E-2</v>
      </c>
      <c r="Z962" s="8">
        <v>1.80644331023E-2</v>
      </c>
      <c r="AA962" s="8">
        <v>7.9926594133400003E-2</v>
      </c>
      <c r="AB962" s="8">
        <v>4.8454309297299998E-2</v>
      </c>
      <c r="AC962" s="8">
        <v>6.8510930952899998E-3</v>
      </c>
      <c r="AD962" s="8">
        <v>3.2339730267699998E-2</v>
      </c>
      <c r="AE962" s="8">
        <v>5.8731154546000003E-2</v>
      </c>
      <c r="AF962" s="8">
        <v>1.05033389127E-2</v>
      </c>
      <c r="AG962" s="8">
        <v>4.6784096562700002E-2</v>
      </c>
      <c r="AH962" s="8">
        <v>6.8814794967000006E-2</v>
      </c>
      <c r="AI962" s="8">
        <v>1.41773570305E-2</v>
      </c>
      <c r="AJ962" s="8">
        <v>7.7011383979899997E-2</v>
      </c>
      <c r="AK962" s="8">
        <v>0.62175212712700001</v>
      </c>
      <c r="AL962" s="8">
        <v>2.0121726977600002E-5</v>
      </c>
      <c r="AM962" s="8">
        <v>0.52801862528700005</v>
      </c>
      <c r="AN962" s="8">
        <v>1.1866242685999999</v>
      </c>
      <c r="AO962" s="8">
        <v>1.0876451326600001</v>
      </c>
      <c r="AP962" s="8">
        <v>1.1160185900199999</v>
      </c>
      <c r="AS962" s="7">
        <v>812332</v>
      </c>
      <c r="AT962" s="7" t="s">
        <v>1055</v>
      </c>
      <c r="AU962" s="8">
        <v>5.8594796575774183E-2</v>
      </c>
      <c r="AV962" s="8">
        <v>1.814860507937742E-2</v>
      </c>
      <c r="AW962" s="8">
        <v>9.0543091108264487E-2</v>
      </c>
      <c r="AX962" s="8">
        <v>5.3105399857119352E-2</v>
      </c>
      <c r="AY962" s="8">
        <v>1.4955368822447581E-2</v>
      </c>
      <c r="AZ962" s="8">
        <v>6.8003372792370967E-2</v>
      </c>
      <c r="BA962" s="8">
        <v>4.0382219454535483E-2</v>
      </c>
      <c r="BB962" s="8">
        <v>1.192834858875E-2</v>
      </c>
      <c r="BC962" s="8">
        <v>6.0680541814932258E-2</v>
      </c>
      <c r="BD962" s="8">
        <v>4.7971870468146778E-2</v>
      </c>
      <c r="BE962" s="8">
        <v>1.514538046191129E-2</v>
      </c>
      <c r="BF962" s="8">
        <v>8.3205092985227436E-2</v>
      </c>
      <c r="BG962" s="8">
        <v>0.22035562328467742</v>
      </c>
      <c r="BH962" s="8">
        <v>4.029848306018387E-6</v>
      </c>
      <c r="BI962" s="8">
        <v>0.18858939882874187</v>
      </c>
      <c r="BJ962" s="8">
        <v>1.1672864927637094</v>
      </c>
      <c r="BK962" s="8">
        <v>0.4909028511496773</v>
      </c>
      <c r="BL962" s="8">
        <v>0.46782981953580649</v>
      </c>
    </row>
    <row r="963" spans="1:64" x14ac:dyDescent="0.3">
      <c r="A963" s="7">
        <v>812910</v>
      </c>
      <c r="B963" s="7" t="str">
        <f t="shared" si="266"/>
        <v>Pet Care (except Veterinary) Services</v>
      </c>
      <c r="C963" s="8">
        <f t="shared" si="267"/>
        <v>6.0614084790299998E-2</v>
      </c>
      <c r="D963" s="8">
        <f t="shared" si="268"/>
        <v>1.03995966368E-2</v>
      </c>
      <c r="E963" s="8">
        <f t="shared" si="269"/>
        <v>9.8135870014300006E-2</v>
      </c>
      <c r="F963" s="8">
        <f t="shared" si="270"/>
        <v>3.9266552920899998E-2</v>
      </c>
      <c r="G963" s="8">
        <f t="shared" si="271"/>
        <v>3.56767302971E-3</v>
      </c>
      <c r="H963" s="8">
        <f t="shared" si="272"/>
        <v>3.5276091208899997E-2</v>
      </c>
      <c r="I963" s="8">
        <f t="shared" si="273"/>
        <v>3.7308474867099997E-2</v>
      </c>
      <c r="J963" s="8">
        <f t="shared" si="274"/>
        <v>5.4058076183199997E-3</v>
      </c>
      <c r="K963" s="8">
        <f t="shared" si="275"/>
        <v>5.0408476504899997E-2</v>
      </c>
      <c r="L963" s="8">
        <f t="shared" si="276"/>
        <v>4.016647492E-2</v>
      </c>
      <c r="M963" s="8">
        <f t="shared" si="277"/>
        <v>7.7010625091999997E-3</v>
      </c>
      <c r="N963" s="8">
        <f t="shared" si="278"/>
        <v>8.7158154621299999E-2</v>
      </c>
      <c r="O963" s="8">
        <f t="shared" si="279"/>
        <v>0.67596099482399996</v>
      </c>
      <c r="P963" s="8">
        <f t="shared" si="280"/>
        <v>2.47419176525E-5</v>
      </c>
      <c r="Q963" s="8">
        <f t="shared" si="281"/>
        <v>0.61411571190799996</v>
      </c>
      <c r="R963" s="8">
        <f t="shared" si="282"/>
        <v>1.1691495514400001</v>
      </c>
      <c r="S963" s="8">
        <f t="shared" si="283"/>
        <v>1.0781103171599999</v>
      </c>
      <c r="T963" s="8">
        <f t="shared" si="284"/>
        <v>1.0931227589900001</v>
      </c>
      <c r="W963" s="7">
        <v>812910</v>
      </c>
      <c r="X963" s="7" t="s">
        <v>1056</v>
      </c>
      <c r="Y963" s="8">
        <v>6.0614084790299998E-2</v>
      </c>
      <c r="Z963" s="8">
        <v>1.03995966368E-2</v>
      </c>
      <c r="AA963" s="8">
        <v>9.8135870014300006E-2</v>
      </c>
      <c r="AB963" s="8">
        <v>3.9266552920899998E-2</v>
      </c>
      <c r="AC963" s="8">
        <v>3.56767302971E-3</v>
      </c>
      <c r="AD963" s="8">
        <v>3.5276091208899997E-2</v>
      </c>
      <c r="AE963" s="8">
        <v>3.7308474867099997E-2</v>
      </c>
      <c r="AF963" s="8">
        <v>5.4058076183199997E-3</v>
      </c>
      <c r="AG963" s="8">
        <v>5.0408476504899997E-2</v>
      </c>
      <c r="AH963" s="8">
        <v>4.016647492E-2</v>
      </c>
      <c r="AI963" s="8">
        <v>7.7010625091999997E-3</v>
      </c>
      <c r="AJ963" s="8">
        <v>8.7158154621299999E-2</v>
      </c>
      <c r="AK963" s="8">
        <v>0.67596099482399996</v>
      </c>
      <c r="AL963" s="8">
        <v>2.47419176525E-5</v>
      </c>
      <c r="AM963" s="8">
        <v>0.61411571190799996</v>
      </c>
      <c r="AN963" s="8">
        <v>1.1691495514400001</v>
      </c>
      <c r="AO963" s="8">
        <v>1.0781103171599999</v>
      </c>
      <c r="AP963" s="8">
        <v>1.0931227589900001</v>
      </c>
      <c r="AS963" s="7">
        <v>812910</v>
      </c>
      <c r="AT963" s="7" t="s">
        <v>1056</v>
      </c>
      <c r="AU963" s="8">
        <v>0.10182162844389675</v>
      </c>
      <c r="AV963" s="8">
        <v>2.5469708906900482E-2</v>
      </c>
      <c r="AW963" s="8">
        <v>0.1991938158369484</v>
      </c>
      <c r="AX963" s="8">
        <v>4.6788819738919359E-2</v>
      </c>
      <c r="AY963" s="8">
        <v>7.8465198986125799E-3</v>
      </c>
      <c r="AZ963" s="8">
        <v>6.021835834060324E-2</v>
      </c>
      <c r="BA963" s="8">
        <v>6.1267516572470974E-2</v>
      </c>
      <c r="BB963" s="8">
        <v>1.4561383648833066E-2</v>
      </c>
      <c r="BC963" s="8">
        <v>0.11447905913335803</v>
      </c>
      <c r="BD963" s="8">
        <v>7.2211984168245133E-2</v>
      </c>
      <c r="BE963" s="8">
        <v>1.9760161558772575E-2</v>
      </c>
      <c r="BF963" s="8">
        <v>0.17105541114566777</v>
      </c>
      <c r="BG963" s="8">
        <v>0.66487983301629017</v>
      </c>
      <c r="BH963" s="8">
        <v>2.4353469186001606E-5</v>
      </c>
      <c r="BI963" s="8">
        <v>0.60635576728787166</v>
      </c>
      <c r="BJ963" s="8">
        <v>1.3264851531879036</v>
      </c>
      <c r="BK963" s="8">
        <v>1.09872466572</v>
      </c>
      <c r="BL963" s="8">
        <v>1.1741789270964522</v>
      </c>
    </row>
    <row r="964" spans="1:64" x14ac:dyDescent="0.3">
      <c r="A964" s="7">
        <v>812921</v>
      </c>
      <c r="B964" s="7" t="str">
        <f t="shared" ref="B964:B994" si="285">IF(C964=0,"***SECTOR NOT AVAILABLE",AT964)</f>
        <v>Photofinishing Laboratories (except One-Hour)</v>
      </c>
      <c r="C964" s="8">
        <f t="shared" ref="C964:C994" si="286">IF(Y964=0,VLOOKUP(A964,$AS$2:$BL$994,3,FALSE),Y964)</f>
        <v>4.5998395823691932E-2</v>
      </c>
      <c r="D964" s="8">
        <f t="shared" ref="D964:D994" si="287">IF(Z964=0,VLOOKUP(A964,$AS$2:$BL$994,4,FALSE),Z964)</f>
        <v>1.3658713357937094E-2</v>
      </c>
      <c r="E964" s="8">
        <f t="shared" ref="E964:E994" si="288">IF(AA964=0,VLOOKUP(A964,$AS$2:$BL$994,5,FALSE),AA964)</f>
        <v>8.8145885982274186E-2</v>
      </c>
      <c r="F964" s="8">
        <f t="shared" ref="F964:F994" si="289">IF(AB964=0,VLOOKUP($A964,$AS$2:$BL$994,6,FALSE),AB964)</f>
        <v>3.1164463303850001E-2</v>
      </c>
      <c r="G964" s="8">
        <f t="shared" ref="G964:G994" si="290">IF(AC964=0,VLOOKUP($A964,$AS$2:$BL$994,7,FALSE),AC964)</f>
        <v>6.5228183138135486E-3</v>
      </c>
      <c r="H964" s="8">
        <f t="shared" ref="H964:H994" si="291">IF(AD964=0,VLOOKUP($A964,$AS$2:$BL$994,8,FALSE),AD964)</f>
        <v>3.807849035964516E-2</v>
      </c>
      <c r="I964" s="8">
        <f t="shared" ref="I964:I994" si="292">IF(AE964=0,VLOOKUP($A964,$AS$2:$BL$994,9,FALSE),AE964)</f>
        <v>2.7163984753433876E-2</v>
      </c>
      <c r="J964" s="8">
        <f t="shared" ref="J964:J994" si="293">IF(AF964=0,VLOOKUP($A964,$AS$2:$BL$994,10,FALSE),AF964)</f>
        <v>7.8562261762269367E-3</v>
      </c>
      <c r="K964" s="8">
        <f t="shared" ref="K964:K994" si="294">IF(AG964=0,VLOOKUP($A964,$AS$2:$BL$994,11,FALSE),AG964)</f>
        <v>5.0039047182004845E-2</v>
      </c>
      <c r="L964" s="8">
        <f t="shared" ref="L964:L994" si="295">IF(AH964=0,VLOOKUP($A964,$AS$2:$BL$994,12,FALSE),AH964)</f>
        <v>3.4302122597820964E-2</v>
      </c>
      <c r="M964" s="8">
        <f t="shared" ref="M964:M994" si="296">IF(AI964=0,VLOOKUP($A964,$AS$2:$BL$994,13,FALSE),AI964)</f>
        <v>1.0810436540117744E-2</v>
      </c>
      <c r="N964" s="8">
        <f t="shared" ref="N964:N994" si="297">IF(AJ964=0,VLOOKUP($A964,$AS$2:$BL$994,14,FALSE),AJ964)</f>
        <v>7.5836486241145182E-2</v>
      </c>
      <c r="O964" s="8">
        <f t="shared" ref="O964:O994" si="298">IF(AK964=0,VLOOKUP($A964,$AS$2:$BL$994,15,FALSE),AK964)</f>
        <v>0.22856651287625815</v>
      </c>
      <c r="P964" s="8">
        <f t="shared" ref="P964:P994" si="299">IF(AL964=0,VLOOKUP($A964,$AS$2:$BL$994,16,FALSE),AL964)</f>
        <v>5.749841751185484E-6</v>
      </c>
      <c r="Q964" s="8">
        <f t="shared" ref="Q964:Q994" si="300">IF(AM964=0,VLOOKUP($A964,$AS$2:$BL$994,17,FALSE),AM964)</f>
        <v>0.20986759418201609</v>
      </c>
      <c r="R964" s="8">
        <f t="shared" ref="R964:R994" si="301">IF(AN964=0,VLOOKUP($A964,$AS$2:$BL$994,18,FALSE),AN964)</f>
        <v>1</v>
      </c>
      <c r="S964" s="8">
        <f t="shared" ref="S964:S994" si="302">IF(AO964=0,VLOOKUP($A964,$AS$2:$BL$994,19,FALSE),AO964)</f>
        <v>0.41447544939677411</v>
      </c>
      <c r="T964" s="8">
        <f t="shared" ref="T964:T994" si="303">IF(AP964=0,VLOOKUP($A964,$AS$2:$BL$994,20,FALSE),AP964)</f>
        <v>0.42376893553096767</v>
      </c>
      <c r="W964" s="7">
        <v>812921</v>
      </c>
      <c r="X964" s="7" t="s">
        <v>1057</v>
      </c>
      <c r="Y964" s="8">
        <v>0</v>
      </c>
      <c r="Z964" s="8">
        <v>0</v>
      </c>
      <c r="AA964" s="8">
        <v>0</v>
      </c>
      <c r="AB964" s="8">
        <v>0</v>
      </c>
      <c r="AC964" s="8">
        <v>0</v>
      </c>
      <c r="AD964" s="8">
        <v>0</v>
      </c>
      <c r="AE964" s="8">
        <v>0</v>
      </c>
      <c r="AF964" s="8">
        <v>0</v>
      </c>
      <c r="AG964" s="8">
        <v>0</v>
      </c>
      <c r="AH964" s="8">
        <v>0</v>
      </c>
      <c r="AI964" s="8">
        <v>0</v>
      </c>
      <c r="AJ964" s="8">
        <v>0</v>
      </c>
      <c r="AK964" s="8">
        <v>0</v>
      </c>
      <c r="AL964" s="8">
        <v>0</v>
      </c>
      <c r="AM964" s="8">
        <v>0</v>
      </c>
      <c r="AN964" s="8">
        <v>1</v>
      </c>
      <c r="AO964" s="8">
        <v>0</v>
      </c>
      <c r="AP964" s="8">
        <v>0</v>
      </c>
      <c r="AS964" s="7">
        <v>812921</v>
      </c>
      <c r="AT964" s="7" t="s">
        <v>1057</v>
      </c>
      <c r="AU964" s="8">
        <v>4.5998395823691932E-2</v>
      </c>
      <c r="AV964" s="8">
        <v>1.3658713357937094E-2</v>
      </c>
      <c r="AW964" s="8">
        <v>8.8145885982274186E-2</v>
      </c>
      <c r="AX964" s="8">
        <v>3.1164463303850001E-2</v>
      </c>
      <c r="AY964" s="8">
        <v>6.5228183138135486E-3</v>
      </c>
      <c r="AZ964" s="8">
        <v>3.807849035964516E-2</v>
      </c>
      <c r="BA964" s="8">
        <v>2.7163984753433876E-2</v>
      </c>
      <c r="BB964" s="8">
        <v>7.8562261762269367E-3</v>
      </c>
      <c r="BC964" s="8">
        <v>5.0039047182004845E-2</v>
      </c>
      <c r="BD964" s="8">
        <v>3.4302122597820964E-2</v>
      </c>
      <c r="BE964" s="8">
        <v>1.0810436540117744E-2</v>
      </c>
      <c r="BF964" s="8">
        <v>7.5836486241145182E-2</v>
      </c>
      <c r="BG964" s="8">
        <v>0.22856651287625815</v>
      </c>
      <c r="BH964" s="8">
        <v>5.749841751185484E-6</v>
      </c>
      <c r="BI964" s="8">
        <v>0.20986759418201609</v>
      </c>
      <c r="BJ964" s="8">
        <v>1.1478029951640323</v>
      </c>
      <c r="BK964" s="8">
        <v>0.41447544939677411</v>
      </c>
      <c r="BL964" s="8">
        <v>0.42376893553096767</v>
      </c>
    </row>
    <row r="965" spans="1:64" x14ac:dyDescent="0.3">
      <c r="A965" s="7">
        <v>812922</v>
      </c>
      <c r="B965" s="7" t="str">
        <f t="shared" si="285"/>
        <v>One-Hour Photofinishing</v>
      </c>
      <c r="C965" s="8">
        <f t="shared" si="286"/>
        <v>4.5626060099432264E-2</v>
      </c>
      <c r="D965" s="8">
        <f t="shared" si="287"/>
        <v>1.409967836273387E-2</v>
      </c>
      <c r="E965" s="8">
        <f t="shared" si="288"/>
        <v>8.5738860918870952E-2</v>
      </c>
      <c r="F965" s="8">
        <f t="shared" si="289"/>
        <v>2.565016028580645E-2</v>
      </c>
      <c r="G965" s="8">
        <f t="shared" si="290"/>
        <v>5.4179333541282257E-3</v>
      </c>
      <c r="H965" s="8">
        <f t="shared" si="291"/>
        <v>3.0421612035358064E-2</v>
      </c>
      <c r="I965" s="8">
        <f t="shared" si="292"/>
        <v>2.6090830852935482E-2</v>
      </c>
      <c r="J965" s="8">
        <f t="shared" si="293"/>
        <v>8.0522368034466121E-3</v>
      </c>
      <c r="K965" s="8">
        <f t="shared" si="294"/>
        <v>4.8656383693553233E-2</v>
      </c>
      <c r="L965" s="8">
        <f t="shared" si="295"/>
        <v>3.3701848010809686E-2</v>
      </c>
      <c r="M965" s="8">
        <f t="shared" si="296"/>
        <v>1.1128161000348384E-2</v>
      </c>
      <c r="N965" s="8">
        <f t="shared" si="297"/>
        <v>7.4007223353161289E-2</v>
      </c>
      <c r="O965" s="8">
        <f t="shared" si="298"/>
        <v>0.21704386455483879</v>
      </c>
      <c r="P965" s="8">
        <f t="shared" si="299"/>
        <v>8.06773888772855E-6</v>
      </c>
      <c r="Q965" s="8">
        <f t="shared" si="300"/>
        <v>0.19983945373096773</v>
      </c>
      <c r="R965" s="8">
        <f t="shared" si="301"/>
        <v>1</v>
      </c>
      <c r="S965" s="8">
        <f t="shared" si="302"/>
        <v>0.38407035083645169</v>
      </c>
      <c r="T965" s="8">
        <f t="shared" si="303"/>
        <v>0.40538009651145168</v>
      </c>
      <c r="W965" s="7">
        <v>812922</v>
      </c>
      <c r="X965" s="7" t="s">
        <v>1058</v>
      </c>
      <c r="Y965" s="8">
        <v>0</v>
      </c>
      <c r="Z965" s="8">
        <v>0</v>
      </c>
      <c r="AA965" s="8">
        <v>0</v>
      </c>
      <c r="AB965" s="8">
        <v>0</v>
      </c>
      <c r="AC965" s="8">
        <v>0</v>
      </c>
      <c r="AD965" s="8">
        <v>0</v>
      </c>
      <c r="AE965" s="8">
        <v>0</v>
      </c>
      <c r="AF965" s="8">
        <v>0</v>
      </c>
      <c r="AG965" s="8">
        <v>0</v>
      </c>
      <c r="AH965" s="8">
        <v>0</v>
      </c>
      <c r="AI965" s="8">
        <v>0</v>
      </c>
      <c r="AJ965" s="8">
        <v>0</v>
      </c>
      <c r="AK965" s="8">
        <v>0</v>
      </c>
      <c r="AL965" s="8">
        <v>0</v>
      </c>
      <c r="AM965" s="8">
        <v>0</v>
      </c>
      <c r="AN965" s="8">
        <v>1</v>
      </c>
      <c r="AO965" s="8">
        <v>0</v>
      </c>
      <c r="AP965" s="8">
        <v>0</v>
      </c>
      <c r="AS965" s="7">
        <v>812922</v>
      </c>
      <c r="AT965" s="7" t="s">
        <v>1058</v>
      </c>
      <c r="AU965" s="8">
        <v>4.5626060099432264E-2</v>
      </c>
      <c r="AV965" s="8">
        <v>1.409967836273387E-2</v>
      </c>
      <c r="AW965" s="8">
        <v>8.5738860918870952E-2</v>
      </c>
      <c r="AX965" s="8">
        <v>2.565016028580645E-2</v>
      </c>
      <c r="AY965" s="8">
        <v>5.4179333541282257E-3</v>
      </c>
      <c r="AZ965" s="8">
        <v>3.0421612035358064E-2</v>
      </c>
      <c r="BA965" s="8">
        <v>2.6090830852935482E-2</v>
      </c>
      <c r="BB965" s="8">
        <v>8.0522368034466121E-3</v>
      </c>
      <c r="BC965" s="8">
        <v>4.8656383693553233E-2</v>
      </c>
      <c r="BD965" s="8">
        <v>3.3701848010809686E-2</v>
      </c>
      <c r="BE965" s="8">
        <v>1.1128161000348384E-2</v>
      </c>
      <c r="BF965" s="8">
        <v>7.4007223353161289E-2</v>
      </c>
      <c r="BG965" s="8">
        <v>0.21704386455483879</v>
      </c>
      <c r="BH965" s="8">
        <v>8.06773888772855E-6</v>
      </c>
      <c r="BI965" s="8">
        <v>0.19983945373096773</v>
      </c>
      <c r="BJ965" s="8">
        <v>1.1454645993806452</v>
      </c>
      <c r="BK965" s="8">
        <v>0.38407035083645169</v>
      </c>
      <c r="BL965" s="8">
        <v>0.40538009651145168</v>
      </c>
    </row>
    <row r="966" spans="1:64" x14ac:dyDescent="0.3">
      <c r="A966" s="7">
        <v>812930</v>
      </c>
      <c r="B966" s="7" t="str">
        <f t="shared" si="285"/>
        <v>Parking Lots and Garages</v>
      </c>
      <c r="C966" s="8">
        <f t="shared" si="286"/>
        <v>5.928311157032904E-2</v>
      </c>
      <c r="D966" s="8">
        <f t="shared" si="287"/>
        <v>1.6890707990333875E-2</v>
      </c>
      <c r="E966" s="8">
        <f t="shared" si="288"/>
        <v>0.1167277527742113</v>
      </c>
      <c r="F966" s="8">
        <f t="shared" si="289"/>
        <v>3.1837215612077419E-2</v>
      </c>
      <c r="G966" s="8">
        <f t="shared" si="290"/>
        <v>6.2221255537322582E-3</v>
      </c>
      <c r="H966" s="8">
        <f t="shared" si="291"/>
        <v>4.2128225008816134E-2</v>
      </c>
      <c r="I966" s="8">
        <f t="shared" si="292"/>
        <v>3.4846859408350001E-2</v>
      </c>
      <c r="J966" s="8">
        <f t="shared" si="293"/>
        <v>9.7007719562062899E-3</v>
      </c>
      <c r="K966" s="8">
        <f t="shared" si="294"/>
        <v>6.67778779805758E-2</v>
      </c>
      <c r="L966" s="8">
        <f t="shared" si="295"/>
        <v>4.3472854509532269E-2</v>
      </c>
      <c r="M966" s="8">
        <f t="shared" si="296"/>
        <v>1.3318555373487093E-2</v>
      </c>
      <c r="N966" s="8">
        <f t="shared" si="297"/>
        <v>0.10022501128535646</v>
      </c>
      <c r="O966" s="8">
        <f t="shared" si="298"/>
        <v>0.31600615774420959</v>
      </c>
      <c r="P966" s="8">
        <f t="shared" si="299"/>
        <v>9.4223798142182292E-6</v>
      </c>
      <c r="Q966" s="8">
        <f t="shared" si="300"/>
        <v>0.2894500173190645</v>
      </c>
      <c r="R966" s="8">
        <f t="shared" si="301"/>
        <v>1</v>
      </c>
      <c r="S966" s="8">
        <f t="shared" si="302"/>
        <v>0.547929501658871</v>
      </c>
      <c r="T966" s="8">
        <f t="shared" si="303"/>
        <v>0.57906744482903227</v>
      </c>
      <c r="W966" s="7">
        <v>812930</v>
      </c>
      <c r="X966" s="7" t="s">
        <v>1059</v>
      </c>
      <c r="Y966" s="8">
        <v>0</v>
      </c>
      <c r="Z966" s="8">
        <v>0</v>
      </c>
      <c r="AA966" s="8">
        <v>0</v>
      </c>
      <c r="AB966" s="8">
        <v>0</v>
      </c>
      <c r="AC966" s="8">
        <v>0</v>
      </c>
      <c r="AD966" s="8">
        <v>0</v>
      </c>
      <c r="AE966" s="8">
        <v>0</v>
      </c>
      <c r="AF966" s="8">
        <v>0</v>
      </c>
      <c r="AG966" s="8">
        <v>0</v>
      </c>
      <c r="AH966" s="8">
        <v>0</v>
      </c>
      <c r="AI966" s="8">
        <v>0</v>
      </c>
      <c r="AJ966" s="8">
        <v>0</v>
      </c>
      <c r="AK966" s="8">
        <v>0</v>
      </c>
      <c r="AL966" s="8">
        <v>0</v>
      </c>
      <c r="AM966" s="8">
        <v>0</v>
      </c>
      <c r="AN966" s="8">
        <v>1</v>
      </c>
      <c r="AO966" s="8">
        <v>0</v>
      </c>
      <c r="AP966" s="8">
        <v>0</v>
      </c>
      <c r="AS966" s="7">
        <v>812930</v>
      </c>
      <c r="AT966" s="7" t="s">
        <v>1059</v>
      </c>
      <c r="AU966" s="8">
        <v>5.928311157032904E-2</v>
      </c>
      <c r="AV966" s="8">
        <v>1.6890707990333875E-2</v>
      </c>
      <c r="AW966" s="8">
        <v>0.1167277527742113</v>
      </c>
      <c r="AX966" s="8">
        <v>3.1837215612077419E-2</v>
      </c>
      <c r="AY966" s="8">
        <v>6.2221255537322582E-3</v>
      </c>
      <c r="AZ966" s="8">
        <v>4.2128225008816134E-2</v>
      </c>
      <c r="BA966" s="8">
        <v>3.4846859408350001E-2</v>
      </c>
      <c r="BB966" s="8">
        <v>9.7007719562062899E-3</v>
      </c>
      <c r="BC966" s="8">
        <v>6.67778779805758E-2</v>
      </c>
      <c r="BD966" s="8">
        <v>4.3472854509532269E-2</v>
      </c>
      <c r="BE966" s="8">
        <v>1.3318555373487093E-2</v>
      </c>
      <c r="BF966" s="8">
        <v>0.10022501128535646</v>
      </c>
      <c r="BG966" s="8">
        <v>0.31600615774420959</v>
      </c>
      <c r="BH966" s="8">
        <v>9.4223798142182292E-6</v>
      </c>
      <c r="BI966" s="8">
        <v>0.2894500173190645</v>
      </c>
      <c r="BJ966" s="8">
        <v>1.1929015723348386</v>
      </c>
      <c r="BK966" s="8">
        <v>0.547929501658871</v>
      </c>
      <c r="BL966" s="8">
        <v>0.57906744482903227</v>
      </c>
    </row>
    <row r="967" spans="1:64" x14ac:dyDescent="0.3">
      <c r="A967" s="7">
        <v>812990</v>
      </c>
      <c r="B967" s="7" t="str">
        <f t="shared" si="285"/>
        <v>All Other Personal Services</v>
      </c>
      <c r="C967" s="8">
        <f t="shared" si="286"/>
        <v>6.0201538123300001E-2</v>
      </c>
      <c r="D967" s="8">
        <f t="shared" si="287"/>
        <v>1.0370948213300001E-2</v>
      </c>
      <c r="E967" s="8">
        <f t="shared" si="288"/>
        <v>9.8560985642399998E-2</v>
      </c>
      <c r="F967" s="8">
        <f t="shared" si="289"/>
        <v>3.2363433093099997E-2</v>
      </c>
      <c r="G967" s="8">
        <f t="shared" si="290"/>
        <v>2.9399260603900001E-3</v>
      </c>
      <c r="H967" s="8">
        <f t="shared" si="291"/>
        <v>2.9423705037700001E-2</v>
      </c>
      <c r="I967" s="8">
        <f t="shared" si="292"/>
        <v>3.7014483996799998E-2</v>
      </c>
      <c r="J967" s="8">
        <f t="shared" si="293"/>
        <v>5.3788905535999999E-3</v>
      </c>
      <c r="K967" s="8">
        <f t="shared" si="294"/>
        <v>5.0638024418500002E-2</v>
      </c>
      <c r="L967" s="8">
        <f t="shared" si="295"/>
        <v>3.9989919102300001E-2</v>
      </c>
      <c r="M967" s="8">
        <f t="shared" si="296"/>
        <v>7.6752535146899998E-3</v>
      </c>
      <c r="N967" s="8">
        <f t="shared" si="297"/>
        <v>8.7537265202100006E-2</v>
      </c>
      <c r="O967" s="8">
        <f t="shared" si="298"/>
        <v>0.67565874510500001</v>
      </c>
      <c r="P967" s="8">
        <f t="shared" si="299"/>
        <v>2.98698449375E-5</v>
      </c>
      <c r="Q967" s="8">
        <f t="shared" si="300"/>
        <v>0.61488572288300003</v>
      </c>
      <c r="R967" s="8">
        <f t="shared" si="301"/>
        <v>1.1691334719799999</v>
      </c>
      <c r="S967" s="8">
        <f t="shared" si="302"/>
        <v>1.06472706419</v>
      </c>
      <c r="T967" s="8">
        <f t="shared" si="303"/>
        <v>1.09303139897</v>
      </c>
      <c r="W967" s="7">
        <v>812990</v>
      </c>
      <c r="X967" s="7" t="s">
        <v>1060</v>
      </c>
      <c r="Y967" s="8">
        <v>6.0201538123300001E-2</v>
      </c>
      <c r="Z967" s="8">
        <v>1.0370948213300001E-2</v>
      </c>
      <c r="AA967" s="8">
        <v>9.8560985642399998E-2</v>
      </c>
      <c r="AB967" s="8">
        <v>3.2363433093099997E-2</v>
      </c>
      <c r="AC967" s="8">
        <v>2.9399260603900001E-3</v>
      </c>
      <c r="AD967" s="8">
        <v>2.9423705037700001E-2</v>
      </c>
      <c r="AE967" s="8">
        <v>3.7014483996799998E-2</v>
      </c>
      <c r="AF967" s="8">
        <v>5.3788905535999999E-3</v>
      </c>
      <c r="AG967" s="8">
        <v>5.0638024418500002E-2</v>
      </c>
      <c r="AH967" s="8">
        <v>3.9989919102300001E-2</v>
      </c>
      <c r="AI967" s="8">
        <v>7.6752535146899998E-3</v>
      </c>
      <c r="AJ967" s="8">
        <v>8.7537265202100006E-2</v>
      </c>
      <c r="AK967" s="8">
        <v>0.67565874510500001</v>
      </c>
      <c r="AL967" s="8">
        <v>2.98698449375E-5</v>
      </c>
      <c r="AM967" s="8">
        <v>0.61488572288300003</v>
      </c>
      <c r="AN967" s="8">
        <v>1.1691334719799999</v>
      </c>
      <c r="AO967" s="8">
        <v>1.06472706419</v>
      </c>
      <c r="AP967" s="8">
        <v>1.09303139897</v>
      </c>
      <c r="AS967" s="7">
        <v>812990</v>
      </c>
      <c r="AT967" s="7" t="s">
        <v>1060</v>
      </c>
      <c r="AU967" s="8">
        <v>0.10206427828029192</v>
      </c>
      <c r="AV967" s="8">
        <v>2.5483368034402411E-2</v>
      </c>
      <c r="AW967" s="8">
        <v>0.20214100681172262</v>
      </c>
      <c r="AX967" s="8">
        <v>4.4077072714182271E-2</v>
      </c>
      <c r="AY967" s="8">
        <v>7.3548741966977423E-3</v>
      </c>
      <c r="AZ967" s="8">
        <v>5.6737501539924205E-2</v>
      </c>
      <c r="BA967" s="8">
        <v>6.1337653473398403E-2</v>
      </c>
      <c r="BB967" s="8">
        <v>1.4545845111015001E-2</v>
      </c>
      <c r="BC967" s="8">
        <v>0.11602702596643549</v>
      </c>
      <c r="BD967" s="8">
        <v>7.2398298041600015E-2</v>
      </c>
      <c r="BE967" s="8">
        <v>1.976119395438887E-2</v>
      </c>
      <c r="BF967" s="8">
        <v>0.17361580026978385</v>
      </c>
      <c r="BG967" s="8">
        <v>0.67544860667800055</v>
      </c>
      <c r="BH967" s="8">
        <v>2.6534021554206459E-5</v>
      </c>
      <c r="BI967" s="8">
        <v>0.6169923058469996</v>
      </c>
      <c r="BJ967" s="8">
        <v>1.3296886531267735</v>
      </c>
      <c r="BK967" s="8">
        <v>1.1081694484504836</v>
      </c>
      <c r="BL967" s="8">
        <v>1.191910524550968</v>
      </c>
    </row>
    <row r="968" spans="1:64" x14ac:dyDescent="0.3">
      <c r="A968" s="7">
        <v>813110</v>
      </c>
      <c r="B968" s="7" t="str">
        <f t="shared" si="285"/>
        <v>Religious Organizations</v>
      </c>
      <c r="C968" s="8">
        <f t="shared" si="286"/>
        <v>0.17932445280500001</v>
      </c>
      <c r="D968" s="8">
        <f t="shared" si="287"/>
        <v>2.7093831758100002E-2</v>
      </c>
      <c r="E968" s="8">
        <f t="shared" si="288"/>
        <v>7.0574660272400003E-2</v>
      </c>
      <c r="F968" s="8">
        <f t="shared" si="289"/>
        <v>8.2736802793600003E-2</v>
      </c>
      <c r="G968" s="8">
        <f t="shared" si="290"/>
        <v>1.01035239943E-2</v>
      </c>
      <c r="H968" s="8">
        <f t="shared" si="291"/>
        <v>2.0405216281500001E-2</v>
      </c>
      <c r="I968" s="8">
        <f t="shared" si="292"/>
        <v>0.20706762931799999</v>
      </c>
      <c r="J968" s="8">
        <f t="shared" si="293"/>
        <v>2.6362788328899999E-2</v>
      </c>
      <c r="K968" s="8">
        <f t="shared" si="294"/>
        <v>5.1326111304700002E-2</v>
      </c>
      <c r="L968" s="8">
        <f t="shared" si="295"/>
        <v>0.188935693628</v>
      </c>
      <c r="M968" s="8">
        <f t="shared" si="296"/>
        <v>3.5818138273600003E-2</v>
      </c>
      <c r="N968" s="8">
        <f t="shared" si="297"/>
        <v>0.118847932903</v>
      </c>
      <c r="O968" s="8">
        <f t="shared" si="298"/>
        <v>0.389078511061</v>
      </c>
      <c r="P968" s="8">
        <f t="shared" si="299"/>
        <v>2.4552078870700001E-5</v>
      </c>
      <c r="Q968" s="8">
        <f t="shared" si="300"/>
        <v>0.34377624455299999</v>
      </c>
      <c r="R968" s="8">
        <f t="shared" si="301"/>
        <v>1.2769929448399999</v>
      </c>
      <c r="S968" s="8">
        <f t="shared" si="302"/>
        <v>1.1132455430699999</v>
      </c>
      <c r="T968" s="8">
        <f t="shared" si="303"/>
        <v>1.28475652895</v>
      </c>
      <c r="W968" s="7">
        <v>813110</v>
      </c>
      <c r="X968" s="7" t="s">
        <v>1061</v>
      </c>
      <c r="Y968" s="8">
        <v>0.17932445280500001</v>
      </c>
      <c r="Z968" s="8">
        <v>2.7093831758100002E-2</v>
      </c>
      <c r="AA968" s="8">
        <v>7.0574660272400003E-2</v>
      </c>
      <c r="AB968" s="8">
        <v>8.2736802793600003E-2</v>
      </c>
      <c r="AC968" s="8">
        <v>1.01035239943E-2</v>
      </c>
      <c r="AD968" s="8">
        <v>2.0405216281500001E-2</v>
      </c>
      <c r="AE968" s="8">
        <v>0.20706762931799999</v>
      </c>
      <c r="AF968" s="8">
        <v>2.6362788328899999E-2</v>
      </c>
      <c r="AG968" s="8">
        <v>5.1326111304700002E-2</v>
      </c>
      <c r="AH968" s="8">
        <v>0.188935693628</v>
      </c>
      <c r="AI968" s="8">
        <v>3.5818138273600003E-2</v>
      </c>
      <c r="AJ968" s="8">
        <v>0.118847932903</v>
      </c>
      <c r="AK968" s="8">
        <v>0.389078511061</v>
      </c>
      <c r="AL968" s="8">
        <v>2.4552078870700001E-5</v>
      </c>
      <c r="AM968" s="8">
        <v>0.34377624455299999</v>
      </c>
      <c r="AN968" s="8">
        <v>1.2769929448399999</v>
      </c>
      <c r="AO968" s="8">
        <v>1.1132455430699999</v>
      </c>
      <c r="AP968" s="8">
        <v>1.28475652895</v>
      </c>
      <c r="AS968" s="7">
        <v>813110</v>
      </c>
      <c r="AT968" s="7" t="s">
        <v>1061</v>
      </c>
      <c r="AU968" s="8">
        <v>0.29107080943708052</v>
      </c>
      <c r="AV968" s="8">
        <v>7.3639202540066118E-2</v>
      </c>
      <c r="AW968" s="8">
        <v>0.16460942298764358</v>
      </c>
      <c r="AX968" s="8">
        <v>0.16600530489524037</v>
      </c>
      <c r="AY968" s="8">
        <v>3.7965118900928387E-2</v>
      </c>
      <c r="AZ968" s="8">
        <v>7.0370896638114522E-2</v>
      </c>
      <c r="BA968" s="8">
        <v>0.34167938726612923</v>
      </c>
      <c r="BB968" s="8">
        <v>7.90844448290694E-2</v>
      </c>
      <c r="BC968" s="8">
        <v>0.15240168517613548</v>
      </c>
      <c r="BD968" s="8">
        <v>0.31287779957616124</v>
      </c>
      <c r="BE968" s="8">
        <v>9.920634044923872E-2</v>
      </c>
      <c r="BF968" s="8">
        <v>0.25788353077430159</v>
      </c>
      <c r="BG968" s="8">
        <v>0.39046711287900027</v>
      </c>
      <c r="BH968" s="8">
        <v>1.6768285972808228E-5</v>
      </c>
      <c r="BI968" s="8">
        <v>0.34418075578900054</v>
      </c>
      <c r="BJ968" s="8">
        <v>1.5293194349651613</v>
      </c>
      <c r="BK968" s="8">
        <v>1.27434132043371</v>
      </c>
      <c r="BL968" s="8">
        <v>1.5731655172712906</v>
      </c>
    </row>
    <row r="969" spans="1:64" x14ac:dyDescent="0.3">
      <c r="A969" s="7">
        <v>813211</v>
      </c>
      <c r="B969" s="7" t="str">
        <f t="shared" si="285"/>
        <v>Grantmaking Foundations</v>
      </c>
      <c r="C969" s="8">
        <f t="shared" si="286"/>
        <v>6.96272330749E-2</v>
      </c>
      <c r="D969" s="8">
        <f t="shared" si="287"/>
        <v>9.9142979103799996E-3</v>
      </c>
      <c r="E969" s="8">
        <f t="shared" si="288"/>
        <v>8.7738244223299997E-2</v>
      </c>
      <c r="F969" s="8">
        <f t="shared" si="289"/>
        <v>2.7596112159399999E-2</v>
      </c>
      <c r="G969" s="8">
        <f t="shared" si="290"/>
        <v>2.8150369706799998E-3</v>
      </c>
      <c r="H969" s="8">
        <f t="shared" si="291"/>
        <v>1.76082627438E-2</v>
      </c>
      <c r="I969" s="8">
        <f t="shared" si="292"/>
        <v>5.8952787738900003E-2</v>
      </c>
      <c r="J969" s="8">
        <f t="shared" si="293"/>
        <v>6.9731535026E-3</v>
      </c>
      <c r="K969" s="8">
        <f t="shared" si="294"/>
        <v>4.2437702383900003E-2</v>
      </c>
      <c r="L969" s="8">
        <f t="shared" si="295"/>
        <v>6.0275961022000002E-2</v>
      </c>
      <c r="M969" s="8">
        <f t="shared" si="296"/>
        <v>8.6566943584100008E-3</v>
      </c>
      <c r="N969" s="8">
        <f t="shared" si="297"/>
        <v>0.10159854265</v>
      </c>
      <c r="O969" s="8">
        <f t="shared" si="298"/>
        <v>0.58046629157700003</v>
      </c>
      <c r="P969" s="8">
        <f t="shared" si="299"/>
        <v>3.0757290550699999E-5</v>
      </c>
      <c r="Q969" s="8">
        <f t="shared" si="300"/>
        <v>0.46547054477400002</v>
      </c>
      <c r="R969" s="8">
        <f t="shared" si="301"/>
        <v>1.1672797752099999</v>
      </c>
      <c r="S969" s="8">
        <f t="shared" si="302"/>
        <v>1.0480194118699999</v>
      </c>
      <c r="T969" s="8">
        <f t="shared" si="303"/>
        <v>1.10836364363</v>
      </c>
      <c r="W969" s="7">
        <v>813211</v>
      </c>
      <c r="X969" s="7" t="s">
        <v>1062</v>
      </c>
      <c r="Y969" s="8">
        <v>6.96272330749E-2</v>
      </c>
      <c r="Z969" s="8">
        <v>9.9142979103799996E-3</v>
      </c>
      <c r="AA969" s="8">
        <v>8.7738244223299997E-2</v>
      </c>
      <c r="AB969" s="8">
        <v>2.7596112159399999E-2</v>
      </c>
      <c r="AC969" s="8">
        <v>2.8150369706799998E-3</v>
      </c>
      <c r="AD969" s="8">
        <v>1.76082627438E-2</v>
      </c>
      <c r="AE969" s="8">
        <v>5.8952787738900003E-2</v>
      </c>
      <c r="AF969" s="8">
        <v>6.9731535026E-3</v>
      </c>
      <c r="AG969" s="8">
        <v>4.2437702383900003E-2</v>
      </c>
      <c r="AH969" s="8">
        <v>6.0275961022000002E-2</v>
      </c>
      <c r="AI969" s="8">
        <v>8.6566943584100008E-3</v>
      </c>
      <c r="AJ969" s="8">
        <v>0.10159854265</v>
      </c>
      <c r="AK969" s="8">
        <v>0.58046629157700003</v>
      </c>
      <c r="AL969" s="8">
        <v>3.0757290550699999E-5</v>
      </c>
      <c r="AM969" s="8">
        <v>0.46547054477400002</v>
      </c>
      <c r="AN969" s="8">
        <v>1.1672797752099999</v>
      </c>
      <c r="AO969" s="8">
        <v>1.0480194118699999</v>
      </c>
      <c r="AP969" s="8">
        <v>1.10836364363</v>
      </c>
      <c r="AS969" s="7">
        <v>813211</v>
      </c>
      <c r="AT969" s="7" t="s">
        <v>1062</v>
      </c>
      <c r="AU969" s="8">
        <v>0.13893362070119519</v>
      </c>
      <c r="AV969" s="8">
        <v>3.2751025600740655E-2</v>
      </c>
      <c r="AW969" s="8">
        <v>0.19445559906354676</v>
      </c>
      <c r="AX969" s="8">
        <v>0.15327175636976609</v>
      </c>
      <c r="AY969" s="8">
        <v>2.8686147907786449E-2</v>
      </c>
      <c r="AZ969" s="8">
        <v>0.13387446030243386</v>
      </c>
      <c r="BA969" s="8">
        <v>0.12077096147361932</v>
      </c>
      <c r="BB969" s="8">
        <v>2.5587771359017419E-2</v>
      </c>
      <c r="BC969" s="8">
        <v>0.12912654494418874</v>
      </c>
      <c r="BD969" s="8">
        <v>0.12522309441912896</v>
      </c>
      <c r="BE969" s="8">
        <v>2.9741630655952908E-2</v>
      </c>
      <c r="BF969" s="8">
        <v>0.20483330328381935</v>
      </c>
      <c r="BG969" s="8">
        <v>0.57346061470038734</v>
      </c>
      <c r="BH969" s="8">
        <v>1.3117559559048067E-5</v>
      </c>
      <c r="BI969" s="8">
        <v>0.46062790685641863</v>
      </c>
      <c r="BJ969" s="8">
        <v>1.3661402453650004</v>
      </c>
      <c r="BK969" s="8">
        <v>1.2997033323220972</v>
      </c>
      <c r="BL969" s="8">
        <v>1.2593562455187095</v>
      </c>
    </row>
    <row r="970" spans="1:64" x14ac:dyDescent="0.3">
      <c r="A970" s="7">
        <v>813212</v>
      </c>
      <c r="B970" s="7" t="str">
        <f t="shared" si="285"/>
        <v>Voluntary Health Organizations</v>
      </c>
      <c r="C970" s="8">
        <f t="shared" si="286"/>
        <v>0.11188842870447584</v>
      </c>
      <c r="D970" s="8">
        <f t="shared" si="287"/>
        <v>2.8182849681005154E-2</v>
      </c>
      <c r="E970" s="8">
        <f t="shared" si="288"/>
        <v>0.15558118241043548</v>
      </c>
      <c r="F970" s="8">
        <f t="shared" si="289"/>
        <v>0.14715497969358066</v>
      </c>
      <c r="G970" s="8">
        <f t="shared" si="290"/>
        <v>2.8484007630823389E-2</v>
      </c>
      <c r="H970" s="8">
        <f t="shared" si="291"/>
        <v>0.12475550460712256</v>
      </c>
      <c r="I970" s="8">
        <f t="shared" si="292"/>
        <v>9.7140990713924194E-2</v>
      </c>
      <c r="J970" s="8">
        <f t="shared" si="293"/>
        <v>2.2150744041398232E-2</v>
      </c>
      <c r="K970" s="8">
        <f t="shared" si="294"/>
        <v>0.10491659910019836</v>
      </c>
      <c r="L970" s="8">
        <f t="shared" si="295"/>
        <v>0.10196734677104997</v>
      </c>
      <c r="M970" s="8">
        <f t="shared" si="296"/>
        <v>2.5801994358165478E-2</v>
      </c>
      <c r="N970" s="8">
        <f t="shared" si="297"/>
        <v>0.16281403458245158</v>
      </c>
      <c r="O970" s="8">
        <f t="shared" si="298"/>
        <v>0.41340988137154855</v>
      </c>
      <c r="P970" s="8">
        <f t="shared" si="299"/>
        <v>6.9433560069572601E-6</v>
      </c>
      <c r="Q970" s="8">
        <f t="shared" si="300"/>
        <v>0.3329378108447742</v>
      </c>
      <c r="R970" s="8">
        <f t="shared" si="301"/>
        <v>1</v>
      </c>
      <c r="S970" s="8">
        <f t="shared" si="302"/>
        <v>1.0100719112867742</v>
      </c>
      <c r="T970" s="8">
        <f t="shared" si="303"/>
        <v>0.93388575321032274</v>
      </c>
      <c r="W970" s="7">
        <v>813212</v>
      </c>
      <c r="X970" s="7" t="s">
        <v>1063</v>
      </c>
      <c r="Y970" s="8">
        <v>0</v>
      </c>
      <c r="Z970" s="8">
        <v>0</v>
      </c>
      <c r="AA970" s="8">
        <v>0</v>
      </c>
      <c r="AB970" s="8">
        <v>0</v>
      </c>
      <c r="AC970" s="8">
        <v>0</v>
      </c>
      <c r="AD970" s="8">
        <v>0</v>
      </c>
      <c r="AE970" s="8">
        <v>0</v>
      </c>
      <c r="AF970" s="8">
        <v>0</v>
      </c>
      <c r="AG970" s="8">
        <v>0</v>
      </c>
      <c r="AH970" s="8">
        <v>0</v>
      </c>
      <c r="AI970" s="8">
        <v>0</v>
      </c>
      <c r="AJ970" s="8">
        <v>0</v>
      </c>
      <c r="AK970" s="8">
        <v>0</v>
      </c>
      <c r="AL970" s="8">
        <v>0</v>
      </c>
      <c r="AM970" s="8">
        <v>0</v>
      </c>
      <c r="AN970" s="8">
        <v>1</v>
      </c>
      <c r="AO970" s="8">
        <v>0</v>
      </c>
      <c r="AP970" s="8">
        <v>0</v>
      </c>
      <c r="AS970" s="7">
        <v>813212</v>
      </c>
      <c r="AT970" s="7" t="s">
        <v>1063</v>
      </c>
      <c r="AU970" s="8">
        <v>0.11188842870447584</v>
      </c>
      <c r="AV970" s="8">
        <v>2.8182849681005154E-2</v>
      </c>
      <c r="AW970" s="8">
        <v>0.15558118241043548</v>
      </c>
      <c r="AX970" s="8">
        <v>0.14715497969358066</v>
      </c>
      <c r="AY970" s="8">
        <v>2.8484007630823389E-2</v>
      </c>
      <c r="AZ970" s="8">
        <v>0.12475550460712256</v>
      </c>
      <c r="BA970" s="8">
        <v>9.7140990713924194E-2</v>
      </c>
      <c r="BB970" s="8">
        <v>2.2150744041398232E-2</v>
      </c>
      <c r="BC970" s="8">
        <v>0.10491659910019836</v>
      </c>
      <c r="BD970" s="8">
        <v>0.10196734677104997</v>
      </c>
      <c r="BE970" s="8">
        <v>2.5801994358165478E-2</v>
      </c>
      <c r="BF970" s="8">
        <v>0.16281403458245158</v>
      </c>
      <c r="BG970" s="8">
        <v>0.41340988137154855</v>
      </c>
      <c r="BH970" s="8">
        <v>6.9433560069572601E-6</v>
      </c>
      <c r="BI970" s="8">
        <v>0.3329378108447742</v>
      </c>
      <c r="BJ970" s="8">
        <v>1.2956524607964517</v>
      </c>
      <c r="BK970" s="8">
        <v>1.0100719112867742</v>
      </c>
      <c r="BL970" s="8">
        <v>0.93388575321032274</v>
      </c>
    </row>
    <row r="971" spans="1:64" x14ac:dyDescent="0.3">
      <c r="A971" s="7">
        <v>813219</v>
      </c>
      <c r="B971" s="7" t="str">
        <f t="shared" si="285"/>
        <v>Other Grantmaking and Giving Services</v>
      </c>
      <c r="C971" s="8">
        <f t="shared" si="286"/>
        <v>6.9674736747900007E-2</v>
      </c>
      <c r="D971" s="8">
        <f t="shared" si="287"/>
        <v>9.9531407804099997E-3</v>
      </c>
      <c r="E971" s="8">
        <f t="shared" si="288"/>
        <v>8.5476396419299994E-2</v>
      </c>
      <c r="F971" s="8">
        <f t="shared" si="289"/>
        <v>6.5914514495099996E-2</v>
      </c>
      <c r="G971" s="8">
        <f t="shared" si="290"/>
        <v>6.7196874777299999E-3</v>
      </c>
      <c r="H971" s="8">
        <f t="shared" si="291"/>
        <v>4.0186895006199999E-2</v>
      </c>
      <c r="I971" s="8">
        <f t="shared" si="292"/>
        <v>5.9045909467200001E-2</v>
      </c>
      <c r="J971" s="8">
        <f t="shared" si="293"/>
        <v>6.9991570701299997E-3</v>
      </c>
      <c r="K971" s="8">
        <f t="shared" si="294"/>
        <v>4.0789767325899999E-2</v>
      </c>
      <c r="L971" s="8">
        <f t="shared" si="295"/>
        <v>6.0311997944600002E-2</v>
      </c>
      <c r="M971" s="8">
        <f t="shared" si="296"/>
        <v>8.6934272846999998E-3</v>
      </c>
      <c r="N971" s="8">
        <f t="shared" si="297"/>
        <v>9.9395519845699998E-2</v>
      </c>
      <c r="O971" s="8">
        <f t="shared" si="298"/>
        <v>0.58002089735499995</v>
      </c>
      <c r="P971" s="8">
        <f t="shared" si="299"/>
        <v>1.29100976308E-5</v>
      </c>
      <c r="Q971" s="8">
        <f t="shared" si="300"/>
        <v>0.46520584020099998</v>
      </c>
      <c r="R971" s="8">
        <f t="shared" si="301"/>
        <v>1.1651042739499999</v>
      </c>
      <c r="S971" s="8">
        <f t="shared" si="302"/>
        <v>1.1128210969800001</v>
      </c>
      <c r="T971" s="8">
        <f t="shared" si="303"/>
        <v>1.10683483386</v>
      </c>
      <c r="W971" s="7">
        <v>813219</v>
      </c>
      <c r="X971" s="7" t="s">
        <v>1064</v>
      </c>
      <c r="Y971" s="8">
        <v>6.9674736747900007E-2</v>
      </c>
      <c r="Z971" s="8">
        <v>9.9531407804099997E-3</v>
      </c>
      <c r="AA971" s="8">
        <v>8.5476396419299994E-2</v>
      </c>
      <c r="AB971" s="8">
        <v>6.5914514495099996E-2</v>
      </c>
      <c r="AC971" s="8">
        <v>6.7196874777299999E-3</v>
      </c>
      <c r="AD971" s="8">
        <v>4.0186895006199999E-2</v>
      </c>
      <c r="AE971" s="8">
        <v>5.9045909467200001E-2</v>
      </c>
      <c r="AF971" s="8">
        <v>6.9991570701299997E-3</v>
      </c>
      <c r="AG971" s="8">
        <v>4.0789767325899999E-2</v>
      </c>
      <c r="AH971" s="8">
        <v>6.0311997944600002E-2</v>
      </c>
      <c r="AI971" s="8">
        <v>8.6934272846999998E-3</v>
      </c>
      <c r="AJ971" s="8">
        <v>9.9395519845699998E-2</v>
      </c>
      <c r="AK971" s="8">
        <v>0.58002089735499995</v>
      </c>
      <c r="AL971" s="8">
        <v>1.29100976308E-5</v>
      </c>
      <c r="AM971" s="8">
        <v>0.46520584020099998</v>
      </c>
      <c r="AN971" s="8">
        <v>1.1651042739499999</v>
      </c>
      <c r="AO971" s="8">
        <v>1.1128210969800001</v>
      </c>
      <c r="AP971" s="8">
        <v>1.10683483386</v>
      </c>
      <c r="AS971" s="7">
        <v>813219</v>
      </c>
      <c r="AT971" s="7" t="s">
        <v>1064</v>
      </c>
      <c r="AU971" s="8">
        <v>0.13488198886326133</v>
      </c>
      <c r="AV971" s="8">
        <v>3.2149397144795644E-2</v>
      </c>
      <c r="AW971" s="8">
        <v>0.1869304189557984</v>
      </c>
      <c r="AX971" s="8">
        <v>0.14092082716234516</v>
      </c>
      <c r="AY971" s="8">
        <v>2.561659533445855E-2</v>
      </c>
      <c r="AZ971" s="8">
        <v>0.12256781450196935</v>
      </c>
      <c r="BA971" s="8">
        <v>0.11743139819333227</v>
      </c>
      <c r="BB971" s="8">
        <v>2.5192755393075483E-2</v>
      </c>
      <c r="BC971" s="8">
        <v>0.12445579161686775</v>
      </c>
      <c r="BD971" s="8">
        <v>0.12190088335292576</v>
      </c>
      <c r="BE971" s="8">
        <v>2.9257296393334024E-2</v>
      </c>
      <c r="BF971" s="8">
        <v>0.19699917098971118</v>
      </c>
      <c r="BG971" s="8">
        <v>0.5448384345989028</v>
      </c>
      <c r="BH971" s="8">
        <v>1.0781821247560485E-5</v>
      </c>
      <c r="BI971" s="8">
        <v>0.43687876965403172</v>
      </c>
      <c r="BJ971" s="8">
        <v>1.3539618049632258</v>
      </c>
      <c r="BK971" s="8">
        <v>1.2245891079664515</v>
      </c>
      <c r="BL971" s="8">
        <v>1.2025638161712902</v>
      </c>
    </row>
    <row r="972" spans="1:64" x14ac:dyDescent="0.3">
      <c r="A972" s="7">
        <v>813311</v>
      </c>
      <c r="B972" s="7" t="str">
        <f t="shared" si="285"/>
        <v>Human Rights Organizations</v>
      </c>
      <c r="C972" s="8">
        <f t="shared" si="286"/>
        <v>0.1123729352066032</v>
      </c>
      <c r="D972" s="8">
        <f t="shared" si="287"/>
        <v>2.8355673183809198E-2</v>
      </c>
      <c r="E972" s="8">
        <f t="shared" si="288"/>
        <v>0.15612323452663715</v>
      </c>
      <c r="F972" s="8">
        <f t="shared" si="289"/>
        <v>0.10402281920353389</v>
      </c>
      <c r="G972" s="8">
        <f t="shared" si="290"/>
        <v>2.0021943688223708E-2</v>
      </c>
      <c r="H972" s="8">
        <f t="shared" si="291"/>
        <v>8.8284115414233866E-2</v>
      </c>
      <c r="I972" s="8">
        <f t="shared" si="292"/>
        <v>9.8099659563309669E-2</v>
      </c>
      <c r="J972" s="8">
        <f t="shared" si="293"/>
        <v>2.2348343144472583E-2</v>
      </c>
      <c r="K972" s="8">
        <f t="shared" si="294"/>
        <v>0.10511385520732255</v>
      </c>
      <c r="L972" s="8">
        <f t="shared" si="295"/>
        <v>0.10232777686765644</v>
      </c>
      <c r="M972" s="8">
        <f t="shared" si="296"/>
        <v>2.5930424396819519E-2</v>
      </c>
      <c r="N972" s="8">
        <f t="shared" si="297"/>
        <v>0.16409590903866128</v>
      </c>
      <c r="O972" s="8">
        <f t="shared" si="298"/>
        <v>0.41350504305354879</v>
      </c>
      <c r="P972" s="8">
        <f t="shared" si="299"/>
        <v>8.5057565304033872E-6</v>
      </c>
      <c r="Q972" s="8">
        <f t="shared" si="300"/>
        <v>0.33169982843090345</v>
      </c>
      <c r="R972" s="8">
        <f t="shared" si="301"/>
        <v>1</v>
      </c>
      <c r="S972" s="8">
        <f t="shared" si="302"/>
        <v>0.92200629766064501</v>
      </c>
      <c r="T972" s="8">
        <f t="shared" si="303"/>
        <v>0.93523927727048384</v>
      </c>
      <c r="W972" s="7">
        <v>813311</v>
      </c>
      <c r="X972" s="7" t="s">
        <v>1065</v>
      </c>
      <c r="Y972" s="8">
        <v>0</v>
      </c>
      <c r="Z972" s="8">
        <v>0</v>
      </c>
      <c r="AA972" s="8">
        <v>0</v>
      </c>
      <c r="AB972" s="8">
        <v>0</v>
      </c>
      <c r="AC972" s="8">
        <v>0</v>
      </c>
      <c r="AD972" s="8">
        <v>0</v>
      </c>
      <c r="AE972" s="8">
        <v>0</v>
      </c>
      <c r="AF972" s="8">
        <v>0</v>
      </c>
      <c r="AG972" s="8">
        <v>0</v>
      </c>
      <c r="AH972" s="8">
        <v>0</v>
      </c>
      <c r="AI972" s="8">
        <v>0</v>
      </c>
      <c r="AJ972" s="8">
        <v>0</v>
      </c>
      <c r="AK972" s="8">
        <v>0</v>
      </c>
      <c r="AL972" s="8">
        <v>0</v>
      </c>
      <c r="AM972" s="8">
        <v>0</v>
      </c>
      <c r="AN972" s="8">
        <v>1</v>
      </c>
      <c r="AO972" s="8">
        <v>0</v>
      </c>
      <c r="AP972" s="8">
        <v>0</v>
      </c>
      <c r="AS972" s="7">
        <v>813311</v>
      </c>
      <c r="AT972" s="7" t="s">
        <v>1065</v>
      </c>
      <c r="AU972" s="8">
        <v>0.1123729352066032</v>
      </c>
      <c r="AV972" s="8">
        <v>2.8355673183809198E-2</v>
      </c>
      <c r="AW972" s="8">
        <v>0.15612323452663715</v>
      </c>
      <c r="AX972" s="8">
        <v>0.10402281920353389</v>
      </c>
      <c r="AY972" s="8">
        <v>2.0021943688223708E-2</v>
      </c>
      <c r="AZ972" s="8">
        <v>8.8284115414233866E-2</v>
      </c>
      <c r="BA972" s="8">
        <v>9.8099659563309669E-2</v>
      </c>
      <c r="BB972" s="8">
        <v>2.2348343144472583E-2</v>
      </c>
      <c r="BC972" s="8">
        <v>0.10511385520732255</v>
      </c>
      <c r="BD972" s="8">
        <v>0.10232777686765644</v>
      </c>
      <c r="BE972" s="8">
        <v>2.5930424396819519E-2</v>
      </c>
      <c r="BF972" s="8">
        <v>0.16409590903866128</v>
      </c>
      <c r="BG972" s="8">
        <v>0.41350504305354879</v>
      </c>
      <c r="BH972" s="8">
        <v>8.5057565304033872E-6</v>
      </c>
      <c r="BI972" s="8">
        <v>0.33169982843090345</v>
      </c>
      <c r="BJ972" s="8">
        <v>1.2968518429167741</v>
      </c>
      <c r="BK972" s="8">
        <v>0.92200629766064501</v>
      </c>
      <c r="BL972" s="8">
        <v>0.93523927727048384</v>
      </c>
    </row>
    <row r="973" spans="1:64" x14ac:dyDescent="0.3">
      <c r="A973" s="7">
        <v>813312</v>
      </c>
      <c r="B973" s="7" t="str">
        <f t="shared" si="285"/>
        <v>Environment, Conservation and Wildlife Organizations</v>
      </c>
      <c r="C973" s="8">
        <f t="shared" si="286"/>
        <v>6.9662415258400001E-2</v>
      </c>
      <c r="D973" s="8">
        <f t="shared" si="287"/>
        <v>9.9308012254699998E-3</v>
      </c>
      <c r="E973" s="8">
        <f t="shared" si="288"/>
        <v>8.6861676501400004E-2</v>
      </c>
      <c r="F973" s="8">
        <f t="shared" si="289"/>
        <v>4.0298915161099999E-2</v>
      </c>
      <c r="G973" s="8">
        <f t="shared" si="290"/>
        <v>4.11219540307E-3</v>
      </c>
      <c r="H973" s="8">
        <f t="shared" si="291"/>
        <v>2.4940746642400001E-2</v>
      </c>
      <c r="I973" s="8">
        <f t="shared" si="292"/>
        <v>5.9352467061299999E-2</v>
      </c>
      <c r="J973" s="8">
        <f t="shared" si="293"/>
        <v>7.0221198227500004E-3</v>
      </c>
      <c r="K973" s="8">
        <f t="shared" si="294"/>
        <v>4.15859387281E-2</v>
      </c>
      <c r="L973" s="8">
        <f t="shared" si="295"/>
        <v>6.0304802458899999E-2</v>
      </c>
      <c r="M973" s="8">
        <f t="shared" si="296"/>
        <v>8.6682673621100003E-3</v>
      </c>
      <c r="N973" s="8">
        <f t="shared" si="297"/>
        <v>0.100964546766</v>
      </c>
      <c r="O973" s="8">
        <f t="shared" si="298"/>
        <v>0.58048160676600002</v>
      </c>
      <c r="P973" s="8">
        <f t="shared" si="299"/>
        <v>2.1080386821200002E-5</v>
      </c>
      <c r="Q973" s="8">
        <f t="shared" si="300"/>
        <v>0.46286671047</v>
      </c>
      <c r="R973" s="8">
        <f t="shared" si="301"/>
        <v>1.16645489299</v>
      </c>
      <c r="S973" s="8">
        <f t="shared" si="302"/>
        <v>1.06935185721</v>
      </c>
      <c r="T973" s="8">
        <f t="shared" si="303"/>
        <v>1.10796052561</v>
      </c>
      <c r="W973" s="7">
        <v>813312</v>
      </c>
      <c r="X973" s="7" t="s">
        <v>1066</v>
      </c>
      <c r="Y973" s="8">
        <v>6.9662415258400001E-2</v>
      </c>
      <c r="Z973" s="8">
        <v>9.9308012254699998E-3</v>
      </c>
      <c r="AA973" s="8">
        <v>8.6861676501400004E-2</v>
      </c>
      <c r="AB973" s="8">
        <v>4.0298915161099999E-2</v>
      </c>
      <c r="AC973" s="8">
        <v>4.11219540307E-3</v>
      </c>
      <c r="AD973" s="8">
        <v>2.4940746642400001E-2</v>
      </c>
      <c r="AE973" s="8">
        <v>5.9352467061299999E-2</v>
      </c>
      <c r="AF973" s="8">
        <v>7.0221198227500004E-3</v>
      </c>
      <c r="AG973" s="8">
        <v>4.15859387281E-2</v>
      </c>
      <c r="AH973" s="8">
        <v>6.0304802458899999E-2</v>
      </c>
      <c r="AI973" s="8">
        <v>8.6682673621100003E-3</v>
      </c>
      <c r="AJ973" s="8">
        <v>0.100964546766</v>
      </c>
      <c r="AK973" s="8">
        <v>0.58048160676600002</v>
      </c>
      <c r="AL973" s="8">
        <v>2.1080386821200002E-5</v>
      </c>
      <c r="AM973" s="8">
        <v>0.46286671047</v>
      </c>
      <c r="AN973" s="8">
        <v>1.16645489299</v>
      </c>
      <c r="AO973" s="8">
        <v>1.06935185721</v>
      </c>
      <c r="AP973" s="8">
        <v>1.10796052561</v>
      </c>
      <c r="AS973" s="7">
        <v>813312</v>
      </c>
      <c r="AT973" s="7" t="s">
        <v>1066</v>
      </c>
      <c r="AU973" s="8">
        <v>0.13615888633929357</v>
      </c>
      <c r="AV973" s="8">
        <v>3.2324820429237747E-2</v>
      </c>
      <c r="AW973" s="8">
        <v>0.19060229414198709</v>
      </c>
      <c r="AX973" s="8">
        <v>0.12682219371458547</v>
      </c>
      <c r="AY973" s="8">
        <v>2.3042460489660965E-2</v>
      </c>
      <c r="AZ973" s="8">
        <v>0.10526556099221775</v>
      </c>
      <c r="BA973" s="8">
        <v>0.11909217147128394</v>
      </c>
      <c r="BB973" s="8">
        <v>2.541981340330339E-2</v>
      </c>
      <c r="BC973" s="8">
        <v>0.1270386431466306</v>
      </c>
      <c r="BD973" s="8">
        <v>0.12281343409969514</v>
      </c>
      <c r="BE973" s="8">
        <v>2.9366970884026129E-2</v>
      </c>
      <c r="BF973" s="8">
        <v>0.20095593019763067</v>
      </c>
      <c r="BG973" s="8">
        <v>0.55467271257730699</v>
      </c>
      <c r="BH973" s="8">
        <v>1.3028091210028391E-5</v>
      </c>
      <c r="BI973" s="8">
        <v>0.44280946495577467</v>
      </c>
      <c r="BJ973" s="8">
        <v>1.3590860009104844</v>
      </c>
      <c r="BK973" s="8">
        <v>1.2067431184224191</v>
      </c>
      <c r="BL973" s="8">
        <v>1.2231635312467743</v>
      </c>
    </row>
    <row r="974" spans="1:64" x14ac:dyDescent="0.3">
      <c r="A974" s="7">
        <v>813319</v>
      </c>
      <c r="B974" s="7" t="str">
        <f t="shared" si="285"/>
        <v>Other Social Advocacy Organizations</v>
      </c>
      <c r="C974" s="8">
        <f t="shared" si="286"/>
        <v>6.9670797074400007E-2</v>
      </c>
      <c r="D974" s="8">
        <f t="shared" si="287"/>
        <v>9.9267770833699996E-3</v>
      </c>
      <c r="E974" s="8">
        <f t="shared" si="288"/>
        <v>8.7292185178500001E-2</v>
      </c>
      <c r="F974" s="8">
        <f t="shared" si="289"/>
        <v>4.87908859034E-2</v>
      </c>
      <c r="G974" s="8">
        <f t="shared" si="290"/>
        <v>4.97859612565E-3</v>
      </c>
      <c r="H974" s="8">
        <f t="shared" si="291"/>
        <v>3.0353059863099999E-2</v>
      </c>
      <c r="I974" s="8">
        <f t="shared" si="292"/>
        <v>5.93180490092E-2</v>
      </c>
      <c r="J974" s="8">
        <f t="shared" si="293"/>
        <v>7.0197613603699997E-3</v>
      </c>
      <c r="K974" s="8">
        <f t="shared" si="294"/>
        <v>4.1722097683200003E-2</v>
      </c>
      <c r="L974" s="8">
        <f t="shared" si="295"/>
        <v>6.0331115236299998E-2</v>
      </c>
      <c r="M974" s="8">
        <f t="shared" si="296"/>
        <v>8.6703603293599996E-3</v>
      </c>
      <c r="N974" s="8">
        <f t="shared" si="297"/>
        <v>0.101562627228</v>
      </c>
      <c r="O974" s="8">
        <f t="shared" si="298"/>
        <v>0.58026556754799996</v>
      </c>
      <c r="P974" s="8">
        <f t="shared" si="299"/>
        <v>1.7409395729899999E-5</v>
      </c>
      <c r="Q974" s="8">
        <f t="shared" si="300"/>
        <v>0.46293021276399998</v>
      </c>
      <c r="R974" s="8">
        <f t="shared" si="301"/>
        <v>1.1668897593400001</v>
      </c>
      <c r="S974" s="8">
        <f t="shared" si="302"/>
        <v>1.08412254189</v>
      </c>
      <c r="T974" s="8">
        <f t="shared" si="303"/>
        <v>1.10805990805</v>
      </c>
      <c r="W974" s="7">
        <v>813319</v>
      </c>
      <c r="X974" s="7" t="s">
        <v>1067</v>
      </c>
      <c r="Y974" s="8">
        <v>6.9670797074400007E-2</v>
      </c>
      <c r="Z974" s="8">
        <v>9.9267770833699996E-3</v>
      </c>
      <c r="AA974" s="8">
        <v>8.7292185178500001E-2</v>
      </c>
      <c r="AB974" s="8">
        <v>4.87908859034E-2</v>
      </c>
      <c r="AC974" s="8">
        <v>4.97859612565E-3</v>
      </c>
      <c r="AD974" s="8">
        <v>3.0353059863099999E-2</v>
      </c>
      <c r="AE974" s="8">
        <v>5.93180490092E-2</v>
      </c>
      <c r="AF974" s="8">
        <v>7.0197613603699997E-3</v>
      </c>
      <c r="AG974" s="8">
        <v>4.1722097683200003E-2</v>
      </c>
      <c r="AH974" s="8">
        <v>6.0331115236299998E-2</v>
      </c>
      <c r="AI974" s="8">
        <v>8.6703603293599996E-3</v>
      </c>
      <c r="AJ974" s="8">
        <v>0.101562627228</v>
      </c>
      <c r="AK974" s="8">
        <v>0.58026556754799996</v>
      </c>
      <c r="AL974" s="8">
        <v>1.7409395729899999E-5</v>
      </c>
      <c r="AM974" s="8">
        <v>0.46293021276399998</v>
      </c>
      <c r="AN974" s="8">
        <v>1.1668897593400001</v>
      </c>
      <c r="AO974" s="8">
        <v>1.08412254189</v>
      </c>
      <c r="AP974" s="8">
        <v>1.10805990805</v>
      </c>
      <c r="AS974" s="7">
        <v>813319</v>
      </c>
      <c r="AT974" s="7" t="s">
        <v>1067</v>
      </c>
      <c r="AU974" s="8">
        <v>0.1349822023631129</v>
      </c>
      <c r="AV974" s="8">
        <v>3.2191659387086617E-2</v>
      </c>
      <c r="AW974" s="8">
        <v>0.19005900817515331</v>
      </c>
      <c r="AX974" s="8">
        <v>0.12628691220505969</v>
      </c>
      <c r="AY974" s="8">
        <v>2.3142157715250796E-2</v>
      </c>
      <c r="AZ974" s="8">
        <v>0.10752555047686453</v>
      </c>
      <c r="BA974" s="8">
        <v>0.11823794831181776</v>
      </c>
      <c r="BB974" s="8">
        <v>2.5359465202107249E-2</v>
      </c>
      <c r="BC974" s="8">
        <v>0.12675448984338389</v>
      </c>
      <c r="BD974" s="8">
        <v>0.1219602141549548</v>
      </c>
      <c r="BE974" s="8">
        <v>2.9279166243361934E-2</v>
      </c>
      <c r="BF974" s="8">
        <v>0.20047184138367741</v>
      </c>
      <c r="BG974" s="8">
        <v>0.54506971152225769</v>
      </c>
      <c r="BH974" s="8">
        <v>1.3170579771009675E-5</v>
      </c>
      <c r="BI974" s="8">
        <v>0.43459005475112927</v>
      </c>
      <c r="BJ974" s="8">
        <v>1.3572328699251612</v>
      </c>
      <c r="BK974" s="8">
        <v>1.1924384913641934</v>
      </c>
      <c r="BL974" s="8">
        <v>1.2058357743248389</v>
      </c>
    </row>
    <row r="975" spans="1:64" x14ac:dyDescent="0.3">
      <c r="A975" s="7">
        <v>813410</v>
      </c>
      <c r="B975" s="7" t="str">
        <f t="shared" si="285"/>
        <v>Civic and Social Organizations</v>
      </c>
      <c r="C975" s="8">
        <f t="shared" si="286"/>
        <v>9.7364797268600006E-2</v>
      </c>
      <c r="D975" s="8">
        <f t="shared" si="287"/>
        <v>1.4952993159699999E-2</v>
      </c>
      <c r="E975" s="8">
        <f t="shared" si="288"/>
        <v>7.5254855654400002E-2</v>
      </c>
      <c r="F975" s="8">
        <f t="shared" si="289"/>
        <v>3.06051998134E-2</v>
      </c>
      <c r="G975" s="8">
        <f t="shared" si="290"/>
        <v>3.3823480611100002E-3</v>
      </c>
      <c r="H975" s="8">
        <f t="shared" si="291"/>
        <v>1.7243772968899999E-2</v>
      </c>
      <c r="I975" s="8">
        <f t="shared" si="292"/>
        <v>6.5467894552699996E-2</v>
      </c>
      <c r="J975" s="8">
        <f t="shared" si="293"/>
        <v>9.0765915164299996E-3</v>
      </c>
      <c r="K975" s="8">
        <f t="shared" si="294"/>
        <v>4.2878239634600003E-2</v>
      </c>
      <c r="L975" s="8">
        <f t="shared" si="295"/>
        <v>9.2047031698300003E-2</v>
      </c>
      <c r="M975" s="8">
        <f t="shared" si="296"/>
        <v>1.2923225449699999E-2</v>
      </c>
      <c r="N975" s="8">
        <f t="shared" si="297"/>
        <v>8.1990626809000003E-2</v>
      </c>
      <c r="O975" s="8">
        <f t="shared" si="298"/>
        <v>0.56550022598399996</v>
      </c>
      <c r="P975" s="8">
        <f t="shared" si="299"/>
        <v>3.5898125846100001E-5</v>
      </c>
      <c r="Q975" s="8">
        <f t="shared" si="300"/>
        <v>0.51702508176200002</v>
      </c>
      <c r="R975" s="8">
        <f t="shared" si="301"/>
        <v>1.18757264608</v>
      </c>
      <c r="S975" s="8">
        <f t="shared" si="302"/>
        <v>1.0512313208399999</v>
      </c>
      <c r="T975" s="8">
        <f t="shared" si="303"/>
        <v>1.1174227257</v>
      </c>
      <c r="W975" s="7">
        <v>813410</v>
      </c>
      <c r="X975" s="7" t="s">
        <v>1068</v>
      </c>
      <c r="Y975" s="8">
        <v>9.7364797268600006E-2</v>
      </c>
      <c r="Z975" s="8">
        <v>1.4952993159699999E-2</v>
      </c>
      <c r="AA975" s="8">
        <v>7.5254855654400002E-2</v>
      </c>
      <c r="AB975" s="8">
        <v>3.06051998134E-2</v>
      </c>
      <c r="AC975" s="8">
        <v>3.3823480611100002E-3</v>
      </c>
      <c r="AD975" s="8">
        <v>1.7243772968899999E-2</v>
      </c>
      <c r="AE975" s="8">
        <v>6.5467894552699996E-2</v>
      </c>
      <c r="AF975" s="8">
        <v>9.0765915164299996E-3</v>
      </c>
      <c r="AG975" s="8">
        <v>4.2878239634600003E-2</v>
      </c>
      <c r="AH975" s="8">
        <v>9.2047031698300003E-2</v>
      </c>
      <c r="AI975" s="8">
        <v>1.2923225449699999E-2</v>
      </c>
      <c r="AJ975" s="8">
        <v>8.1990626809000003E-2</v>
      </c>
      <c r="AK975" s="8">
        <v>0.56550022598399996</v>
      </c>
      <c r="AL975" s="8">
        <v>3.5898125846100001E-5</v>
      </c>
      <c r="AM975" s="8">
        <v>0.51702508176200002</v>
      </c>
      <c r="AN975" s="8">
        <v>1.18757264608</v>
      </c>
      <c r="AO975" s="8">
        <v>1.0512313208399999</v>
      </c>
      <c r="AP975" s="8">
        <v>1.1174227257</v>
      </c>
      <c r="AS975" s="7">
        <v>813410</v>
      </c>
      <c r="AT975" s="7" t="s">
        <v>1068</v>
      </c>
      <c r="AU975" s="8">
        <v>0.14951222429585484</v>
      </c>
      <c r="AV975" s="8">
        <v>3.4602819726662577E-2</v>
      </c>
      <c r="AW975" s="8">
        <v>0.18181871401580005</v>
      </c>
      <c r="AX975" s="8">
        <v>5.8993785907403229E-2</v>
      </c>
      <c r="AY975" s="8">
        <v>1.1808463358262581E-2</v>
      </c>
      <c r="AZ975" s="8">
        <v>5.4845795977233859E-2</v>
      </c>
      <c r="BA975" s="8">
        <v>0.1078659430538145</v>
      </c>
      <c r="BB975" s="8">
        <v>2.365416389403226E-2</v>
      </c>
      <c r="BC975" s="8">
        <v>0.12196115568643068</v>
      </c>
      <c r="BD975" s="8">
        <v>0.14327685499816614</v>
      </c>
      <c r="BE975" s="8">
        <v>3.1740351234761453E-2</v>
      </c>
      <c r="BF975" s="8">
        <v>0.18822319064527251</v>
      </c>
      <c r="BG975" s="8">
        <v>0.55635193327370958</v>
      </c>
      <c r="BH975" s="8">
        <v>2.7459958018203066E-5</v>
      </c>
      <c r="BI975" s="8">
        <v>0.51013673501467749</v>
      </c>
      <c r="BJ975" s="8">
        <v>1.3659337580388711</v>
      </c>
      <c r="BK975" s="8">
        <v>1.1095190129848387</v>
      </c>
      <c r="BL975" s="8">
        <v>1.2373522303762905</v>
      </c>
    </row>
    <row r="976" spans="1:64" x14ac:dyDescent="0.3">
      <c r="A976" s="7">
        <v>813910</v>
      </c>
      <c r="B976" s="7" t="str">
        <f t="shared" si="285"/>
        <v>Business Associations</v>
      </c>
      <c r="C976" s="8">
        <f t="shared" si="286"/>
        <v>9.7343341899200006E-2</v>
      </c>
      <c r="D976" s="8">
        <f t="shared" si="287"/>
        <v>1.49460101326E-2</v>
      </c>
      <c r="E976" s="8">
        <f t="shared" si="288"/>
        <v>6.5812828064699999E-2</v>
      </c>
      <c r="F976" s="8">
        <f t="shared" si="289"/>
        <v>6.1208150384899997E-2</v>
      </c>
      <c r="G976" s="8">
        <f t="shared" si="290"/>
        <v>6.7644199489900001E-3</v>
      </c>
      <c r="H976" s="8">
        <f t="shared" si="291"/>
        <v>2.8867850378599999E-2</v>
      </c>
      <c r="I976" s="8">
        <f t="shared" si="292"/>
        <v>6.5475722042000001E-2</v>
      </c>
      <c r="J976" s="8">
        <f t="shared" si="293"/>
        <v>9.0731425909399994E-3</v>
      </c>
      <c r="K976" s="8">
        <f t="shared" si="294"/>
        <v>3.6321686869400002E-2</v>
      </c>
      <c r="L976" s="8">
        <f t="shared" si="295"/>
        <v>9.2030475791999994E-2</v>
      </c>
      <c r="M976" s="8">
        <f t="shared" si="296"/>
        <v>1.29168952559E-2</v>
      </c>
      <c r="N976" s="8">
        <f t="shared" si="297"/>
        <v>7.2503551376399994E-2</v>
      </c>
      <c r="O976" s="8">
        <f t="shared" si="298"/>
        <v>0.56552749150699999</v>
      </c>
      <c r="P976" s="8">
        <f t="shared" si="299"/>
        <v>1.7943793839900002E-5</v>
      </c>
      <c r="Q976" s="8">
        <f t="shared" si="300"/>
        <v>0.51701963253000005</v>
      </c>
      <c r="R976" s="8">
        <f t="shared" si="301"/>
        <v>1.1781021801</v>
      </c>
      <c r="S976" s="8">
        <f t="shared" si="302"/>
        <v>1.09684042071</v>
      </c>
      <c r="T976" s="8">
        <f t="shared" si="303"/>
        <v>1.1108705514999999</v>
      </c>
      <c r="W976" s="7">
        <v>813910</v>
      </c>
      <c r="X976" s="7" t="s">
        <v>1069</v>
      </c>
      <c r="Y976" s="8">
        <v>9.7343341899200006E-2</v>
      </c>
      <c r="Z976" s="8">
        <v>1.49460101326E-2</v>
      </c>
      <c r="AA976" s="8">
        <v>6.5812828064699999E-2</v>
      </c>
      <c r="AB976" s="8">
        <v>6.1208150384899997E-2</v>
      </c>
      <c r="AC976" s="8">
        <v>6.7644199489900001E-3</v>
      </c>
      <c r="AD976" s="8">
        <v>2.8867850378599999E-2</v>
      </c>
      <c r="AE976" s="8">
        <v>6.5475722042000001E-2</v>
      </c>
      <c r="AF976" s="8">
        <v>9.0731425909399994E-3</v>
      </c>
      <c r="AG976" s="8">
        <v>3.6321686869400002E-2</v>
      </c>
      <c r="AH976" s="8">
        <v>9.2030475791999994E-2</v>
      </c>
      <c r="AI976" s="8">
        <v>1.29168952559E-2</v>
      </c>
      <c r="AJ976" s="8">
        <v>7.2503551376399994E-2</v>
      </c>
      <c r="AK976" s="8">
        <v>0.56552749150699999</v>
      </c>
      <c r="AL976" s="8">
        <v>1.7943793839900002E-5</v>
      </c>
      <c r="AM976" s="8">
        <v>0.51701963253000005</v>
      </c>
      <c r="AN976" s="8">
        <v>1.1781021801</v>
      </c>
      <c r="AO976" s="8">
        <v>1.09684042071</v>
      </c>
      <c r="AP976" s="8">
        <v>1.1108705514999999</v>
      </c>
      <c r="AS976" s="7">
        <v>813910</v>
      </c>
      <c r="AT976" s="7" t="s">
        <v>1069</v>
      </c>
      <c r="AU976" s="8">
        <v>0.1509055700728355</v>
      </c>
      <c r="AV976" s="8">
        <v>3.4771255643113057E-2</v>
      </c>
      <c r="AW976" s="8">
        <v>0.17260535140817582</v>
      </c>
      <c r="AX976" s="8">
        <v>0.15409476583981285</v>
      </c>
      <c r="AY976" s="8">
        <v>3.085915958030306E-2</v>
      </c>
      <c r="AZ976" s="8">
        <v>0.13536018380926135</v>
      </c>
      <c r="BA976" s="8">
        <v>0.10899879658299513</v>
      </c>
      <c r="BB976" s="8">
        <v>2.3787675318147579E-2</v>
      </c>
      <c r="BC976" s="8">
        <v>0.11487963160570649</v>
      </c>
      <c r="BD976" s="8">
        <v>0.14448755032004679</v>
      </c>
      <c r="BE976" s="8">
        <v>3.1871768600412735E-2</v>
      </c>
      <c r="BF976" s="8">
        <v>0.17897437756041612</v>
      </c>
      <c r="BG976" s="8">
        <v>0.56549952038500029</v>
      </c>
      <c r="BH976" s="8">
        <v>1.1445585636451615E-5</v>
      </c>
      <c r="BI976" s="8">
        <v>0.51803410416599938</v>
      </c>
      <c r="BJ976" s="8">
        <v>1.3582821771245164</v>
      </c>
      <c r="BK976" s="8">
        <v>1.3203141092298387</v>
      </c>
      <c r="BL976" s="8">
        <v>1.2476661035067744</v>
      </c>
    </row>
    <row r="977" spans="1:64" x14ac:dyDescent="0.3">
      <c r="A977" s="7">
        <v>813920</v>
      </c>
      <c r="B977" s="7" t="str">
        <f t="shared" si="285"/>
        <v>Professional Organizations</v>
      </c>
      <c r="C977" s="8">
        <f t="shared" si="286"/>
        <v>0.13118569381901607</v>
      </c>
      <c r="D977" s="8">
        <f t="shared" si="287"/>
        <v>3.1723887734564526E-2</v>
      </c>
      <c r="E977" s="8">
        <f t="shared" si="288"/>
        <v>0.15389425523468228</v>
      </c>
      <c r="F977" s="8">
        <f t="shared" si="289"/>
        <v>0.1457525025017484</v>
      </c>
      <c r="G977" s="8">
        <f t="shared" si="290"/>
        <v>3.0333964669438544E-2</v>
      </c>
      <c r="H977" s="8">
        <f t="shared" si="291"/>
        <v>0.13478455172934034</v>
      </c>
      <c r="I977" s="8">
        <f t="shared" si="292"/>
        <v>9.500914920473548E-2</v>
      </c>
      <c r="J977" s="8">
        <f t="shared" si="293"/>
        <v>2.1798992929067264E-2</v>
      </c>
      <c r="K977" s="8">
        <f t="shared" si="294"/>
        <v>0.10271716605044352</v>
      </c>
      <c r="L977" s="8">
        <f t="shared" si="295"/>
        <v>0.1261450915716629</v>
      </c>
      <c r="M977" s="8">
        <f t="shared" si="296"/>
        <v>2.9197168565424189E-2</v>
      </c>
      <c r="N977" s="8">
        <f t="shared" si="297"/>
        <v>0.15963117724892747</v>
      </c>
      <c r="O977" s="8">
        <f t="shared" si="298"/>
        <v>0.45607280646290277</v>
      </c>
      <c r="P977" s="8">
        <f t="shared" si="299"/>
        <v>9.1506530631895168E-6</v>
      </c>
      <c r="Q977" s="8">
        <f t="shared" si="300"/>
        <v>0.41854099261209726</v>
      </c>
      <c r="R977" s="8">
        <f t="shared" si="301"/>
        <v>1</v>
      </c>
      <c r="S977" s="8">
        <f t="shared" si="302"/>
        <v>1.1173226318033869</v>
      </c>
      <c r="T977" s="8">
        <f t="shared" si="303"/>
        <v>1.0259769210874192</v>
      </c>
      <c r="W977" s="7">
        <v>813920</v>
      </c>
      <c r="X977" s="7" t="s">
        <v>1070</v>
      </c>
      <c r="Y977" s="8">
        <v>0</v>
      </c>
      <c r="Z977" s="8">
        <v>0</v>
      </c>
      <c r="AA977" s="8">
        <v>0</v>
      </c>
      <c r="AB977" s="8">
        <v>0</v>
      </c>
      <c r="AC977" s="8">
        <v>0</v>
      </c>
      <c r="AD977" s="8">
        <v>0</v>
      </c>
      <c r="AE977" s="8">
        <v>0</v>
      </c>
      <c r="AF977" s="8">
        <v>0</v>
      </c>
      <c r="AG977" s="8">
        <v>0</v>
      </c>
      <c r="AH977" s="8">
        <v>0</v>
      </c>
      <c r="AI977" s="8">
        <v>0</v>
      </c>
      <c r="AJ977" s="8">
        <v>0</v>
      </c>
      <c r="AK977" s="8">
        <v>0</v>
      </c>
      <c r="AL977" s="8">
        <v>0</v>
      </c>
      <c r="AM977" s="8">
        <v>0</v>
      </c>
      <c r="AN977" s="8">
        <v>1</v>
      </c>
      <c r="AO977" s="8">
        <v>0</v>
      </c>
      <c r="AP977" s="8">
        <v>0</v>
      </c>
      <c r="AS977" s="7">
        <v>813920</v>
      </c>
      <c r="AT977" s="7" t="s">
        <v>1070</v>
      </c>
      <c r="AU977" s="8">
        <v>0.13118569381901607</v>
      </c>
      <c r="AV977" s="8">
        <v>3.1723887734564526E-2</v>
      </c>
      <c r="AW977" s="8">
        <v>0.15389425523468228</v>
      </c>
      <c r="AX977" s="8">
        <v>0.1457525025017484</v>
      </c>
      <c r="AY977" s="8">
        <v>3.0333964669438544E-2</v>
      </c>
      <c r="AZ977" s="8">
        <v>0.13478455172934034</v>
      </c>
      <c r="BA977" s="8">
        <v>9.500914920473548E-2</v>
      </c>
      <c r="BB977" s="8">
        <v>2.1798992929067264E-2</v>
      </c>
      <c r="BC977" s="8">
        <v>0.10271716605044352</v>
      </c>
      <c r="BD977" s="8">
        <v>0.1261450915716629</v>
      </c>
      <c r="BE977" s="8">
        <v>2.9197168565424189E-2</v>
      </c>
      <c r="BF977" s="8">
        <v>0.15963117724892747</v>
      </c>
      <c r="BG977" s="8">
        <v>0.45607280646290277</v>
      </c>
      <c r="BH977" s="8">
        <v>9.1506530631895168E-6</v>
      </c>
      <c r="BI977" s="8">
        <v>0.41854099261209726</v>
      </c>
      <c r="BJ977" s="8">
        <v>1.3168038367880646</v>
      </c>
      <c r="BK977" s="8">
        <v>1.1173226318033869</v>
      </c>
      <c r="BL977" s="8">
        <v>1.0259769210874192</v>
      </c>
    </row>
    <row r="978" spans="1:64" x14ac:dyDescent="0.3">
      <c r="A978" s="7">
        <v>813930</v>
      </c>
      <c r="B978" s="7" t="str">
        <f t="shared" si="285"/>
        <v>Labor Unions and Similar Labor Organizations</v>
      </c>
      <c r="C978" s="8">
        <f t="shared" si="286"/>
        <v>9.7230273754899996E-2</v>
      </c>
      <c r="D978" s="8">
        <f t="shared" si="287"/>
        <v>1.49608167642E-2</v>
      </c>
      <c r="E978" s="8">
        <f t="shared" si="288"/>
        <v>5.1141718636399998E-2</v>
      </c>
      <c r="F978" s="8">
        <f t="shared" si="289"/>
        <v>1.9461181951500001E-2</v>
      </c>
      <c r="G978" s="8">
        <f t="shared" si="290"/>
        <v>2.1532270419399998E-3</v>
      </c>
      <c r="H978" s="8">
        <f t="shared" si="291"/>
        <v>6.5773761813399997E-3</v>
      </c>
      <c r="I978" s="8">
        <f t="shared" si="292"/>
        <v>6.5124951916200005E-2</v>
      </c>
      <c r="J978" s="8">
        <f t="shared" si="293"/>
        <v>9.0470531361599993E-3</v>
      </c>
      <c r="K978" s="8">
        <f t="shared" si="294"/>
        <v>2.6475824819300001E-2</v>
      </c>
      <c r="L978" s="8">
        <f t="shared" si="295"/>
        <v>9.1888809345699998E-2</v>
      </c>
      <c r="M978" s="8">
        <f t="shared" si="296"/>
        <v>1.2928734515700001E-2</v>
      </c>
      <c r="N978" s="8">
        <f t="shared" si="297"/>
        <v>5.7403850693400003E-2</v>
      </c>
      <c r="O978" s="8">
        <f t="shared" si="298"/>
        <v>0.56548523757400004</v>
      </c>
      <c r="P978" s="8">
        <f t="shared" si="299"/>
        <v>5.6406451060000001E-5</v>
      </c>
      <c r="Q978" s="8">
        <f t="shared" si="300"/>
        <v>0.51884390795400004</v>
      </c>
      <c r="R978" s="8">
        <f t="shared" si="301"/>
        <v>1.1633328091599999</v>
      </c>
      <c r="S978" s="8">
        <f t="shared" si="302"/>
        <v>1.02819178517</v>
      </c>
      <c r="T978" s="8">
        <f t="shared" si="303"/>
        <v>1.10064782987</v>
      </c>
      <c r="W978" s="7">
        <v>813930</v>
      </c>
      <c r="X978" s="7" t="s">
        <v>1071</v>
      </c>
      <c r="Y978" s="8">
        <v>9.7230273754899996E-2</v>
      </c>
      <c r="Z978" s="8">
        <v>1.49608167642E-2</v>
      </c>
      <c r="AA978" s="8">
        <v>5.1141718636399998E-2</v>
      </c>
      <c r="AB978" s="8">
        <v>1.9461181951500001E-2</v>
      </c>
      <c r="AC978" s="8">
        <v>2.1532270419399998E-3</v>
      </c>
      <c r="AD978" s="8">
        <v>6.5773761813399997E-3</v>
      </c>
      <c r="AE978" s="8">
        <v>6.5124951916200005E-2</v>
      </c>
      <c r="AF978" s="8">
        <v>9.0470531361599993E-3</v>
      </c>
      <c r="AG978" s="8">
        <v>2.6475824819300001E-2</v>
      </c>
      <c r="AH978" s="8">
        <v>9.1888809345699998E-2</v>
      </c>
      <c r="AI978" s="8">
        <v>1.2928734515700001E-2</v>
      </c>
      <c r="AJ978" s="8">
        <v>5.7403850693400003E-2</v>
      </c>
      <c r="AK978" s="8">
        <v>0.56548523757400004</v>
      </c>
      <c r="AL978" s="8">
        <v>5.6406451060000001E-5</v>
      </c>
      <c r="AM978" s="8">
        <v>0.51884390795400004</v>
      </c>
      <c r="AN978" s="8">
        <v>1.1633328091599999</v>
      </c>
      <c r="AO978" s="8">
        <v>1.02819178517</v>
      </c>
      <c r="AP978" s="8">
        <v>1.10064782987</v>
      </c>
      <c r="AS978" s="7">
        <v>813930</v>
      </c>
      <c r="AT978" s="7" t="s">
        <v>1071</v>
      </c>
      <c r="AU978" s="8">
        <v>0.14636037001124846</v>
      </c>
      <c r="AV978" s="8">
        <v>3.4133663725520964E-2</v>
      </c>
      <c r="AW978" s="8">
        <v>0.18796476710880161</v>
      </c>
      <c r="AX978" s="8">
        <v>8.2116385897286148E-2</v>
      </c>
      <c r="AY978" s="8">
        <v>1.8021247710911133E-2</v>
      </c>
      <c r="AZ978" s="8">
        <v>8.1068892183096791E-2</v>
      </c>
      <c r="BA978" s="8">
        <v>0.10511519683168384</v>
      </c>
      <c r="BB978" s="8">
        <v>2.3259089589821286E-2</v>
      </c>
      <c r="BC978" s="8">
        <v>0.12598827110557417</v>
      </c>
      <c r="BD978" s="8">
        <v>0.14043971585508708</v>
      </c>
      <c r="BE978" s="8">
        <v>3.1344038973001601E-2</v>
      </c>
      <c r="BF978" s="8">
        <v>0.19442015433796775</v>
      </c>
      <c r="BG978" s="8">
        <v>0.53809432497637066</v>
      </c>
      <c r="BH978" s="8">
        <v>2.9971622041492908E-5</v>
      </c>
      <c r="BI978" s="8">
        <v>0.49504081928472549</v>
      </c>
      <c r="BJ978" s="8">
        <v>1.3684588008458061</v>
      </c>
      <c r="BK978" s="8">
        <v>1.1328194290167746</v>
      </c>
      <c r="BL978" s="8">
        <v>1.2059754607533875</v>
      </c>
    </row>
    <row r="979" spans="1:64" x14ac:dyDescent="0.3">
      <c r="A979" s="7">
        <v>813940</v>
      </c>
      <c r="B979" s="7" t="str">
        <f t="shared" si="285"/>
        <v>Political Organizations</v>
      </c>
      <c r="C979" s="8">
        <f t="shared" si="286"/>
        <v>9.8613773572953242E-2</v>
      </c>
      <c r="D979" s="8">
        <f t="shared" si="287"/>
        <v>2.509297972285807E-2</v>
      </c>
      <c r="E979" s="8">
        <f t="shared" si="288"/>
        <v>0.12065933554297903</v>
      </c>
      <c r="F979" s="8">
        <f t="shared" si="289"/>
        <v>8.0492007424432271E-2</v>
      </c>
      <c r="G979" s="8">
        <f t="shared" si="290"/>
        <v>1.7815896706575969E-2</v>
      </c>
      <c r="H979" s="8">
        <f t="shared" si="291"/>
        <v>7.5814848048711289E-2</v>
      </c>
      <c r="I979" s="8">
        <f t="shared" si="292"/>
        <v>7.1076863701454829E-2</v>
      </c>
      <c r="J979" s="8">
        <f t="shared" si="293"/>
        <v>1.7337917054876775E-2</v>
      </c>
      <c r="K979" s="8">
        <f t="shared" si="294"/>
        <v>8.0667901779129039E-2</v>
      </c>
      <c r="L979" s="8">
        <f t="shared" si="295"/>
        <v>9.5306689975661302E-2</v>
      </c>
      <c r="M979" s="8">
        <f t="shared" si="296"/>
        <v>2.3269649392283872E-2</v>
      </c>
      <c r="N979" s="8">
        <f t="shared" si="297"/>
        <v>0.12487560781414196</v>
      </c>
      <c r="O979" s="8">
        <f t="shared" si="298"/>
        <v>0.3192259524525809</v>
      </c>
      <c r="P979" s="8">
        <f t="shared" si="299"/>
        <v>8.1135541651795178E-6</v>
      </c>
      <c r="Q979" s="8">
        <f t="shared" si="300"/>
        <v>0.29241765281411303</v>
      </c>
      <c r="R979" s="8">
        <f t="shared" si="301"/>
        <v>1</v>
      </c>
      <c r="S979" s="8">
        <f t="shared" si="302"/>
        <v>0.73863888121177423</v>
      </c>
      <c r="T979" s="8">
        <f t="shared" si="303"/>
        <v>0.73359881156790308</v>
      </c>
      <c r="W979" s="7">
        <v>813940</v>
      </c>
      <c r="X979" s="7" t="s">
        <v>1072</v>
      </c>
      <c r="Y979" s="8">
        <v>0</v>
      </c>
      <c r="Z979" s="8">
        <v>0</v>
      </c>
      <c r="AA979" s="8">
        <v>0</v>
      </c>
      <c r="AB979" s="8">
        <v>0</v>
      </c>
      <c r="AC979" s="8">
        <v>0</v>
      </c>
      <c r="AD979" s="8">
        <v>0</v>
      </c>
      <c r="AE979" s="8">
        <v>0</v>
      </c>
      <c r="AF979" s="8">
        <v>0</v>
      </c>
      <c r="AG979" s="8">
        <v>0</v>
      </c>
      <c r="AH979" s="8">
        <v>0</v>
      </c>
      <c r="AI979" s="8">
        <v>0</v>
      </c>
      <c r="AJ979" s="8">
        <v>0</v>
      </c>
      <c r="AK979" s="8">
        <v>0</v>
      </c>
      <c r="AL979" s="8">
        <v>0</v>
      </c>
      <c r="AM979" s="8">
        <v>0</v>
      </c>
      <c r="AN979" s="8">
        <v>1</v>
      </c>
      <c r="AO979" s="8">
        <v>0</v>
      </c>
      <c r="AP979" s="8">
        <v>0</v>
      </c>
      <c r="AS979" s="7">
        <v>813940</v>
      </c>
      <c r="AT979" s="7" t="s">
        <v>1072</v>
      </c>
      <c r="AU979" s="8">
        <v>9.8613773572953242E-2</v>
      </c>
      <c r="AV979" s="8">
        <v>2.509297972285807E-2</v>
      </c>
      <c r="AW979" s="8">
        <v>0.12065933554297903</v>
      </c>
      <c r="AX979" s="8">
        <v>8.0492007424432271E-2</v>
      </c>
      <c r="AY979" s="8">
        <v>1.7815896706575969E-2</v>
      </c>
      <c r="AZ979" s="8">
        <v>7.5814848048711289E-2</v>
      </c>
      <c r="BA979" s="8">
        <v>7.1076863701454829E-2</v>
      </c>
      <c r="BB979" s="8">
        <v>1.7337917054876775E-2</v>
      </c>
      <c r="BC979" s="8">
        <v>8.0667901779129039E-2</v>
      </c>
      <c r="BD979" s="8">
        <v>9.5306689975661302E-2</v>
      </c>
      <c r="BE979" s="8">
        <v>2.3269649392283872E-2</v>
      </c>
      <c r="BF979" s="8">
        <v>0.12487560781414196</v>
      </c>
      <c r="BG979" s="8">
        <v>0.3192259524525809</v>
      </c>
      <c r="BH979" s="8">
        <v>8.1135541651795178E-6</v>
      </c>
      <c r="BI979" s="8">
        <v>0.29241765281411303</v>
      </c>
      <c r="BJ979" s="8">
        <v>1.24436608883871</v>
      </c>
      <c r="BK979" s="8">
        <v>0.73863888121177423</v>
      </c>
      <c r="BL979" s="8">
        <v>0.73359881156790308</v>
      </c>
    </row>
    <row r="980" spans="1:64" x14ac:dyDescent="0.3">
      <c r="A980" s="7">
        <v>813990</v>
      </c>
      <c r="B980" s="7" t="str">
        <f t="shared" si="285"/>
        <v>Other Similar Organizations (except Business, Professional, Labor, and Political Organizations)</v>
      </c>
      <c r="C980" s="8">
        <f t="shared" si="286"/>
        <v>9.7130516871700004E-2</v>
      </c>
      <c r="D980" s="8">
        <f t="shared" si="287"/>
        <v>1.49385602365E-2</v>
      </c>
      <c r="E980" s="8">
        <f t="shared" si="288"/>
        <v>6.7614194009799997E-2</v>
      </c>
      <c r="F980" s="8">
        <f t="shared" si="289"/>
        <v>3.0267123476799999E-2</v>
      </c>
      <c r="G980" s="8">
        <f t="shared" si="290"/>
        <v>3.34816465906E-3</v>
      </c>
      <c r="H980" s="8">
        <f t="shared" si="291"/>
        <v>1.4938685006200001E-2</v>
      </c>
      <c r="I980" s="8">
        <f t="shared" si="292"/>
        <v>6.5027301202300006E-2</v>
      </c>
      <c r="J980" s="8">
        <f t="shared" si="293"/>
        <v>9.03435221269E-3</v>
      </c>
      <c r="K980" s="8">
        <f t="shared" si="294"/>
        <v>3.7658629405799997E-2</v>
      </c>
      <c r="L980" s="8">
        <f t="shared" si="295"/>
        <v>9.1782990470700002E-2</v>
      </c>
      <c r="M980" s="8">
        <f t="shared" si="296"/>
        <v>1.29079526504E-2</v>
      </c>
      <c r="N980" s="8">
        <f t="shared" si="297"/>
        <v>7.4187334530799995E-2</v>
      </c>
      <c r="O980" s="8">
        <f t="shared" si="298"/>
        <v>0.56554171965</v>
      </c>
      <c r="P980" s="8">
        <f t="shared" si="299"/>
        <v>3.6205108343099998E-5</v>
      </c>
      <c r="Q980" s="8">
        <f t="shared" si="300"/>
        <v>0.51877238259699998</v>
      </c>
      <c r="R980" s="8">
        <f t="shared" si="301"/>
        <v>1.17968327112</v>
      </c>
      <c r="S980" s="8">
        <f t="shared" si="302"/>
        <v>1.04855397314</v>
      </c>
      <c r="T980" s="8">
        <f t="shared" si="303"/>
        <v>1.1117202828199999</v>
      </c>
      <c r="W980" s="7">
        <v>813990</v>
      </c>
      <c r="X980" s="7" t="s">
        <v>1073</v>
      </c>
      <c r="Y980" s="8">
        <v>9.7130516871700004E-2</v>
      </c>
      <c r="Z980" s="8">
        <v>1.49385602365E-2</v>
      </c>
      <c r="AA980" s="8">
        <v>6.7614194009799997E-2</v>
      </c>
      <c r="AB980" s="8">
        <v>3.0267123476799999E-2</v>
      </c>
      <c r="AC980" s="8">
        <v>3.34816465906E-3</v>
      </c>
      <c r="AD980" s="8">
        <v>1.4938685006200001E-2</v>
      </c>
      <c r="AE980" s="8">
        <v>6.5027301202300006E-2</v>
      </c>
      <c r="AF980" s="8">
        <v>9.03435221269E-3</v>
      </c>
      <c r="AG980" s="8">
        <v>3.7658629405799997E-2</v>
      </c>
      <c r="AH980" s="8">
        <v>9.1782990470700002E-2</v>
      </c>
      <c r="AI980" s="8">
        <v>1.29079526504E-2</v>
      </c>
      <c r="AJ980" s="8">
        <v>7.4187334530799995E-2</v>
      </c>
      <c r="AK980" s="8">
        <v>0.56554171965</v>
      </c>
      <c r="AL980" s="8">
        <v>3.6205108343099998E-5</v>
      </c>
      <c r="AM980" s="8">
        <v>0.51877238259699998</v>
      </c>
      <c r="AN980" s="8">
        <v>1.17968327112</v>
      </c>
      <c r="AO980" s="8">
        <v>1.04855397314</v>
      </c>
      <c r="AP980" s="8">
        <v>1.1117202828199999</v>
      </c>
      <c r="AS980" s="7">
        <v>813990</v>
      </c>
      <c r="AT980" s="7" t="s">
        <v>1073</v>
      </c>
      <c r="AU980" s="8">
        <v>0.15090237902295808</v>
      </c>
      <c r="AV980" s="8">
        <v>3.4782175435158533E-2</v>
      </c>
      <c r="AW980" s="8">
        <v>0.17517936827006289</v>
      </c>
      <c r="AX980" s="8">
        <v>6.8506412623651619E-2</v>
      </c>
      <c r="AY980" s="8">
        <v>1.3954657724909513E-2</v>
      </c>
      <c r="AZ980" s="8">
        <v>6.0416760366319364E-2</v>
      </c>
      <c r="BA980" s="8">
        <v>0.10844089630926614</v>
      </c>
      <c r="BB980" s="8">
        <v>2.3699395291450483E-2</v>
      </c>
      <c r="BC980" s="8">
        <v>0.11652091673321291</v>
      </c>
      <c r="BD980" s="8">
        <v>0.14443959148486452</v>
      </c>
      <c r="BE980" s="8">
        <v>3.1883320361651285E-2</v>
      </c>
      <c r="BF980" s="8">
        <v>0.18147908427205325</v>
      </c>
      <c r="BG980" s="8">
        <v>0.56551581593599975</v>
      </c>
      <c r="BH980" s="8">
        <v>2.5841022654814675E-5</v>
      </c>
      <c r="BI980" s="8">
        <v>0.52008652106499997</v>
      </c>
      <c r="BJ980" s="8">
        <v>1.3608639227282262</v>
      </c>
      <c r="BK980" s="8">
        <v>1.1428778307145162</v>
      </c>
      <c r="BL980" s="8">
        <v>1.2486612083346773</v>
      </c>
    </row>
    <row r="981" spans="1:64" x14ac:dyDescent="0.3">
      <c r="A981" s="7">
        <v>814110</v>
      </c>
      <c r="B981" s="7" t="str">
        <f t="shared" si="285"/>
        <v>***SECTOR NOT AVAILABLE</v>
      </c>
      <c r="C981" s="8">
        <f t="shared" si="286"/>
        <v>0</v>
      </c>
      <c r="D981" s="8">
        <f t="shared" si="287"/>
        <v>0</v>
      </c>
      <c r="E981" s="8">
        <f t="shared" si="288"/>
        <v>8.8302614882599995E-2</v>
      </c>
      <c r="F981" s="8">
        <f t="shared" si="289"/>
        <v>0</v>
      </c>
      <c r="G981" s="8">
        <f t="shared" si="290"/>
        <v>0</v>
      </c>
      <c r="H981" s="8">
        <f t="shared" si="291"/>
        <v>9.2415208577799994E-3</v>
      </c>
      <c r="I981" s="8">
        <f t="shared" si="292"/>
        <v>0</v>
      </c>
      <c r="J981" s="8">
        <f t="shared" si="293"/>
        <v>0</v>
      </c>
      <c r="K981" s="8">
        <f t="shared" si="294"/>
        <v>3.0924790419200002E-2</v>
      </c>
      <c r="L981" s="8">
        <f t="shared" si="295"/>
        <v>0</v>
      </c>
      <c r="M981" s="8">
        <f t="shared" si="296"/>
        <v>0</v>
      </c>
      <c r="N981" s="8">
        <f t="shared" si="297"/>
        <v>5.1021924329199997E-2</v>
      </c>
      <c r="O981" s="8">
        <f t="shared" si="298"/>
        <v>1</v>
      </c>
      <c r="P981" s="8">
        <f t="shared" si="299"/>
        <v>9.8607056475200004E-5</v>
      </c>
      <c r="Q981" s="8">
        <f t="shared" si="300"/>
        <v>1</v>
      </c>
      <c r="R981" s="8">
        <f t="shared" si="301"/>
        <v>1.0883026148799999</v>
      </c>
      <c r="S981" s="8">
        <f t="shared" si="302"/>
        <v>1.0092415208600001</v>
      </c>
      <c r="T981" s="8">
        <f t="shared" si="303"/>
        <v>1.0309247904200001</v>
      </c>
      <c r="W981" s="7">
        <v>814110</v>
      </c>
      <c r="X981" s="7" t="s">
        <v>1074</v>
      </c>
      <c r="Y981" s="8">
        <v>0</v>
      </c>
      <c r="Z981" s="8">
        <v>0</v>
      </c>
      <c r="AA981" s="8">
        <v>8.8302614882599995E-2</v>
      </c>
      <c r="AB981" s="8">
        <v>0</v>
      </c>
      <c r="AC981" s="8">
        <v>0</v>
      </c>
      <c r="AD981" s="8">
        <v>9.2415208577799994E-3</v>
      </c>
      <c r="AE981" s="8">
        <v>0</v>
      </c>
      <c r="AF981" s="8">
        <v>0</v>
      </c>
      <c r="AG981" s="8">
        <v>3.0924790419200002E-2</v>
      </c>
      <c r="AH981" s="8">
        <v>0</v>
      </c>
      <c r="AI981" s="8">
        <v>0</v>
      </c>
      <c r="AJ981" s="8">
        <v>5.1021924329199997E-2</v>
      </c>
      <c r="AK981" s="8">
        <v>1</v>
      </c>
      <c r="AL981" s="8">
        <v>9.8607056475200004E-5</v>
      </c>
      <c r="AM981" s="8">
        <v>1</v>
      </c>
      <c r="AN981" s="8">
        <v>1.0883026148799999</v>
      </c>
      <c r="AO981" s="8">
        <v>1.0092415208600001</v>
      </c>
      <c r="AP981" s="8">
        <v>1.0309247904200001</v>
      </c>
      <c r="AS981" s="7">
        <v>814110</v>
      </c>
      <c r="AT981" s="7" t="s">
        <v>1074</v>
      </c>
      <c r="AU981" s="8">
        <v>0</v>
      </c>
      <c r="AV981" s="8">
        <v>0</v>
      </c>
      <c r="AW981" s="8">
        <v>0.22319559142282255</v>
      </c>
      <c r="AX981" s="8">
        <v>0</v>
      </c>
      <c r="AY981" s="8">
        <v>0</v>
      </c>
      <c r="AZ981" s="8">
        <v>2.7522053789237409E-2</v>
      </c>
      <c r="BA981" s="8">
        <v>0</v>
      </c>
      <c r="BB981" s="8">
        <v>0</v>
      </c>
      <c r="BC981" s="8">
        <v>8.4067897573559647E-2</v>
      </c>
      <c r="BD981" s="8">
        <v>0</v>
      </c>
      <c r="BE981" s="8">
        <v>0</v>
      </c>
      <c r="BF981" s="8">
        <v>0.12816085796205001</v>
      </c>
      <c r="BG981" s="8">
        <v>1</v>
      </c>
      <c r="BH981" s="8">
        <v>6.9012051712585504E-5</v>
      </c>
      <c r="BI981" s="8">
        <v>1</v>
      </c>
      <c r="BJ981" s="8">
        <v>1.2231955914225812</v>
      </c>
      <c r="BK981" s="8">
        <v>1.0275220537890322</v>
      </c>
      <c r="BL981" s="8">
        <v>1.0840678975733866</v>
      </c>
    </row>
    <row r="982" spans="1:64" x14ac:dyDescent="0.3">
      <c r="A982" s="7">
        <v>901149</v>
      </c>
      <c r="B982" s="7" t="str">
        <f t="shared" si="285"/>
        <v>US Postal Service</v>
      </c>
      <c r="C982" s="8">
        <f t="shared" si="286"/>
        <v>6.6088200977200001E-2</v>
      </c>
      <c r="D982" s="8">
        <f t="shared" si="287"/>
        <v>7.5850301416900004E-3</v>
      </c>
      <c r="E982" s="8">
        <f t="shared" si="288"/>
        <v>9.8171917429299996E-2</v>
      </c>
      <c r="F982" s="8">
        <f t="shared" si="289"/>
        <v>5.12437166365E-2</v>
      </c>
      <c r="G982" s="8">
        <f t="shared" si="290"/>
        <v>5.91517699371E-3</v>
      </c>
      <c r="H982" s="8">
        <f t="shared" si="291"/>
        <v>5.98325754988E-2</v>
      </c>
      <c r="I982" s="8">
        <f t="shared" si="292"/>
        <v>3.0371596457200001E-2</v>
      </c>
      <c r="J982" s="8">
        <f t="shared" si="293"/>
        <v>3.8956041234199999E-3</v>
      </c>
      <c r="K982" s="8">
        <f t="shared" si="294"/>
        <v>3.5814000681599997E-2</v>
      </c>
      <c r="L982" s="8">
        <f t="shared" si="295"/>
        <v>0.30438329135999997</v>
      </c>
      <c r="M982" s="8">
        <f t="shared" si="296"/>
        <v>3.1625903577E-2</v>
      </c>
      <c r="N982" s="8">
        <f t="shared" si="297"/>
        <v>0.54692621800399999</v>
      </c>
      <c r="O982" s="8">
        <f t="shared" si="298"/>
        <v>0.121302076109</v>
      </c>
      <c r="P982" s="8">
        <f t="shared" si="299"/>
        <v>1.0502311222400001E-5</v>
      </c>
      <c r="Q982" s="8">
        <f t="shared" si="300"/>
        <v>0.61614596409599998</v>
      </c>
      <c r="R982" s="8">
        <f t="shared" si="301"/>
        <v>1.1718451485500001</v>
      </c>
      <c r="S982" s="8">
        <f t="shared" si="302"/>
        <v>1.11699146913</v>
      </c>
      <c r="T982" s="8">
        <f t="shared" si="303"/>
        <v>1.0700812012600001</v>
      </c>
      <c r="W982" s="7">
        <v>901149</v>
      </c>
      <c r="X982" s="7" t="s">
        <v>1075</v>
      </c>
      <c r="Y982" s="8">
        <v>6.6088200977200001E-2</v>
      </c>
      <c r="Z982" s="8">
        <v>7.5850301416900004E-3</v>
      </c>
      <c r="AA982" s="8">
        <v>9.8171917429299996E-2</v>
      </c>
      <c r="AB982" s="8">
        <v>5.12437166365E-2</v>
      </c>
      <c r="AC982" s="8">
        <v>5.91517699371E-3</v>
      </c>
      <c r="AD982" s="8">
        <v>5.98325754988E-2</v>
      </c>
      <c r="AE982" s="8">
        <v>3.0371596457200001E-2</v>
      </c>
      <c r="AF982" s="8">
        <v>3.8956041234199999E-3</v>
      </c>
      <c r="AG982" s="8">
        <v>3.5814000681599997E-2</v>
      </c>
      <c r="AH982" s="8">
        <v>0.30438329135999997</v>
      </c>
      <c r="AI982" s="8">
        <v>3.1625903577E-2</v>
      </c>
      <c r="AJ982" s="8">
        <v>0.54692621800399999</v>
      </c>
      <c r="AK982" s="8">
        <v>0.121302076109</v>
      </c>
      <c r="AL982" s="8">
        <v>1.0502311222400001E-5</v>
      </c>
      <c r="AM982" s="8">
        <v>0.61614596409599998</v>
      </c>
      <c r="AN982" s="8">
        <v>1.1718451485500001</v>
      </c>
      <c r="AO982" s="8">
        <v>1.11699146913</v>
      </c>
      <c r="AP982" s="8">
        <v>1.0700812012600001</v>
      </c>
      <c r="AS982" s="7">
        <v>901149</v>
      </c>
      <c r="AT982" s="7" t="s">
        <v>1075</v>
      </c>
      <c r="AU982" s="8">
        <v>8.535141997545001E-2</v>
      </c>
      <c r="AV982" s="8">
        <v>1.648862084608968E-2</v>
      </c>
      <c r="AW982" s="8">
        <v>0.22994274905627096</v>
      </c>
      <c r="AX982" s="8">
        <v>7.3420941249122559E-2</v>
      </c>
      <c r="AY982" s="8">
        <v>1.339845405427597E-2</v>
      </c>
      <c r="AZ982" s="8">
        <v>0.17102479487761776</v>
      </c>
      <c r="BA982" s="8">
        <v>4.5395705210180638E-2</v>
      </c>
      <c r="BB982" s="8">
        <v>9.4654028600016111E-3</v>
      </c>
      <c r="BC982" s="8">
        <v>0.11849367324351452</v>
      </c>
      <c r="BD982" s="8">
        <v>1.2623627468203866</v>
      </c>
      <c r="BE982" s="8">
        <v>0.22744046633286122</v>
      </c>
      <c r="BF982" s="8">
        <v>3.7407503191927423</v>
      </c>
      <c r="BG982" s="8">
        <v>3.7867376006900003E-2</v>
      </c>
      <c r="BH982" s="8">
        <v>9.2168316596627433E-6</v>
      </c>
      <c r="BI982" s="8">
        <v>0.61550572307299967</v>
      </c>
      <c r="BJ982" s="8">
        <v>1.3317827898779031</v>
      </c>
      <c r="BK982" s="8">
        <v>1.2578441901806452</v>
      </c>
      <c r="BL982" s="8">
        <v>1.1733547813138707</v>
      </c>
    </row>
    <row r="983" spans="1:64" x14ac:dyDescent="0.3">
      <c r="A983" s="7">
        <v>901199</v>
      </c>
      <c r="B983" s="7" t="str">
        <f t="shared" si="285"/>
        <v>Federal Government, Civilian, Excluding Postal Service</v>
      </c>
      <c r="C983" s="8">
        <f t="shared" si="286"/>
        <v>4.6459072779699998E-3</v>
      </c>
      <c r="D983" s="8">
        <f t="shared" si="287"/>
        <v>7.1685979405600002E-4</v>
      </c>
      <c r="E983" s="8">
        <f t="shared" si="288"/>
        <v>1.3683444434799999E-2</v>
      </c>
      <c r="F983" s="8">
        <f t="shared" si="289"/>
        <v>3.51350674618E-2</v>
      </c>
      <c r="G983" s="8">
        <f t="shared" si="290"/>
        <v>5.0093180936700002E-3</v>
      </c>
      <c r="H983" s="8">
        <f t="shared" si="291"/>
        <v>0.10229982056299999</v>
      </c>
      <c r="I983" s="8">
        <f t="shared" si="292"/>
        <v>3.0505156839699999E-2</v>
      </c>
      <c r="J983" s="8">
        <f t="shared" si="293"/>
        <v>3.9195213262899998E-3</v>
      </c>
      <c r="K983" s="8">
        <f t="shared" si="294"/>
        <v>8.4102163501200006E-2</v>
      </c>
      <c r="L983" s="8">
        <f t="shared" si="295"/>
        <v>2.6694145037199999E-2</v>
      </c>
      <c r="M983" s="8">
        <f t="shared" si="296"/>
        <v>4.1456329240399997E-3</v>
      </c>
      <c r="N983" s="8">
        <f t="shared" si="297"/>
        <v>8.6398294859499999E-2</v>
      </c>
      <c r="O983" s="8">
        <f t="shared" si="298"/>
        <v>8.4888185266000005E-2</v>
      </c>
      <c r="P983" s="8">
        <f t="shared" si="299"/>
        <v>1.1232549962699999E-6</v>
      </c>
      <c r="Q983" s="8">
        <f t="shared" si="300"/>
        <v>5.7495985026700003E-2</v>
      </c>
      <c r="R983" s="8">
        <f t="shared" si="301"/>
        <v>1.0190462115100001</v>
      </c>
      <c r="S983" s="8">
        <f t="shared" si="302"/>
        <v>1.14244420612</v>
      </c>
      <c r="T983" s="8">
        <f t="shared" si="303"/>
        <v>1.11852684167</v>
      </c>
      <c r="W983" s="7">
        <v>901199</v>
      </c>
      <c r="X983" s="7" t="s">
        <v>1076</v>
      </c>
      <c r="Y983" s="8">
        <v>4.6459072779699998E-3</v>
      </c>
      <c r="Z983" s="8">
        <v>7.1685979405600002E-4</v>
      </c>
      <c r="AA983" s="8">
        <v>1.3683444434799999E-2</v>
      </c>
      <c r="AB983" s="8">
        <v>3.51350674618E-2</v>
      </c>
      <c r="AC983" s="8">
        <v>5.0093180936700002E-3</v>
      </c>
      <c r="AD983" s="8">
        <v>0.10229982056299999</v>
      </c>
      <c r="AE983" s="8">
        <v>3.0505156839699999E-2</v>
      </c>
      <c r="AF983" s="8">
        <v>3.9195213262899998E-3</v>
      </c>
      <c r="AG983" s="8">
        <v>8.4102163501200006E-2</v>
      </c>
      <c r="AH983" s="8">
        <v>2.6694145037199999E-2</v>
      </c>
      <c r="AI983" s="8">
        <v>4.1456329240399997E-3</v>
      </c>
      <c r="AJ983" s="8">
        <v>8.6398294859499999E-2</v>
      </c>
      <c r="AK983" s="8">
        <v>8.4888185266000005E-2</v>
      </c>
      <c r="AL983" s="8">
        <v>1.1232549962699999E-6</v>
      </c>
      <c r="AM983" s="8">
        <v>5.7495985026700003E-2</v>
      </c>
      <c r="AN983" s="8">
        <v>1.0190462115100001</v>
      </c>
      <c r="AO983" s="8">
        <v>1.14244420612</v>
      </c>
      <c r="AP983" s="8">
        <v>1.11852684167</v>
      </c>
      <c r="AS983" s="7">
        <v>901199</v>
      </c>
      <c r="AT983" s="7" t="s">
        <v>1076</v>
      </c>
      <c r="AU983" s="8">
        <v>1.5179355243190159E-2</v>
      </c>
      <c r="AV983" s="8">
        <v>4.2486332477886281E-3</v>
      </c>
      <c r="AW983" s="8">
        <v>4.1662411658425803E-2</v>
      </c>
      <c r="AX983" s="8">
        <v>0.13567023744284679</v>
      </c>
      <c r="AY983" s="8">
        <v>4.4461842755275337E-2</v>
      </c>
      <c r="AZ983" s="8">
        <v>0.43869173452119348</v>
      </c>
      <c r="BA983" s="8">
        <v>9.7235048682443564E-2</v>
      </c>
      <c r="BB983" s="8">
        <v>2.4789765903048388E-2</v>
      </c>
      <c r="BC983" s="8">
        <v>0.26541986216121449</v>
      </c>
      <c r="BD983" s="8">
        <v>9.2895280016599968E-2</v>
      </c>
      <c r="BE983" s="8">
        <v>2.4365196161025327E-2</v>
      </c>
      <c r="BF983" s="8">
        <v>0.25846020047437746</v>
      </c>
      <c r="BG983" s="8">
        <v>8.7733298505299956E-2</v>
      </c>
      <c r="BH983" s="8">
        <v>7.3908399998777406E-7</v>
      </c>
      <c r="BI983" s="8">
        <v>5.8850829704800038E-2</v>
      </c>
      <c r="BJ983" s="8">
        <v>1.0610904001493551</v>
      </c>
      <c r="BK983" s="8">
        <v>1.6188238147198388</v>
      </c>
      <c r="BL983" s="8">
        <v>1.3874446767467743</v>
      </c>
    </row>
    <row r="984" spans="1:64" x14ac:dyDescent="0.3">
      <c r="A984" s="7">
        <v>901200</v>
      </c>
      <c r="B984" s="7" t="str">
        <f t="shared" si="285"/>
        <v>Federal Government, Military</v>
      </c>
      <c r="C984" s="8">
        <f t="shared" si="286"/>
        <v>5.15376979601E-2</v>
      </c>
      <c r="D984" s="8">
        <f t="shared" si="287"/>
        <v>5.22444150407E-3</v>
      </c>
      <c r="E984" s="8">
        <f t="shared" si="288"/>
        <v>6.5846069901900006E-2</v>
      </c>
      <c r="F984" s="8">
        <f t="shared" si="289"/>
        <v>0.10198168560699999</v>
      </c>
      <c r="G984" s="8">
        <f t="shared" si="290"/>
        <v>9.5297298394499998E-3</v>
      </c>
      <c r="H984" s="8">
        <f t="shared" si="291"/>
        <v>0.120892174772</v>
      </c>
      <c r="I984" s="8">
        <f t="shared" si="292"/>
        <v>0.165222271744</v>
      </c>
      <c r="J984" s="8">
        <f t="shared" si="293"/>
        <v>1.5263229193300001E-2</v>
      </c>
      <c r="K984" s="8">
        <f t="shared" si="294"/>
        <v>0.20521530720200001</v>
      </c>
      <c r="L984" s="8">
        <f t="shared" si="295"/>
        <v>7.6537820659799999E-2</v>
      </c>
      <c r="M984" s="8">
        <f t="shared" si="296"/>
        <v>7.6608941052400004E-3</v>
      </c>
      <c r="N984" s="8">
        <f t="shared" si="297"/>
        <v>0.10594728805500001</v>
      </c>
      <c r="O984" s="8">
        <f t="shared" si="298"/>
        <v>0.33544849363899998</v>
      </c>
      <c r="P984" s="8">
        <f t="shared" si="299"/>
        <v>4.3788185562500004E-6</v>
      </c>
      <c r="Q984" s="8">
        <f t="shared" si="300"/>
        <v>0.107944866569</v>
      </c>
      <c r="R984" s="8">
        <f t="shared" si="301"/>
        <v>1.1226082093700001</v>
      </c>
      <c r="S984" s="8">
        <f t="shared" si="302"/>
        <v>1.2324035902199999</v>
      </c>
      <c r="T984" s="8">
        <f t="shared" si="303"/>
        <v>1.38570080814</v>
      </c>
      <c r="W984" s="7">
        <v>901200</v>
      </c>
      <c r="X984" s="7" t="s">
        <v>1077</v>
      </c>
      <c r="Y984" s="8">
        <v>5.15376979601E-2</v>
      </c>
      <c r="Z984" s="8">
        <v>5.22444150407E-3</v>
      </c>
      <c r="AA984" s="8">
        <v>6.5846069901900006E-2</v>
      </c>
      <c r="AB984" s="8">
        <v>0.10198168560699999</v>
      </c>
      <c r="AC984" s="8">
        <v>9.5297298394499998E-3</v>
      </c>
      <c r="AD984" s="8">
        <v>0.120892174772</v>
      </c>
      <c r="AE984" s="8">
        <v>0.165222271744</v>
      </c>
      <c r="AF984" s="8">
        <v>1.5263229193300001E-2</v>
      </c>
      <c r="AG984" s="8">
        <v>0.20521530720200001</v>
      </c>
      <c r="AH984" s="8">
        <v>7.6537820659799999E-2</v>
      </c>
      <c r="AI984" s="8">
        <v>7.6608941052400004E-3</v>
      </c>
      <c r="AJ984" s="8">
        <v>0.10594728805500001</v>
      </c>
      <c r="AK984" s="8">
        <v>0.33544849363899998</v>
      </c>
      <c r="AL984" s="8">
        <v>4.3788185562500004E-6</v>
      </c>
      <c r="AM984" s="8">
        <v>0.107944866569</v>
      </c>
      <c r="AN984" s="8">
        <v>1.1226082093700001</v>
      </c>
      <c r="AO984" s="8">
        <v>1.2324035902199999</v>
      </c>
      <c r="AP984" s="8">
        <v>1.38570080814</v>
      </c>
      <c r="AS984" s="7">
        <v>901200</v>
      </c>
      <c r="AT984" s="7" t="s">
        <v>1077</v>
      </c>
      <c r="AU984" s="8">
        <v>0.1092058330629468</v>
      </c>
      <c r="AV984" s="8">
        <v>2.0608430460851607E-2</v>
      </c>
      <c r="AW984" s="8">
        <v>0.17785302272344683</v>
      </c>
      <c r="AX984" s="8">
        <v>0.21652870343895161</v>
      </c>
      <c r="AY984" s="8">
        <v>4.0518160454548223E-2</v>
      </c>
      <c r="AZ984" s="8">
        <v>0.31650401213438711</v>
      </c>
      <c r="BA984" s="8">
        <v>0.41337566583511287</v>
      </c>
      <c r="BB984" s="8">
        <v>7.0130152944888682E-2</v>
      </c>
      <c r="BC984" s="8">
        <v>0.59014573150222582</v>
      </c>
      <c r="BD984" s="8">
        <v>0.1839989922718033</v>
      </c>
      <c r="BE984" s="8">
        <v>3.2535513958103536E-2</v>
      </c>
      <c r="BF984" s="8">
        <v>0.28964474612427421</v>
      </c>
      <c r="BG984" s="8">
        <v>0.34574946712400006</v>
      </c>
      <c r="BH984" s="8">
        <v>3.9267005138240314E-6</v>
      </c>
      <c r="BI984" s="8">
        <v>0.10949318212500002</v>
      </c>
      <c r="BJ984" s="8">
        <v>1.307667286247097</v>
      </c>
      <c r="BK984" s="8">
        <v>1.5735508760283867</v>
      </c>
      <c r="BL984" s="8">
        <v>2.073651550281935</v>
      </c>
    </row>
    <row r="985" spans="1:64" x14ac:dyDescent="0.3">
      <c r="A985" s="7">
        <v>902611</v>
      </c>
      <c r="B985" s="7" t="str">
        <f t="shared" si="285"/>
        <v>Elementary and Secondary Schools (State Government)</v>
      </c>
      <c r="C985" s="8">
        <f t="shared" si="286"/>
        <v>1.9242566530338707E-3</v>
      </c>
      <c r="D985" s="8">
        <f t="shared" si="287"/>
        <v>2.7119726743000001E-4</v>
      </c>
      <c r="E985" s="8">
        <f t="shared" si="288"/>
        <v>7.4740083900645161E-3</v>
      </c>
      <c r="F985" s="8">
        <f t="shared" si="289"/>
        <v>1.4939407792693548E-3</v>
      </c>
      <c r="G985" s="8">
        <f t="shared" si="290"/>
        <v>1.7471248592838712E-4</v>
      </c>
      <c r="H985" s="8">
        <f t="shared" si="291"/>
        <v>7.1183785398870958E-3</v>
      </c>
      <c r="I985" s="8">
        <f t="shared" si="292"/>
        <v>9.3620821144838713E-4</v>
      </c>
      <c r="J985" s="8">
        <f t="shared" si="293"/>
        <v>9.6649617300322582E-5</v>
      </c>
      <c r="K985" s="8">
        <f t="shared" si="294"/>
        <v>3.2644907709967743E-3</v>
      </c>
      <c r="L985" s="8">
        <f t="shared" si="295"/>
        <v>1.2324892722209676E-3</v>
      </c>
      <c r="M985" s="8">
        <f t="shared" si="296"/>
        <v>1.6303475109741937E-4</v>
      </c>
      <c r="N985" s="8">
        <f t="shared" si="297"/>
        <v>5.055764536867742E-3</v>
      </c>
      <c r="O985" s="8">
        <f t="shared" si="298"/>
        <v>2.7346885857935481E-2</v>
      </c>
      <c r="P985" s="8">
        <f t="shared" si="299"/>
        <v>3.0079507872370969E-7</v>
      </c>
      <c r="Q985" s="8">
        <f t="shared" si="300"/>
        <v>2.7346885857935481E-2</v>
      </c>
      <c r="R985" s="8">
        <f t="shared" si="301"/>
        <v>1</v>
      </c>
      <c r="S985" s="8">
        <f t="shared" si="302"/>
        <v>4.1045096321129036E-2</v>
      </c>
      <c r="T985" s="8">
        <f t="shared" si="303"/>
        <v>3.655541311580645E-2</v>
      </c>
      <c r="W985" s="7">
        <v>902611</v>
      </c>
      <c r="X985" s="7" t="s">
        <v>1078</v>
      </c>
      <c r="Y985" s="8">
        <v>0</v>
      </c>
      <c r="Z985" s="8">
        <v>0</v>
      </c>
      <c r="AA985" s="8">
        <v>0</v>
      </c>
      <c r="AB985" s="8">
        <v>0</v>
      </c>
      <c r="AC985" s="8">
        <v>0</v>
      </c>
      <c r="AD985" s="8">
        <v>0</v>
      </c>
      <c r="AE985" s="8">
        <v>0</v>
      </c>
      <c r="AF985" s="8">
        <v>0</v>
      </c>
      <c r="AG985" s="8">
        <v>0</v>
      </c>
      <c r="AH985" s="8">
        <v>0</v>
      </c>
      <c r="AI985" s="8">
        <v>0</v>
      </c>
      <c r="AJ985" s="8">
        <v>0</v>
      </c>
      <c r="AK985" s="8">
        <v>0</v>
      </c>
      <c r="AL985" s="8">
        <v>0</v>
      </c>
      <c r="AM985" s="8">
        <v>0</v>
      </c>
      <c r="AN985" s="8">
        <v>1</v>
      </c>
      <c r="AO985" s="8">
        <v>0</v>
      </c>
      <c r="AP985" s="8">
        <v>0</v>
      </c>
      <c r="AS985" s="7">
        <v>902611</v>
      </c>
      <c r="AT985" s="7" t="s">
        <v>1078</v>
      </c>
      <c r="AU985" s="8">
        <v>1.9242566530338707E-3</v>
      </c>
      <c r="AV985" s="8">
        <v>2.7119726743000001E-4</v>
      </c>
      <c r="AW985" s="8">
        <v>7.4740083900645161E-3</v>
      </c>
      <c r="AX985" s="8">
        <v>1.4939407792693548E-3</v>
      </c>
      <c r="AY985" s="8">
        <v>1.7471248592838712E-4</v>
      </c>
      <c r="AZ985" s="8">
        <v>7.1183785398870958E-3</v>
      </c>
      <c r="BA985" s="8">
        <v>9.3620821144838713E-4</v>
      </c>
      <c r="BB985" s="8">
        <v>9.6649617300322582E-5</v>
      </c>
      <c r="BC985" s="8">
        <v>3.2644907709967743E-3</v>
      </c>
      <c r="BD985" s="8">
        <v>1.2324892722209676E-3</v>
      </c>
      <c r="BE985" s="8">
        <v>1.6303475109741937E-4</v>
      </c>
      <c r="BF985" s="8">
        <v>5.055764536867742E-3</v>
      </c>
      <c r="BG985" s="8">
        <v>2.7346885857935481E-2</v>
      </c>
      <c r="BH985" s="8">
        <v>3.0079507872370969E-7</v>
      </c>
      <c r="BI985" s="8">
        <v>2.7346885857935481E-2</v>
      </c>
      <c r="BJ985" s="8">
        <v>1.0096694623106452</v>
      </c>
      <c r="BK985" s="8">
        <v>4.1045096321129036E-2</v>
      </c>
      <c r="BL985" s="8">
        <v>3.655541311580645E-2</v>
      </c>
    </row>
    <row r="986" spans="1:64" x14ac:dyDescent="0.3">
      <c r="A986" s="7">
        <v>902612</v>
      </c>
      <c r="B986" s="7" t="str">
        <f t="shared" si="285"/>
        <v>Colleges, Universities, and Professional Schools (State Government)</v>
      </c>
      <c r="C986" s="8">
        <f t="shared" si="286"/>
        <v>4.7254917998948383E-2</v>
      </c>
      <c r="D986" s="8">
        <f t="shared" si="287"/>
        <v>7.5845432881348407E-3</v>
      </c>
      <c r="E986" s="8">
        <f t="shared" si="288"/>
        <v>0.15675074630150007</v>
      </c>
      <c r="F986" s="8">
        <f t="shared" si="289"/>
        <v>2.6505612337296775E-2</v>
      </c>
      <c r="G986" s="8">
        <f t="shared" si="290"/>
        <v>3.6418757593887105E-3</v>
      </c>
      <c r="H986" s="8">
        <f t="shared" si="291"/>
        <v>0.10223170505823868</v>
      </c>
      <c r="I986" s="8">
        <f t="shared" si="292"/>
        <v>2.2915866939295162E-2</v>
      </c>
      <c r="J986" s="8">
        <f t="shared" si="293"/>
        <v>2.8487143291019358E-3</v>
      </c>
      <c r="K986" s="8">
        <f t="shared" si="294"/>
        <v>6.843992303237259E-2</v>
      </c>
      <c r="L986" s="8">
        <f t="shared" si="295"/>
        <v>3.0126217286993547E-2</v>
      </c>
      <c r="M986" s="8">
        <f t="shared" si="296"/>
        <v>4.7620853349469349E-3</v>
      </c>
      <c r="N986" s="8">
        <f t="shared" si="297"/>
        <v>0.10685288162841454</v>
      </c>
      <c r="O986" s="8">
        <f t="shared" si="298"/>
        <v>0.53326427422974176</v>
      </c>
      <c r="P986" s="8">
        <f t="shared" si="299"/>
        <v>7.6639238859667735E-6</v>
      </c>
      <c r="Q986" s="8">
        <f t="shared" si="300"/>
        <v>0.53326427422974176</v>
      </c>
      <c r="R986" s="8">
        <f t="shared" si="301"/>
        <v>1</v>
      </c>
      <c r="S986" s="8">
        <f t="shared" si="302"/>
        <v>0.76141145121983855</v>
      </c>
      <c r="T986" s="8">
        <f t="shared" si="303"/>
        <v>0.72323676236532253</v>
      </c>
      <c r="W986" s="7">
        <v>902612</v>
      </c>
      <c r="X986" s="7" t="s">
        <v>1079</v>
      </c>
      <c r="Y986" s="8">
        <v>0</v>
      </c>
      <c r="Z986" s="8">
        <v>0</v>
      </c>
      <c r="AA986" s="8">
        <v>0</v>
      </c>
      <c r="AB986" s="8">
        <v>0</v>
      </c>
      <c r="AC986" s="8">
        <v>0</v>
      </c>
      <c r="AD986" s="8">
        <v>0</v>
      </c>
      <c r="AE986" s="8">
        <v>0</v>
      </c>
      <c r="AF986" s="8">
        <v>0</v>
      </c>
      <c r="AG986" s="8">
        <v>0</v>
      </c>
      <c r="AH986" s="8">
        <v>0</v>
      </c>
      <c r="AI986" s="8">
        <v>0</v>
      </c>
      <c r="AJ986" s="8">
        <v>0</v>
      </c>
      <c r="AK986" s="8">
        <v>0</v>
      </c>
      <c r="AL986" s="8">
        <v>0</v>
      </c>
      <c r="AM986" s="8">
        <v>0</v>
      </c>
      <c r="AN986" s="8">
        <v>1</v>
      </c>
      <c r="AO986" s="8">
        <v>0</v>
      </c>
      <c r="AP986" s="8">
        <v>0</v>
      </c>
      <c r="AS986" s="7">
        <v>902612</v>
      </c>
      <c r="AT986" s="7" t="s">
        <v>1079</v>
      </c>
      <c r="AU986" s="8">
        <v>4.7254917998948383E-2</v>
      </c>
      <c r="AV986" s="8">
        <v>7.5845432881348407E-3</v>
      </c>
      <c r="AW986" s="8">
        <v>0.15675074630150007</v>
      </c>
      <c r="AX986" s="8">
        <v>2.6505612337296775E-2</v>
      </c>
      <c r="AY986" s="8">
        <v>3.6418757593887105E-3</v>
      </c>
      <c r="AZ986" s="8">
        <v>0.10223170505823868</v>
      </c>
      <c r="BA986" s="8">
        <v>2.2915866939295162E-2</v>
      </c>
      <c r="BB986" s="8">
        <v>2.8487143291019358E-3</v>
      </c>
      <c r="BC986" s="8">
        <v>6.843992303237259E-2</v>
      </c>
      <c r="BD986" s="8">
        <v>3.0126217286993547E-2</v>
      </c>
      <c r="BE986" s="8">
        <v>4.7620853349469349E-3</v>
      </c>
      <c r="BF986" s="8">
        <v>0.10685288162841454</v>
      </c>
      <c r="BG986" s="8">
        <v>0.53326427422974176</v>
      </c>
      <c r="BH986" s="8">
        <v>7.6639238859667735E-6</v>
      </c>
      <c r="BI986" s="8">
        <v>0.53326427422974176</v>
      </c>
      <c r="BJ986" s="8">
        <v>1.2115902075888709</v>
      </c>
      <c r="BK986" s="8">
        <v>0.76141145121983855</v>
      </c>
      <c r="BL986" s="8">
        <v>0.72323676236532253</v>
      </c>
    </row>
    <row r="987" spans="1:64" x14ac:dyDescent="0.3">
      <c r="A987" s="7">
        <v>902619</v>
      </c>
      <c r="B987" s="7" t="str">
        <f t="shared" si="285"/>
        <v>***SECTOR NOT AVAILABLE</v>
      </c>
      <c r="C987" s="8">
        <f t="shared" si="286"/>
        <v>0</v>
      </c>
      <c r="D987" s="8">
        <f t="shared" si="287"/>
        <v>0</v>
      </c>
      <c r="E987" s="8">
        <f t="shared" si="288"/>
        <v>0</v>
      </c>
      <c r="F987" s="8">
        <f t="shared" si="289"/>
        <v>0</v>
      </c>
      <c r="G987" s="8">
        <f t="shared" si="290"/>
        <v>0</v>
      </c>
      <c r="H987" s="8">
        <f t="shared" si="291"/>
        <v>0</v>
      </c>
      <c r="I987" s="8">
        <f t="shared" si="292"/>
        <v>0</v>
      </c>
      <c r="J987" s="8">
        <f t="shared" si="293"/>
        <v>0</v>
      </c>
      <c r="K987" s="8">
        <f t="shared" si="294"/>
        <v>0</v>
      </c>
      <c r="L987" s="8">
        <f t="shared" si="295"/>
        <v>0</v>
      </c>
      <c r="M987" s="8">
        <f t="shared" si="296"/>
        <v>0</v>
      </c>
      <c r="N987" s="8">
        <f t="shared" si="297"/>
        <v>0</v>
      </c>
      <c r="O987" s="8">
        <f t="shared" si="298"/>
        <v>0</v>
      </c>
      <c r="P987" s="8">
        <f t="shared" si="299"/>
        <v>0</v>
      </c>
      <c r="Q987" s="8">
        <f t="shared" si="300"/>
        <v>0</v>
      </c>
      <c r="R987" s="8">
        <f t="shared" si="301"/>
        <v>1</v>
      </c>
      <c r="S987" s="8">
        <f t="shared" si="302"/>
        <v>0</v>
      </c>
      <c r="T987" s="8">
        <f t="shared" si="303"/>
        <v>0</v>
      </c>
      <c r="W987" s="7">
        <v>902619</v>
      </c>
      <c r="X987" s="7" t="s">
        <v>1080</v>
      </c>
      <c r="Y987" s="8">
        <v>0</v>
      </c>
      <c r="Z987" s="8">
        <v>0</v>
      </c>
      <c r="AA987" s="8">
        <v>0</v>
      </c>
      <c r="AB987" s="8">
        <v>0</v>
      </c>
      <c r="AC987" s="8">
        <v>0</v>
      </c>
      <c r="AD987" s="8">
        <v>0</v>
      </c>
      <c r="AE987" s="8">
        <v>0</v>
      </c>
      <c r="AF987" s="8">
        <v>0</v>
      </c>
      <c r="AG987" s="8">
        <v>0</v>
      </c>
      <c r="AH987" s="8">
        <v>0</v>
      </c>
      <c r="AI987" s="8">
        <v>0</v>
      </c>
      <c r="AJ987" s="8">
        <v>0</v>
      </c>
      <c r="AK987" s="8">
        <v>0</v>
      </c>
      <c r="AL987" s="8">
        <v>0</v>
      </c>
      <c r="AM987" s="8">
        <v>0</v>
      </c>
      <c r="AN987" s="8">
        <v>1</v>
      </c>
      <c r="AO987" s="8">
        <v>0</v>
      </c>
      <c r="AP987" s="8">
        <v>0</v>
      </c>
      <c r="AS987" s="7">
        <v>902619</v>
      </c>
      <c r="AT987" s="7" t="s">
        <v>1080</v>
      </c>
      <c r="AU987" s="8">
        <v>0</v>
      </c>
      <c r="AV987" s="8">
        <v>0</v>
      </c>
      <c r="AW987" s="8">
        <v>0</v>
      </c>
      <c r="AX987" s="8">
        <v>0</v>
      </c>
      <c r="AY987" s="8">
        <v>0</v>
      </c>
      <c r="AZ987" s="8">
        <v>0</v>
      </c>
      <c r="BA987" s="8">
        <v>0</v>
      </c>
      <c r="BB987" s="8">
        <v>0</v>
      </c>
      <c r="BC987" s="8">
        <v>0</v>
      </c>
      <c r="BD987" s="8">
        <v>0</v>
      </c>
      <c r="BE987" s="8">
        <v>0</v>
      </c>
      <c r="BF987" s="8">
        <v>0</v>
      </c>
      <c r="BG987" s="8">
        <v>0</v>
      </c>
      <c r="BH987" s="8">
        <v>0</v>
      </c>
      <c r="BI987" s="8">
        <v>0</v>
      </c>
      <c r="BJ987" s="8">
        <v>1</v>
      </c>
      <c r="BK987" s="8">
        <v>0</v>
      </c>
      <c r="BL987" s="8">
        <v>0</v>
      </c>
    </row>
    <row r="988" spans="1:64" x14ac:dyDescent="0.3">
      <c r="A988" s="7">
        <v>902622</v>
      </c>
      <c r="B988" s="7" t="str">
        <f t="shared" si="285"/>
        <v>Hospitals (State Government)</v>
      </c>
      <c r="C988" s="8">
        <f t="shared" si="286"/>
        <v>0.112453797011</v>
      </c>
      <c r="D988" s="8">
        <f t="shared" si="287"/>
        <v>1.1785200549000001E-2</v>
      </c>
      <c r="E988" s="8">
        <f t="shared" si="288"/>
        <v>5.3757299795300001E-2</v>
      </c>
      <c r="F988" s="8">
        <f t="shared" si="289"/>
        <v>0.36955901228100002</v>
      </c>
      <c r="G988" s="8">
        <f t="shared" si="290"/>
        <v>3.1609584420200003E-2</v>
      </c>
      <c r="H988" s="8">
        <f t="shared" si="291"/>
        <v>0.157923724859</v>
      </c>
      <c r="I988" s="8">
        <f t="shared" si="292"/>
        <v>0.121039069625</v>
      </c>
      <c r="J988" s="8">
        <f t="shared" si="293"/>
        <v>1.03300668935E-2</v>
      </c>
      <c r="K988" s="8">
        <f t="shared" si="294"/>
        <v>4.8696242709599998E-2</v>
      </c>
      <c r="L988" s="8">
        <f t="shared" si="295"/>
        <v>0.12720665472600001</v>
      </c>
      <c r="M988" s="8">
        <f t="shared" si="296"/>
        <v>1.2308449753599999E-2</v>
      </c>
      <c r="N988" s="8">
        <f t="shared" si="297"/>
        <v>6.7291927090600001E-2</v>
      </c>
      <c r="O988" s="8">
        <f t="shared" si="298"/>
        <v>0.466856783143</v>
      </c>
      <c r="P988" s="8">
        <f t="shared" si="299"/>
        <v>2.8657575867700002E-6</v>
      </c>
      <c r="Q988" s="8">
        <f t="shared" si="300"/>
        <v>0.34832850115699998</v>
      </c>
      <c r="R988" s="8">
        <f t="shared" si="301"/>
        <v>1.17799629736</v>
      </c>
      <c r="S988" s="8">
        <f t="shared" si="302"/>
        <v>1.5590923215600001</v>
      </c>
      <c r="T988" s="8">
        <f t="shared" si="303"/>
        <v>1.18006537923</v>
      </c>
      <c r="W988" s="7">
        <v>902622</v>
      </c>
      <c r="X988" s="7" t="s">
        <v>1081</v>
      </c>
      <c r="Y988" s="8">
        <v>0.112453797011</v>
      </c>
      <c r="Z988" s="8">
        <v>1.1785200549000001E-2</v>
      </c>
      <c r="AA988" s="8">
        <v>5.3757299795300001E-2</v>
      </c>
      <c r="AB988" s="8">
        <v>0.36955901228100002</v>
      </c>
      <c r="AC988" s="8">
        <v>3.1609584420200003E-2</v>
      </c>
      <c r="AD988" s="8">
        <v>0.157923724859</v>
      </c>
      <c r="AE988" s="8">
        <v>0.121039069625</v>
      </c>
      <c r="AF988" s="8">
        <v>1.03300668935E-2</v>
      </c>
      <c r="AG988" s="8">
        <v>4.8696242709599998E-2</v>
      </c>
      <c r="AH988" s="8">
        <v>0.12720665472600001</v>
      </c>
      <c r="AI988" s="8">
        <v>1.2308449753599999E-2</v>
      </c>
      <c r="AJ988" s="8">
        <v>6.7291927090600001E-2</v>
      </c>
      <c r="AK988" s="8">
        <v>0.466856783143</v>
      </c>
      <c r="AL988" s="8">
        <v>2.8657575867700002E-6</v>
      </c>
      <c r="AM988" s="8">
        <v>0.34832850115699998</v>
      </c>
      <c r="AN988" s="8">
        <v>1.17799629736</v>
      </c>
      <c r="AO988" s="8">
        <v>1.5590923215600001</v>
      </c>
      <c r="AP988" s="8">
        <v>1.18006537923</v>
      </c>
      <c r="AS988" s="7">
        <v>902622</v>
      </c>
      <c r="AT988" s="7" t="s">
        <v>1081</v>
      </c>
      <c r="AU988" s="8">
        <v>0.10276797280950001</v>
      </c>
      <c r="AV988" s="8">
        <v>2.060935383345484E-2</v>
      </c>
      <c r="AW988" s="8">
        <v>9.344077228022421E-2</v>
      </c>
      <c r="AX988" s="8">
        <v>0.27707044886870963</v>
      </c>
      <c r="AY988" s="8">
        <v>4.757383050541613E-2</v>
      </c>
      <c r="AZ988" s="8">
        <v>0.22487343018630646</v>
      </c>
      <c r="BA988" s="8">
        <v>0.11247086370593549</v>
      </c>
      <c r="BB988" s="8">
        <v>2.023951925283177E-2</v>
      </c>
      <c r="BC988" s="8">
        <v>9.3605004090980645E-2</v>
      </c>
      <c r="BD988" s="8">
        <v>0.11653768173500001</v>
      </c>
      <c r="BE988" s="8">
        <v>2.3008653252177418E-2</v>
      </c>
      <c r="BF988" s="8">
        <v>0.11452959003105327</v>
      </c>
      <c r="BG988" s="8">
        <v>0.23750750146650007</v>
      </c>
      <c r="BH988" s="8">
        <v>1.4254718021306452E-6</v>
      </c>
      <c r="BI988" s="8">
        <v>0.17608808232049986</v>
      </c>
      <c r="BJ988" s="8">
        <v>1.2168180989230646</v>
      </c>
      <c r="BK988" s="8">
        <v>1.0495177095603225</v>
      </c>
      <c r="BL988" s="8">
        <v>0.72631538704967735</v>
      </c>
    </row>
    <row r="989" spans="1:64" x14ac:dyDescent="0.3">
      <c r="A989" s="7">
        <v>902999</v>
      </c>
      <c r="B989" s="7" t="str">
        <f t="shared" si="285"/>
        <v>State Government, Excluding Education and Hospitals</v>
      </c>
      <c r="C989" s="8">
        <f t="shared" si="286"/>
        <v>2.81364315293E-2</v>
      </c>
      <c r="D989" s="8">
        <f t="shared" si="287"/>
        <v>2.9480881980300001E-3</v>
      </c>
      <c r="E989" s="8">
        <f t="shared" si="288"/>
        <v>0.11342941126099999</v>
      </c>
      <c r="F989" s="8">
        <f t="shared" si="289"/>
        <v>0.36295775637</v>
      </c>
      <c r="G989" s="8">
        <f t="shared" si="290"/>
        <v>3.10390548424E-2</v>
      </c>
      <c r="H989" s="8">
        <f t="shared" si="291"/>
        <v>0.99694018456</v>
      </c>
      <c r="I989" s="8">
        <f t="shared" si="292"/>
        <v>0.12026694288000001</v>
      </c>
      <c r="J989" s="8">
        <f t="shared" si="293"/>
        <v>1.0260163304199999E-2</v>
      </c>
      <c r="K989" s="8">
        <f t="shared" si="294"/>
        <v>0.51592665229699997</v>
      </c>
      <c r="L989" s="8">
        <f t="shared" si="295"/>
        <v>0.127253746956</v>
      </c>
      <c r="M989" s="8">
        <f t="shared" si="296"/>
        <v>1.23095312691E-2</v>
      </c>
      <c r="N989" s="8">
        <f t="shared" si="297"/>
        <v>0.456639474406</v>
      </c>
      <c r="O989" s="8">
        <f t="shared" si="298"/>
        <v>0.116770171003</v>
      </c>
      <c r="P989" s="8">
        <f t="shared" si="299"/>
        <v>7.2991968628999998E-7</v>
      </c>
      <c r="Q989" s="8">
        <f t="shared" si="300"/>
        <v>8.7723912592099995E-2</v>
      </c>
      <c r="R989" s="8">
        <f t="shared" si="301"/>
        <v>1.1445139309900001</v>
      </c>
      <c r="S989" s="8">
        <f t="shared" si="302"/>
        <v>2.3909369957700002</v>
      </c>
      <c r="T989" s="8">
        <f t="shared" si="303"/>
        <v>1.6464537584800001</v>
      </c>
      <c r="W989" s="7">
        <v>902999</v>
      </c>
      <c r="X989" s="7" t="s">
        <v>1082</v>
      </c>
      <c r="Y989" s="8">
        <v>2.81364315293E-2</v>
      </c>
      <c r="Z989" s="8">
        <v>2.9480881980300001E-3</v>
      </c>
      <c r="AA989" s="8">
        <v>0.11342941126099999</v>
      </c>
      <c r="AB989" s="8">
        <v>0.36295775637</v>
      </c>
      <c r="AC989" s="8">
        <v>3.10390548424E-2</v>
      </c>
      <c r="AD989" s="8">
        <v>0.99694018456</v>
      </c>
      <c r="AE989" s="8">
        <v>0.12026694288000001</v>
      </c>
      <c r="AF989" s="8">
        <v>1.0260163304199999E-2</v>
      </c>
      <c r="AG989" s="8">
        <v>0.51592665229699997</v>
      </c>
      <c r="AH989" s="8">
        <v>0.127253746956</v>
      </c>
      <c r="AI989" s="8">
        <v>1.23095312691E-2</v>
      </c>
      <c r="AJ989" s="8">
        <v>0.456639474406</v>
      </c>
      <c r="AK989" s="8">
        <v>0.116770171003</v>
      </c>
      <c r="AL989" s="8">
        <v>7.2991968628999998E-7</v>
      </c>
      <c r="AM989" s="8">
        <v>8.7723912592099995E-2</v>
      </c>
      <c r="AN989" s="8">
        <v>1.1445139309900001</v>
      </c>
      <c r="AO989" s="8">
        <v>2.3909369957700002</v>
      </c>
      <c r="AP989" s="8">
        <v>1.6464537584800001</v>
      </c>
      <c r="AS989" s="7">
        <v>902999</v>
      </c>
      <c r="AT989" s="7" t="s">
        <v>1082</v>
      </c>
      <c r="AU989" s="8">
        <v>4.7981781440930633E-2</v>
      </c>
      <c r="AV989" s="8">
        <v>8.507165110006612E-3</v>
      </c>
      <c r="AW989" s="8">
        <v>0.47158149718695158</v>
      </c>
      <c r="AX989" s="8">
        <v>0.48750015174364525</v>
      </c>
      <c r="AY989" s="8">
        <v>7.2678065486791926E-2</v>
      </c>
      <c r="AZ989" s="8">
        <v>3.2933367537640326</v>
      </c>
      <c r="BA989" s="8">
        <v>0.20943286651612905</v>
      </c>
      <c r="BB989" s="8">
        <v>3.2857615559157415E-2</v>
      </c>
      <c r="BC989" s="8">
        <v>2.1480535641042415</v>
      </c>
      <c r="BD989" s="8">
        <v>0.21757293833908076</v>
      </c>
      <c r="BE989" s="8">
        <v>3.7822779860100783E-2</v>
      </c>
      <c r="BF989" s="8">
        <v>1.8909757701949192</v>
      </c>
      <c r="BG989" s="8">
        <v>0.11852734242900008</v>
      </c>
      <c r="BH989" s="8">
        <v>7.9117869732314514E-7</v>
      </c>
      <c r="BI989" s="8">
        <v>8.8317877002300066E-2</v>
      </c>
      <c r="BJ989" s="8">
        <v>1.5280704437379036</v>
      </c>
      <c r="BK989" s="8">
        <v>4.8535149709956436</v>
      </c>
      <c r="BL989" s="8">
        <v>3.3903440461800001</v>
      </c>
    </row>
    <row r="990" spans="1:64" x14ac:dyDescent="0.3">
      <c r="A990" s="7">
        <v>903611</v>
      </c>
      <c r="B990" s="7" t="str">
        <f t="shared" si="285"/>
        <v>Elementary and Secondary Schools (Local Government)</v>
      </c>
      <c r="C990" s="8">
        <f t="shared" si="286"/>
        <v>3.2895930714800001E-2</v>
      </c>
      <c r="D990" s="8">
        <f t="shared" si="287"/>
        <v>2.6434832422100002E-3</v>
      </c>
      <c r="E990" s="8">
        <f t="shared" si="288"/>
        <v>6.6931963484999996E-2</v>
      </c>
      <c r="F990" s="8">
        <f t="shared" si="289"/>
        <v>2.5577453068100001E-2</v>
      </c>
      <c r="G990" s="8">
        <f t="shared" si="290"/>
        <v>1.6421889473600001E-3</v>
      </c>
      <c r="H990" s="8">
        <f t="shared" si="291"/>
        <v>6.2037052872299998E-2</v>
      </c>
      <c r="I990" s="8">
        <f t="shared" si="292"/>
        <v>1.52366609539E-2</v>
      </c>
      <c r="J990" s="8">
        <f t="shared" si="293"/>
        <v>8.9614688757000004E-4</v>
      </c>
      <c r="K990" s="8">
        <f t="shared" si="294"/>
        <v>2.6377928984400001E-2</v>
      </c>
      <c r="L990" s="8">
        <f t="shared" si="295"/>
        <v>2.0293406420899999E-2</v>
      </c>
      <c r="M990" s="8">
        <f t="shared" si="296"/>
        <v>1.51906713982E-3</v>
      </c>
      <c r="N990" s="8">
        <f t="shared" si="297"/>
        <v>4.4868231984499997E-2</v>
      </c>
      <c r="O990" s="8">
        <f t="shared" si="298"/>
        <v>0.87029972233099995</v>
      </c>
      <c r="P990" s="8">
        <f t="shared" si="299"/>
        <v>1.09031245442E-5</v>
      </c>
      <c r="Q990" s="8">
        <f t="shared" si="300"/>
        <v>0.87029972233099995</v>
      </c>
      <c r="R990" s="8">
        <f t="shared" si="301"/>
        <v>1.1024713774399999</v>
      </c>
      <c r="S990" s="8">
        <f t="shared" si="302"/>
        <v>1.08925669489</v>
      </c>
      <c r="T990" s="8">
        <f t="shared" si="303"/>
        <v>1.04251073683</v>
      </c>
      <c r="W990" s="7">
        <v>903611</v>
      </c>
      <c r="X990" s="7" t="s">
        <v>1083</v>
      </c>
      <c r="Y990" s="8">
        <v>3.2895930714800001E-2</v>
      </c>
      <c r="Z990" s="8">
        <v>2.6434832422100002E-3</v>
      </c>
      <c r="AA990" s="8">
        <v>6.6931963484999996E-2</v>
      </c>
      <c r="AB990" s="8">
        <v>2.5577453068100001E-2</v>
      </c>
      <c r="AC990" s="8">
        <v>1.6421889473600001E-3</v>
      </c>
      <c r="AD990" s="8">
        <v>6.2037052872299998E-2</v>
      </c>
      <c r="AE990" s="8">
        <v>1.52366609539E-2</v>
      </c>
      <c r="AF990" s="8">
        <v>8.9614688757000004E-4</v>
      </c>
      <c r="AG990" s="8">
        <v>2.6377928984400001E-2</v>
      </c>
      <c r="AH990" s="8">
        <v>2.0293406420899999E-2</v>
      </c>
      <c r="AI990" s="8">
        <v>1.51906713982E-3</v>
      </c>
      <c r="AJ990" s="8">
        <v>4.4868231984499997E-2</v>
      </c>
      <c r="AK990" s="8">
        <v>0.87029972233099995</v>
      </c>
      <c r="AL990" s="8">
        <v>1.09031245442E-5</v>
      </c>
      <c r="AM990" s="8">
        <v>0.87029972233099995</v>
      </c>
      <c r="AN990" s="8">
        <v>1.1024713774399999</v>
      </c>
      <c r="AO990" s="8">
        <v>1.08925669489</v>
      </c>
      <c r="AP990" s="8">
        <v>1.04251073683</v>
      </c>
      <c r="AS990" s="7">
        <v>903611</v>
      </c>
      <c r="AT990" s="7" t="s">
        <v>1083</v>
      </c>
      <c r="AU990" s="8">
        <v>5.9199078891219351E-2</v>
      </c>
      <c r="AV990" s="8">
        <v>8.4522934178501603E-3</v>
      </c>
      <c r="AW990" s="8">
        <v>0.21882076736615966</v>
      </c>
      <c r="AX990" s="8">
        <v>4.6381771213604844E-2</v>
      </c>
      <c r="AY990" s="8">
        <v>5.6381949495632241E-3</v>
      </c>
      <c r="AZ990" s="8">
        <v>0.19523222251905328</v>
      </c>
      <c r="BA990" s="8">
        <v>2.7867381464003221E-2</v>
      </c>
      <c r="BB990" s="8">
        <v>3.0569648457250652E-3</v>
      </c>
      <c r="BC990" s="8">
        <v>9.3353644187022577E-2</v>
      </c>
      <c r="BD990" s="8">
        <v>3.6648205920091922E-2</v>
      </c>
      <c r="BE990" s="8">
        <v>5.101891718574678E-3</v>
      </c>
      <c r="BF990" s="8">
        <v>0.14475733229340973</v>
      </c>
      <c r="BG990" s="8">
        <v>0.87265358799199944</v>
      </c>
      <c r="BH990" s="8">
        <v>9.2568019102075802E-6</v>
      </c>
      <c r="BI990" s="8">
        <v>0.87265358799199944</v>
      </c>
      <c r="BJ990" s="8">
        <v>1.2864721396748395</v>
      </c>
      <c r="BK990" s="8">
        <v>1.2472521886819354</v>
      </c>
      <c r="BL990" s="8">
        <v>1.1242779904967739</v>
      </c>
    </row>
    <row r="991" spans="1:64" x14ac:dyDescent="0.3">
      <c r="A991" s="7">
        <v>903612</v>
      </c>
      <c r="B991" s="7" t="str">
        <f t="shared" si="285"/>
        <v>Colleges, Universities, and Professional Schools (Local Government)</v>
      </c>
      <c r="C991" s="8">
        <f t="shared" si="286"/>
        <v>3.28605971825E-2</v>
      </c>
      <c r="D991" s="8">
        <f t="shared" si="287"/>
        <v>2.64337459315E-3</v>
      </c>
      <c r="E991" s="8">
        <f t="shared" si="288"/>
        <v>6.8392422308899997E-2</v>
      </c>
      <c r="F991" s="8">
        <f t="shared" si="289"/>
        <v>1.4161297427200001E-2</v>
      </c>
      <c r="G991" s="8">
        <f t="shared" si="290"/>
        <v>9.1321795362300003E-4</v>
      </c>
      <c r="H991" s="8">
        <f t="shared" si="291"/>
        <v>3.5065389978299999E-2</v>
      </c>
      <c r="I991" s="8">
        <f t="shared" si="292"/>
        <v>1.52052101359E-2</v>
      </c>
      <c r="J991" s="8">
        <f t="shared" si="293"/>
        <v>8.96037499822E-4</v>
      </c>
      <c r="K991" s="8">
        <f t="shared" si="294"/>
        <v>2.69398585028E-2</v>
      </c>
      <c r="L991" s="8">
        <f t="shared" si="295"/>
        <v>2.02600078107E-2</v>
      </c>
      <c r="M991" s="8">
        <f t="shared" si="296"/>
        <v>1.5191415771299999E-3</v>
      </c>
      <c r="N991" s="8">
        <f t="shared" si="297"/>
        <v>4.5890379966600003E-2</v>
      </c>
      <c r="O991" s="8">
        <f t="shared" si="298"/>
        <v>0.87029972233099995</v>
      </c>
      <c r="P991" s="8">
        <f t="shared" si="299"/>
        <v>1.9612161614800001E-5</v>
      </c>
      <c r="Q991" s="8">
        <f t="shared" si="300"/>
        <v>0.87029972233099995</v>
      </c>
      <c r="R991" s="8">
        <f t="shared" si="301"/>
        <v>1.10389639408</v>
      </c>
      <c r="S991" s="8">
        <f t="shared" si="302"/>
        <v>1.05013990536</v>
      </c>
      <c r="T991" s="8">
        <f t="shared" si="303"/>
        <v>1.04304110614</v>
      </c>
      <c r="W991" s="7">
        <v>903612</v>
      </c>
      <c r="X991" s="7" t="s">
        <v>1084</v>
      </c>
      <c r="Y991" s="8">
        <v>3.28605971825E-2</v>
      </c>
      <c r="Z991" s="8">
        <v>2.64337459315E-3</v>
      </c>
      <c r="AA991" s="8">
        <v>6.8392422308899997E-2</v>
      </c>
      <c r="AB991" s="8">
        <v>1.4161297427200001E-2</v>
      </c>
      <c r="AC991" s="8">
        <v>9.1321795362300003E-4</v>
      </c>
      <c r="AD991" s="8">
        <v>3.5065389978299999E-2</v>
      </c>
      <c r="AE991" s="8">
        <v>1.52052101359E-2</v>
      </c>
      <c r="AF991" s="8">
        <v>8.96037499822E-4</v>
      </c>
      <c r="AG991" s="8">
        <v>2.69398585028E-2</v>
      </c>
      <c r="AH991" s="8">
        <v>2.02600078107E-2</v>
      </c>
      <c r="AI991" s="8">
        <v>1.5191415771299999E-3</v>
      </c>
      <c r="AJ991" s="8">
        <v>4.5890379966600003E-2</v>
      </c>
      <c r="AK991" s="8">
        <v>0.87029972233099995</v>
      </c>
      <c r="AL991" s="8">
        <v>1.9612161614800001E-5</v>
      </c>
      <c r="AM991" s="8">
        <v>0.87029972233099995</v>
      </c>
      <c r="AN991" s="8">
        <v>1.10389639408</v>
      </c>
      <c r="AO991" s="8">
        <v>1.05013990536</v>
      </c>
      <c r="AP991" s="8">
        <v>1.04304110614</v>
      </c>
      <c r="AS991" s="7">
        <v>903612</v>
      </c>
      <c r="AT991" s="7" t="s">
        <v>1084</v>
      </c>
      <c r="AU991" s="8">
        <v>4.1550253147214528E-2</v>
      </c>
      <c r="AV991" s="8">
        <v>6.5205037970695176E-3</v>
      </c>
      <c r="AW991" s="8">
        <v>0.15872712277619033</v>
      </c>
      <c r="AX991" s="8">
        <v>1.6491490454699997E-2</v>
      </c>
      <c r="AY991" s="8">
        <v>2.2294889708291939E-3</v>
      </c>
      <c r="AZ991" s="8">
        <v>7.2751865628836274E-2</v>
      </c>
      <c r="BA991" s="8">
        <v>1.9563816051833868E-2</v>
      </c>
      <c r="BB991" s="8">
        <v>2.3710422122144676E-3</v>
      </c>
      <c r="BC991" s="8">
        <v>6.7580939801912918E-2</v>
      </c>
      <c r="BD991" s="8">
        <v>2.5713245121206461E-2</v>
      </c>
      <c r="BE991" s="8">
        <v>3.9588871912979023E-3</v>
      </c>
      <c r="BF991" s="8">
        <v>0.10489355636865487</v>
      </c>
      <c r="BG991" s="8">
        <v>0.5770773727043873</v>
      </c>
      <c r="BH991" s="8">
        <v>1.5821489407194187E-5</v>
      </c>
      <c r="BI991" s="8">
        <v>0.5770773727043873</v>
      </c>
      <c r="BJ991" s="8">
        <v>1.2067978797201617</v>
      </c>
      <c r="BK991" s="8">
        <v>0.75276316763532269</v>
      </c>
      <c r="BL991" s="8">
        <v>0.75080612064677432</v>
      </c>
    </row>
    <row r="992" spans="1:64" x14ac:dyDescent="0.3">
      <c r="A992" s="7">
        <v>903619</v>
      </c>
      <c r="B992" s="7" t="str">
        <f t="shared" si="285"/>
        <v>All Other Schools and Educational Support Services (Local Government)</v>
      </c>
      <c r="C992" s="8">
        <f t="shared" si="286"/>
        <v>3.2680988279100001E-2</v>
      </c>
      <c r="D992" s="8">
        <f t="shared" si="287"/>
        <v>2.63553606052E-3</v>
      </c>
      <c r="E992" s="8">
        <f t="shared" si="288"/>
        <v>7.1053295989399995E-2</v>
      </c>
      <c r="F992" s="8">
        <f t="shared" si="289"/>
        <v>2.3946677598299999E-2</v>
      </c>
      <c r="G992" s="8">
        <f t="shared" si="290"/>
        <v>1.5542798341200001E-3</v>
      </c>
      <c r="H992" s="8">
        <f t="shared" si="291"/>
        <v>6.2434309745199999E-2</v>
      </c>
      <c r="I992" s="8">
        <f t="shared" si="292"/>
        <v>1.51141489393E-2</v>
      </c>
      <c r="J992" s="8">
        <f t="shared" si="293"/>
        <v>8.9265195658999998E-4</v>
      </c>
      <c r="K992" s="8">
        <f t="shared" si="294"/>
        <v>2.8026784656799999E-2</v>
      </c>
      <c r="L992" s="8">
        <f t="shared" si="295"/>
        <v>2.0128688685799999E-2</v>
      </c>
      <c r="M992" s="8">
        <f t="shared" si="296"/>
        <v>1.5147467955199999E-3</v>
      </c>
      <c r="N992" s="8">
        <f t="shared" si="297"/>
        <v>4.7633496528000002E-2</v>
      </c>
      <c r="O992" s="8">
        <f t="shared" si="298"/>
        <v>0.87029972233099995</v>
      </c>
      <c r="P992" s="8">
        <f t="shared" si="299"/>
        <v>1.1483887671300001E-5</v>
      </c>
      <c r="Q992" s="8">
        <f t="shared" si="300"/>
        <v>0.87029972233099995</v>
      </c>
      <c r="R992" s="8">
        <f t="shared" si="301"/>
        <v>1.1063698203300001</v>
      </c>
      <c r="S992" s="8">
        <f t="shared" si="302"/>
        <v>1.08793526718</v>
      </c>
      <c r="T992" s="8">
        <f t="shared" si="303"/>
        <v>1.04403358555</v>
      </c>
      <c r="W992" s="7">
        <v>903619</v>
      </c>
      <c r="X992" s="7" t="s">
        <v>1085</v>
      </c>
      <c r="Y992" s="8">
        <v>3.2680988279100001E-2</v>
      </c>
      <c r="Z992" s="8">
        <v>2.63553606052E-3</v>
      </c>
      <c r="AA992" s="8">
        <v>7.1053295989399995E-2</v>
      </c>
      <c r="AB992" s="8">
        <v>2.3946677598299999E-2</v>
      </c>
      <c r="AC992" s="8">
        <v>1.5542798341200001E-3</v>
      </c>
      <c r="AD992" s="8">
        <v>6.2434309745199999E-2</v>
      </c>
      <c r="AE992" s="8">
        <v>1.51141489393E-2</v>
      </c>
      <c r="AF992" s="8">
        <v>8.9265195658999998E-4</v>
      </c>
      <c r="AG992" s="8">
        <v>2.8026784656799999E-2</v>
      </c>
      <c r="AH992" s="8">
        <v>2.0128688685799999E-2</v>
      </c>
      <c r="AI992" s="8">
        <v>1.5147467955199999E-3</v>
      </c>
      <c r="AJ992" s="8">
        <v>4.7633496528000002E-2</v>
      </c>
      <c r="AK992" s="8">
        <v>0.87029972233099995</v>
      </c>
      <c r="AL992" s="8">
        <v>1.1483887671300001E-5</v>
      </c>
      <c r="AM992" s="8">
        <v>0.87029972233099995</v>
      </c>
      <c r="AN992" s="8">
        <v>1.1063698203300001</v>
      </c>
      <c r="AO992" s="8">
        <v>1.08793526718</v>
      </c>
      <c r="AP992" s="8">
        <v>1.04403358555</v>
      </c>
      <c r="AS992" s="7">
        <v>903619</v>
      </c>
      <c r="AT992" s="7" t="s">
        <v>1085</v>
      </c>
      <c r="AU992" s="8">
        <v>5.0637128330396769E-2</v>
      </c>
      <c r="AV992" s="8">
        <v>7.2866052741364521E-3</v>
      </c>
      <c r="AW992" s="8">
        <v>0.19705981322365965</v>
      </c>
      <c r="AX992" s="8">
        <v>3.1939666869196782E-2</v>
      </c>
      <c r="AY992" s="8">
        <v>3.8888569596679991E-3</v>
      </c>
      <c r="AZ992" s="8">
        <v>0.14354257749662422</v>
      </c>
      <c r="BA992" s="8">
        <v>2.3806245086435491E-2</v>
      </c>
      <c r="BB992" s="8">
        <v>2.6326454512214359E-3</v>
      </c>
      <c r="BC992" s="8">
        <v>8.4199389527030641E-2</v>
      </c>
      <c r="BD992" s="8">
        <v>3.1335002235025798E-2</v>
      </c>
      <c r="BE992" s="8">
        <v>4.4015985996382267E-3</v>
      </c>
      <c r="BF992" s="8">
        <v>0.13032956102416932</v>
      </c>
      <c r="BG992" s="8">
        <v>0.74597806715445136</v>
      </c>
      <c r="BH992" s="8">
        <v>1.0217473665599513E-5</v>
      </c>
      <c r="BI992" s="8">
        <v>0.74597806715445136</v>
      </c>
      <c r="BJ992" s="8">
        <v>1.2549835468277424</v>
      </c>
      <c r="BK992" s="8">
        <v>1.0342098110032254</v>
      </c>
      <c r="BL992" s="8">
        <v>0.96547698974241958</v>
      </c>
    </row>
    <row r="993" spans="1:64" x14ac:dyDescent="0.3">
      <c r="A993" s="7">
        <v>903622</v>
      </c>
      <c r="B993" s="7" t="str">
        <f t="shared" si="285"/>
        <v>Hospitals (Local Government)</v>
      </c>
      <c r="C993" s="8">
        <f t="shared" si="286"/>
        <v>8.4826556136100004E-2</v>
      </c>
      <c r="D993" s="8">
        <f t="shared" si="287"/>
        <v>8.4178896224700005E-3</v>
      </c>
      <c r="E993" s="8">
        <f t="shared" si="288"/>
        <v>6.0954453539400003E-2</v>
      </c>
      <c r="F993" s="8">
        <f t="shared" si="289"/>
        <v>0.127148539674</v>
      </c>
      <c r="G993" s="8">
        <f t="shared" si="290"/>
        <v>1.0313331157E-2</v>
      </c>
      <c r="H993" s="8">
        <f t="shared" si="291"/>
        <v>9.1194196167699998E-2</v>
      </c>
      <c r="I993" s="8">
        <f t="shared" si="292"/>
        <v>5.93886351163E-2</v>
      </c>
      <c r="J993" s="8">
        <f t="shared" si="293"/>
        <v>4.6799514917599998E-3</v>
      </c>
      <c r="K993" s="8">
        <f t="shared" si="294"/>
        <v>3.65623641835E-2</v>
      </c>
      <c r="L993" s="8">
        <f t="shared" si="295"/>
        <v>7.3147799476800002E-2</v>
      </c>
      <c r="M993" s="8">
        <f t="shared" si="296"/>
        <v>6.7053661964699999E-3</v>
      </c>
      <c r="N993" s="8">
        <f t="shared" si="297"/>
        <v>5.7974104974600003E-2</v>
      </c>
      <c r="O993" s="8">
        <f t="shared" si="298"/>
        <v>0.61509163606899997</v>
      </c>
      <c r="P993" s="8">
        <f t="shared" si="299"/>
        <v>6.1407245129799997E-6</v>
      </c>
      <c r="Q993" s="8">
        <f t="shared" si="300"/>
        <v>0.54615263836500005</v>
      </c>
      <c r="R993" s="8">
        <f t="shared" si="301"/>
        <v>1.1541988993000001</v>
      </c>
      <c r="S993" s="8">
        <f t="shared" si="302"/>
        <v>1.228656067</v>
      </c>
      <c r="T993" s="8">
        <f t="shared" si="303"/>
        <v>1.1006309507900001</v>
      </c>
      <c r="W993" s="7">
        <v>903622</v>
      </c>
      <c r="X993" s="7" t="s">
        <v>1086</v>
      </c>
      <c r="Y993" s="8">
        <v>8.4826556136100004E-2</v>
      </c>
      <c r="Z993" s="8">
        <v>8.4178896224700005E-3</v>
      </c>
      <c r="AA993" s="8">
        <v>6.0954453539400003E-2</v>
      </c>
      <c r="AB993" s="8">
        <v>0.127148539674</v>
      </c>
      <c r="AC993" s="8">
        <v>1.0313331157E-2</v>
      </c>
      <c r="AD993" s="8">
        <v>9.1194196167699998E-2</v>
      </c>
      <c r="AE993" s="8">
        <v>5.93886351163E-2</v>
      </c>
      <c r="AF993" s="8">
        <v>4.6799514917599998E-3</v>
      </c>
      <c r="AG993" s="8">
        <v>3.65623641835E-2</v>
      </c>
      <c r="AH993" s="8">
        <v>7.3147799476800002E-2</v>
      </c>
      <c r="AI993" s="8">
        <v>6.7053661964699999E-3</v>
      </c>
      <c r="AJ993" s="8">
        <v>5.7974104974600003E-2</v>
      </c>
      <c r="AK993" s="8">
        <v>0.61509163606899997</v>
      </c>
      <c r="AL993" s="8">
        <v>6.1407245129799997E-6</v>
      </c>
      <c r="AM993" s="8">
        <v>0.54615263836500005</v>
      </c>
      <c r="AN993" s="8">
        <v>1.1541988993000001</v>
      </c>
      <c r="AO993" s="8">
        <v>1.228656067</v>
      </c>
      <c r="AP993" s="8">
        <v>1.1006309507900001</v>
      </c>
      <c r="AS993" s="7">
        <v>903622</v>
      </c>
      <c r="AT993" s="7" t="s">
        <v>1086</v>
      </c>
      <c r="AU993" s="8">
        <v>3.1217782686698389E-2</v>
      </c>
      <c r="AV993" s="8">
        <v>6.2071831273212905E-3</v>
      </c>
      <c r="AW993" s="8">
        <v>3.8243528068322589E-2</v>
      </c>
      <c r="AX993" s="8">
        <v>4.4819448843387094E-2</v>
      </c>
      <c r="AY993" s="8">
        <v>7.7733181411354857E-3</v>
      </c>
      <c r="AZ993" s="8">
        <v>5.3420805962732257E-2</v>
      </c>
      <c r="BA993" s="8">
        <v>2.2389184441351614E-2</v>
      </c>
      <c r="BB993" s="8">
        <v>3.8625315490198385E-3</v>
      </c>
      <c r="BC993" s="8">
        <v>2.4870323471841937E-2</v>
      </c>
      <c r="BD993" s="8">
        <v>2.7590053467838712E-2</v>
      </c>
      <c r="BE993" s="8">
        <v>5.408135775711774E-3</v>
      </c>
      <c r="BF993" s="8">
        <v>3.6226065293198391E-2</v>
      </c>
      <c r="BG993" s="8">
        <v>0.11880448926135483</v>
      </c>
      <c r="BH993" s="8">
        <v>1.0132058659212903E-6</v>
      </c>
      <c r="BI993" s="8">
        <v>0.10509383275529033</v>
      </c>
      <c r="BJ993" s="8">
        <v>1.0756684938824193</v>
      </c>
      <c r="BK993" s="8">
        <v>0.29956196004403235</v>
      </c>
      <c r="BL993" s="8">
        <v>0.24467042655903223</v>
      </c>
    </row>
    <row r="994" spans="1:64" x14ac:dyDescent="0.3">
      <c r="A994" s="7">
        <v>903999</v>
      </c>
      <c r="B994" s="7" t="str">
        <f t="shared" si="285"/>
        <v>Local Government, Excluding Education and Hospitals</v>
      </c>
      <c r="C994" s="8">
        <f t="shared" si="286"/>
        <v>4.1349024823900002E-2</v>
      </c>
      <c r="D994" s="8">
        <f t="shared" si="287"/>
        <v>4.1031088285899998E-3</v>
      </c>
      <c r="E994" s="8">
        <f t="shared" si="288"/>
        <v>0.40929036841100003</v>
      </c>
      <c r="F994" s="8">
        <f t="shared" si="289"/>
        <v>9.2827168856499997E-2</v>
      </c>
      <c r="G994" s="8">
        <f t="shared" si="290"/>
        <v>7.5298322323399999E-3</v>
      </c>
      <c r="H994" s="8">
        <f t="shared" si="291"/>
        <v>1.05730702934</v>
      </c>
      <c r="I994" s="8">
        <f t="shared" si="292"/>
        <v>5.9316381502500001E-2</v>
      </c>
      <c r="J994" s="8">
        <f t="shared" si="293"/>
        <v>4.6737713463599999E-3</v>
      </c>
      <c r="K994" s="8">
        <f t="shared" si="294"/>
        <v>1.1915999069600001</v>
      </c>
      <c r="L994" s="8">
        <f t="shared" si="295"/>
        <v>7.3137591756900003E-2</v>
      </c>
      <c r="M994" s="8">
        <f t="shared" si="296"/>
        <v>6.7042153598699996E-3</v>
      </c>
      <c r="N994" s="8">
        <f t="shared" si="297"/>
        <v>1.1135879823899999</v>
      </c>
      <c r="O994" s="8">
        <f t="shared" si="298"/>
        <v>0.299862855273</v>
      </c>
      <c r="P994" s="8">
        <f t="shared" si="299"/>
        <v>4.0996374726300003E-6</v>
      </c>
      <c r="Q994" s="8">
        <f t="shared" si="300"/>
        <v>0.26656630648200003</v>
      </c>
      <c r="R994" s="8">
        <f t="shared" si="301"/>
        <v>1.45474250206</v>
      </c>
      <c r="S994" s="8">
        <f t="shared" si="302"/>
        <v>2.1576640304299999</v>
      </c>
      <c r="T994" s="8">
        <f t="shared" si="303"/>
        <v>2.2555900597999998</v>
      </c>
      <c r="W994" s="7">
        <v>903999</v>
      </c>
      <c r="X994" s="7" t="s">
        <v>1087</v>
      </c>
      <c r="Y994" s="8">
        <v>4.1349024823900002E-2</v>
      </c>
      <c r="Z994" s="8">
        <v>4.1031088285899998E-3</v>
      </c>
      <c r="AA994" s="8">
        <v>0.40929036841100003</v>
      </c>
      <c r="AB994" s="8">
        <v>9.2827168856499997E-2</v>
      </c>
      <c r="AC994" s="8">
        <v>7.5298322323399999E-3</v>
      </c>
      <c r="AD994" s="8">
        <v>1.05730702934</v>
      </c>
      <c r="AE994" s="8">
        <v>5.9316381502500001E-2</v>
      </c>
      <c r="AF994" s="8">
        <v>4.6737713463599999E-3</v>
      </c>
      <c r="AG994" s="8">
        <v>1.1915999069600001</v>
      </c>
      <c r="AH994" s="8">
        <v>7.3137591756900003E-2</v>
      </c>
      <c r="AI994" s="8">
        <v>6.7042153598699996E-3</v>
      </c>
      <c r="AJ994" s="8">
        <v>1.1135879823899999</v>
      </c>
      <c r="AK994" s="8">
        <v>0.299862855273</v>
      </c>
      <c r="AL994" s="8">
        <v>4.0996374726300003E-6</v>
      </c>
      <c r="AM994" s="8">
        <v>0.26656630648200003</v>
      </c>
      <c r="AN994" s="8">
        <v>1.45474250206</v>
      </c>
      <c r="AO994" s="8">
        <v>2.1576640304299999</v>
      </c>
      <c r="AP994" s="8">
        <v>2.2555900597999998</v>
      </c>
      <c r="AS994" s="7">
        <v>903999</v>
      </c>
      <c r="AT994" s="7" t="s">
        <v>1087</v>
      </c>
      <c r="AU994" s="8">
        <v>7.4104542433388709E-2</v>
      </c>
      <c r="AV994" s="8">
        <v>1.2435101538722579E-2</v>
      </c>
      <c r="AW994" s="8">
        <v>0.52752357132885475</v>
      </c>
      <c r="AX994" s="8">
        <v>0.17276621816531612</v>
      </c>
      <c r="AY994" s="8">
        <v>2.5841024782317746E-2</v>
      </c>
      <c r="AZ994" s="8">
        <v>1.3225426129746776</v>
      </c>
      <c r="BA994" s="8">
        <v>0.10874176168395323</v>
      </c>
      <c r="BB994" s="8">
        <v>1.5563871700249352E-2</v>
      </c>
      <c r="BC994" s="8">
        <v>1.3367720931723386</v>
      </c>
      <c r="BD994" s="8">
        <v>0.13205848795850161</v>
      </c>
      <c r="BE994" s="8">
        <v>2.1673683261639036E-2</v>
      </c>
      <c r="BF994" s="8">
        <v>1.3196976962673235</v>
      </c>
      <c r="BG994" s="8">
        <v>0.30226575276799988</v>
      </c>
      <c r="BH994" s="8">
        <v>3.5828516789809661E-6</v>
      </c>
      <c r="BI994" s="8">
        <v>0.2678688657679999</v>
      </c>
      <c r="BJ994" s="8">
        <v>1.6140632153003225</v>
      </c>
      <c r="BK994" s="8">
        <v>2.5211498559217738</v>
      </c>
      <c r="BL994" s="8">
        <v>2.4610777265561294</v>
      </c>
    </row>
  </sheetData>
  <pageMargins left="0.7" right="0.7" top="0.75" bottom="0.75" header="0.3" footer="0.3"/>
  <pageSetup orientation="portrait" r:id="rId1"/>
  <ignoredErrors>
    <ignoredError sqref="C3:T994 B3:B994"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Input</vt:lpstr>
      <vt:lpstr>Output</vt:lpstr>
      <vt:lpstr>IDA Notepad</vt:lpstr>
      <vt:lpstr>Calculations</vt:lpstr>
      <vt:lpstr>Multipliers</vt:lpstr>
      <vt:lpstr>Input!Print_Area</vt:lpstr>
      <vt:lpstr>Output!Print_Area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Hartnett, Connor</dc:creator>
  <cp:lastModifiedBy>rmarschilok@wycoida.org</cp:lastModifiedBy>
  <cp:lastPrinted>2025-08-21T18:05:42Z</cp:lastPrinted>
  <dcterms:created xsi:type="dcterms:W3CDTF">2021-09-23T13:52:41Z</dcterms:created>
  <dcterms:modified xsi:type="dcterms:W3CDTF">2025-08-21T18:06:09Z</dcterms:modified>
</cp:coreProperties>
</file>