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\Documents\IDA 2024\2024 IDA Projects\Bennington Solar I, LLC\"/>
    </mc:Choice>
  </mc:AlternateContent>
  <xr:revisionPtr revIDLastSave="0" documentId="8_{037B2BB2-B754-469F-8559-73407BFB199E}" xr6:coauthVersionLast="47" xr6:coauthVersionMax="47" xr10:uidLastSave="{00000000-0000-0000-0000-000000000000}"/>
  <bookViews>
    <workbookView xWindow="2850" yWindow="2850" windowWidth="21600" windowHeight="11295" xr2:uid="{F249FFAF-DDF4-4FC9-969E-019919C77F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10" i="1"/>
  <c r="C9" i="1"/>
  <c r="C8" i="1"/>
  <c r="E9" i="1" l="1"/>
  <c r="E8" i="1"/>
  <c r="D39" i="1"/>
  <c r="E37" i="1" s="1"/>
  <c r="E7" i="1"/>
  <c r="I8" i="1" l="1"/>
  <c r="E35" i="1"/>
  <c r="E36" i="1"/>
  <c r="H5" i="1" s="1"/>
  <c r="H8" i="1" s="1"/>
  <c r="I7" i="1"/>
  <c r="H7" i="1" l="1"/>
  <c r="E39" i="1"/>
  <c r="G7" i="1" l="1"/>
  <c r="K7" i="1" s="1"/>
  <c r="G8" i="1"/>
  <c r="K8" i="1" s="1"/>
  <c r="E10" i="1"/>
  <c r="G9" i="1"/>
  <c r="I9" i="1"/>
  <c r="H9" i="1"/>
  <c r="K9" i="1" l="1"/>
  <c r="E11" i="1"/>
  <c r="I10" i="1"/>
  <c r="H10" i="1"/>
  <c r="G10" i="1"/>
  <c r="K10" i="1" l="1"/>
  <c r="E12" i="1"/>
  <c r="H11" i="1"/>
  <c r="G11" i="1"/>
  <c r="I11" i="1"/>
  <c r="K11" i="1" l="1"/>
  <c r="I12" i="1"/>
  <c r="H12" i="1"/>
  <c r="G12" i="1"/>
  <c r="E13" i="1"/>
  <c r="K12" i="1" l="1"/>
  <c r="E14" i="1"/>
  <c r="I13" i="1"/>
  <c r="H13" i="1"/>
  <c r="G13" i="1"/>
  <c r="K13" i="1" l="1"/>
  <c r="G14" i="1"/>
  <c r="I14" i="1"/>
  <c r="H14" i="1"/>
  <c r="E15" i="1"/>
  <c r="K14" i="1" l="1"/>
  <c r="E16" i="1"/>
  <c r="H15" i="1"/>
  <c r="G15" i="1"/>
  <c r="I15" i="1"/>
  <c r="K15" i="1" l="1"/>
  <c r="I16" i="1"/>
  <c r="H16" i="1"/>
  <c r="G16" i="1"/>
  <c r="E17" i="1"/>
  <c r="H17" i="1" s="1"/>
  <c r="K16" i="1" l="1"/>
  <c r="E18" i="1"/>
  <c r="I17" i="1"/>
  <c r="G17" i="1"/>
  <c r="K17" i="1" l="1"/>
  <c r="G18" i="1"/>
  <c r="I18" i="1"/>
  <c r="H18" i="1"/>
  <c r="E19" i="1"/>
  <c r="K18" i="1" l="1"/>
  <c r="E20" i="1"/>
  <c r="H19" i="1"/>
  <c r="G19" i="1"/>
  <c r="I19" i="1"/>
  <c r="K19" i="1" l="1"/>
  <c r="E21" i="1"/>
  <c r="I20" i="1"/>
  <c r="H20" i="1"/>
  <c r="G20" i="1"/>
  <c r="K20" i="1" l="1"/>
  <c r="I21" i="1"/>
  <c r="H21" i="1"/>
  <c r="G21" i="1"/>
  <c r="E22" i="1"/>
  <c r="K21" i="1" l="1"/>
  <c r="H22" i="1"/>
  <c r="G22" i="1"/>
  <c r="I22" i="1"/>
  <c r="E23" i="1"/>
  <c r="K22" i="1" l="1"/>
  <c r="H23" i="1"/>
  <c r="G23" i="1"/>
  <c r="I23" i="1"/>
  <c r="E24" i="1"/>
  <c r="K23" i="1" l="1"/>
  <c r="I24" i="1"/>
  <c r="H24" i="1"/>
  <c r="G24" i="1"/>
  <c r="E25" i="1"/>
  <c r="K24" i="1" l="1"/>
  <c r="E26" i="1"/>
  <c r="I25" i="1"/>
  <c r="H25" i="1"/>
  <c r="G25" i="1"/>
  <c r="K25" i="1" l="1"/>
  <c r="G26" i="1"/>
  <c r="I26" i="1"/>
  <c r="H26" i="1"/>
  <c r="K26" i="1" l="1"/>
  <c r="E29" i="1" l="1"/>
  <c r="H29" i="1"/>
  <c r="G29" i="1" l="1"/>
  <c r="I29" i="1" s="1"/>
  <c r="K29" i="1" l="1"/>
</calcChain>
</file>

<file path=xl/sharedStrings.xml><?xml version="1.0" encoding="utf-8"?>
<sst xmlns="http://schemas.openxmlformats.org/spreadsheetml/2006/main" count="18" uniqueCount="18">
  <si>
    <t>Payment per MW</t>
  </si>
  <si>
    <t>Total PILOT</t>
  </si>
  <si>
    <t xml:space="preserve">Mega watts </t>
  </si>
  <si>
    <t>Year of PILOT</t>
  </si>
  <si>
    <t>Total PILOT Distributed</t>
  </si>
  <si>
    <t>County Portion</t>
  </si>
  <si>
    <t>Town Portion</t>
  </si>
  <si>
    <t>School Portion</t>
  </si>
  <si>
    <t>Accumulated PILOT PAID/ Distributed</t>
  </si>
  <si>
    <t>Total tax rate</t>
  </si>
  <si>
    <t>Tax Rates</t>
  </si>
  <si>
    <t xml:space="preserve">% of total  </t>
  </si>
  <si>
    <t>Calculations</t>
  </si>
  <si>
    <t>Calendar Year</t>
  </si>
  <si>
    <t>PILOT Payment Schedule for NY Bennington I, LLC  (Solar)</t>
  </si>
  <si>
    <t>Attica School Rate 2025-26</t>
  </si>
  <si>
    <t>T of Bennington 2026 Rate</t>
  </si>
  <si>
    <t>2026 County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</si>
</sst>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_);[Red]\(&quot;$&quot;#,##0.0\)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0" fontId="0" fillId="0" borderId="0" xfId="0" applyNumberFormat="1"/>
    <xf numFmtId="8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22B7-5DF4-4835-AD20-CAE9FB6A3198}">
  <sheetPr>
    <pageSetUpPr fitToPage="1"/>
  </sheetPr>
  <dimension ref="A2:M39"/>
  <sheetViews>
    <sheetView tabSelected="1" topLeftCell="A4" workbookViewId="0">
      <selection activeCell="E7" sqref="E7"/>
    </sheetView>
  </sheetViews>
  <sheetFormatPr defaultRowHeight="15" x14ac:dyDescent="0.25"/>
  <cols>
    <col min="3" max="3" width="11.5703125" customWidth="1"/>
    <col min="4" max="4" width="14.140625" customWidth="1"/>
    <col min="5" max="5" width="16.85546875" customWidth="1"/>
    <col min="6" max="6" width="5.85546875" customWidth="1"/>
    <col min="7" max="7" width="14.5703125" customWidth="1"/>
    <col min="8" max="8" width="13.5703125" customWidth="1"/>
    <col min="9" max="9" width="12.85546875" customWidth="1"/>
    <col min="10" max="10" width="5.7109375" customWidth="1"/>
    <col min="11" max="11" width="12.140625" customWidth="1"/>
  </cols>
  <sheetData>
    <row r="2" spans="1:13" ht="18.75" x14ac:dyDescent="0.3">
      <c r="C2" s="8" t="s">
        <v>14</v>
      </c>
      <c r="D2" s="8"/>
      <c r="E2" s="8"/>
      <c r="F2" s="8"/>
      <c r="G2" s="8"/>
      <c r="H2" s="8"/>
      <c r="I2" s="8"/>
    </row>
    <row r="3" spans="1:13" x14ac:dyDescent="0.25">
      <c r="C3" s="1"/>
      <c r="D3" s="1"/>
      <c r="E3" s="1"/>
      <c r="F3" s="1"/>
      <c r="G3" s="1"/>
      <c r="H3" s="1"/>
      <c r="I3" s="1"/>
    </row>
    <row r="4" spans="1:13" ht="30" x14ac:dyDescent="0.25">
      <c r="A4" s="3" t="s">
        <v>13</v>
      </c>
      <c r="B4" s="3" t="s">
        <v>3</v>
      </c>
      <c r="C4" s="3" t="s">
        <v>0</v>
      </c>
      <c r="D4" s="1" t="s">
        <v>2</v>
      </c>
      <c r="E4" s="1" t="s">
        <v>1</v>
      </c>
      <c r="F4" s="1"/>
      <c r="G4" s="1" t="s">
        <v>5</v>
      </c>
      <c r="H4" s="1" t="s">
        <v>6</v>
      </c>
      <c r="I4" s="1" t="s">
        <v>7</v>
      </c>
      <c r="K4" s="9" t="s">
        <v>4</v>
      </c>
      <c r="M4" s="1"/>
    </row>
    <row r="5" spans="1:13" x14ac:dyDescent="0.25">
      <c r="B5" s="3"/>
      <c r="C5" s="4"/>
      <c r="G5" s="5">
        <v>0.2858</v>
      </c>
      <c r="H5" s="5">
        <f>E36</f>
        <v>0.13898114131408146</v>
      </c>
      <c r="I5" s="5">
        <v>0.71419999999999995</v>
      </c>
      <c r="K5" s="9"/>
      <c r="M5" s="1"/>
    </row>
    <row r="6" spans="1:13" x14ac:dyDescent="0.25">
      <c r="C6" s="4"/>
      <c r="G6" s="5"/>
      <c r="H6" s="5"/>
      <c r="I6" s="5"/>
    </row>
    <row r="7" spans="1:13" x14ac:dyDescent="0.25">
      <c r="A7" s="1">
        <v>2027</v>
      </c>
      <c r="B7" s="1">
        <v>1</v>
      </c>
      <c r="C7" s="2">
        <v>500</v>
      </c>
      <c r="D7" s="1">
        <v>2.0630000000000002</v>
      </c>
      <c r="E7" s="6">
        <f>C7*D7</f>
        <v>1031.5</v>
      </c>
      <c r="G7" s="6">
        <f>E7*G5</f>
        <v>294.80270000000002</v>
      </c>
      <c r="H7" s="6">
        <f>E7*H5</f>
        <v>143.35904726547503</v>
      </c>
      <c r="I7" s="6">
        <f>E7*I5</f>
        <v>736.69729999999993</v>
      </c>
      <c r="K7" s="6">
        <f>SUM(G7:I7)</f>
        <v>1174.8590472654751</v>
      </c>
      <c r="M7" s="1"/>
    </row>
    <row r="8" spans="1:13" x14ac:dyDescent="0.25">
      <c r="A8" s="1">
        <v>2028</v>
      </c>
      <c r="B8" s="1">
        <v>2</v>
      </c>
      <c r="C8" s="7">
        <f>(C7*2%)+C7</f>
        <v>510</v>
      </c>
      <c r="D8" s="1">
        <v>2.0630000000000002</v>
      </c>
      <c r="E8" s="6">
        <f>C8*D8+0.52</f>
        <v>1052.6500000000001</v>
      </c>
      <c r="G8" s="6">
        <f>E8*G5</f>
        <v>300.84737000000001</v>
      </c>
      <c r="H8" s="6">
        <f>E8*H5</f>
        <v>146.29849840426786</v>
      </c>
      <c r="I8" s="6">
        <f>E8*I5</f>
        <v>751.80263000000002</v>
      </c>
      <c r="K8" s="6">
        <f>SUM(G8:J8)</f>
        <v>1198.9484984042679</v>
      </c>
      <c r="M8" s="1"/>
    </row>
    <row r="9" spans="1:13" x14ac:dyDescent="0.25">
      <c r="A9" s="1">
        <v>2029</v>
      </c>
      <c r="B9" s="1">
        <v>3</v>
      </c>
      <c r="C9" s="7">
        <f>(C8*2.2%)+C8</f>
        <v>521.22</v>
      </c>
      <c r="D9" s="1">
        <v>2.0630000000000002</v>
      </c>
      <c r="E9" s="6">
        <f>C9*D9+0.59</f>
        <v>1075.8668600000001</v>
      </c>
      <c r="G9" s="6">
        <f>(E9*G5)</f>
        <v>307.48274858800005</v>
      </c>
      <c r="H9" s="6">
        <f>(E9*H5)</f>
        <v>149.5252041047971</v>
      </c>
      <c r="I9" s="6">
        <f>(E9*I5)</f>
        <v>768.38411141200004</v>
      </c>
      <c r="K9" s="6">
        <f>SUM(G9:I9)</f>
        <v>1225.3920641047971</v>
      </c>
      <c r="M9" s="1"/>
    </row>
    <row r="10" spans="1:13" x14ac:dyDescent="0.25">
      <c r="A10" s="1">
        <v>2030</v>
      </c>
      <c r="B10" s="1">
        <v>4</v>
      </c>
      <c r="C10" s="7">
        <f>(C9*2.2%)+C9</f>
        <v>532.68684000000007</v>
      </c>
      <c r="D10" s="1">
        <v>2.0630000000000002</v>
      </c>
      <c r="E10" s="6">
        <f t="shared" ref="E10:E24" si="0">C10*D10</f>
        <v>1098.9329509200002</v>
      </c>
      <c r="G10" s="6">
        <f>(E10*G5)</f>
        <v>314.07503737293604</v>
      </c>
      <c r="H10" s="6">
        <f>(E10*H5)</f>
        <v>152.73095574651308</v>
      </c>
      <c r="I10" s="6">
        <f>(E10*I5)</f>
        <v>784.85791354706407</v>
      </c>
      <c r="K10" s="6">
        <f t="shared" ref="K10" si="1">SUM(G10:I10)</f>
        <v>1251.6639066665132</v>
      </c>
      <c r="M10" s="1"/>
    </row>
    <row r="11" spans="1:13" x14ac:dyDescent="0.25">
      <c r="A11" s="1">
        <v>2031</v>
      </c>
      <c r="B11" s="1">
        <v>5</v>
      </c>
      <c r="C11" s="7">
        <f t="shared" ref="C11" si="2">(C10*2%)+C10</f>
        <v>543.34057680000012</v>
      </c>
      <c r="D11" s="1">
        <v>2.0630000000000002</v>
      </c>
      <c r="E11" s="6">
        <f t="shared" si="0"/>
        <v>1120.9116099384003</v>
      </c>
      <c r="G11" s="6">
        <f>(E11*G5)</f>
        <v>320.35653812039482</v>
      </c>
      <c r="H11" s="6">
        <f>(E11*H5)</f>
        <v>155.78557486144337</v>
      </c>
      <c r="I11" s="6">
        <f>(E11*I5)</f>
        <v>800.55507181800544</v>
      </c>
      <c r="K11" s="6">
        <f t="shared" ref="K11" si="3">SUM(G11:J11)</f>
        <v>1276.6971847998436</v>
      </c>
      <c r="M11" s="1"/>
    </row>
    <row r="12" spans="1:13" x14ac:dyDescent="0.25">
      <c r="A12" s="1">
        <v>2032</v>
      </c>
      <c r="B12" s="1">
        <v>6</v>
      </c>
      <c r="C12" s="7">
        <f t="shared" ref="C12:C13" si="4">(C11*2.2%)+C11</f>
        <v>555.29406948960013</v>
      </c>
      <c r="D12" s="1">
        <v>2.0630000000000002</v>
      </c>
      <c r="E12" s="6">
        <f t="shared" si="0"/>
        <v>1145.5716653570453</v>
      </c>
      <c r="G12" s="6">
        <f>(E12*G5)</f>
        <v>327.40438195904352</v>
      </c>
      <c r="H12" s="6">
        <f>(E12*H5)</f>
        <v>159.21285750839513</v>
      </c>
      <c r="I12" s="6">
        <f>(E12*I5)</f>
        <v>818.1672833980017</v>
      </c>
      <c r="K12" s="6">
        <f t="shared" ref="K12:K13" si="5">SUM(G12:I12)</f>
        <v>1304.7845228654403</v>
      </c>
      <c r="M12" s="1"/>
    </row>
    <row r="13" spans="1:13" x14ac:dyDescent="0.25">
      <c r="A13" s="1">
        <v>2033</v>
      </c>
      <c r="B13" s="1">
        <v>7</v>
      </c>
      <c r="C13" s="7">
        <f t="shared" si="4"/>
        <v>567.51053901837133</v>
      </c>
      <c r="D13" s="1">
        <v>2.0630000000000002</v>
      </c>
      <c r="E13" s="6">
        <f t="shared" si="0"/>
        <v>1170.7742419949002</v>
      </c>
      <c r="G13" s="6">
        <f>(E13*G5)</f>
        <v>334.60727836214249</v>
      </c>
      <c r="H13" s="6">
        <f>(E13*H5)</f>
        <v>162.71554037357981</v>
      </c>
      <c r="I13" s="6">
        <f>(E13*I5)</f>
        <v>836.16696363275764</v>
      </c>
      <c r="K13" s="6">
        <f t="shared" si="5"/>
        <v>1333.4897823684801</v>
      </c>
      <c r="M13" s="1"/>
    </row>
    <row r="14" spans="1:13" x14ac:dyDescent="0.25">
      <c r="A14" s="1">
        <v>2034</v>
      </c>
      <c r="B14" s="1">
        <v>8</v>
      </c>
      <c r="C14" s="7">
        <f t="shared" ref="C14" si="6">(C13*2%)+C13</f>
        <v>578.86074979873877</v>
      </c>
      <c r="D14" s="1">
        <v>2.0630000000000002</v>
      </c>
      <c r="E14" s="6">
        <f t="shared" si="0"/>
        <v>1194.1897268347982</v>
      </c>
      <c r="G14" s="6">
        <f>(E14*G5)</f>
        <v>341.29942392938534</v>
      </c>
      <c r="H14" s="6">
        <f>(E14*H5)</f>
        <v>165.96985118105141</v>
      </c>
      <c r="I14" s="6">
        <f>(E14*I5)</f>
        <v>852.8903029054128</v>
      </c>
      <c r="K14" s="6">
        <f t="shared" ref="K14" si="7">SUM(G14:J14)</f>
        <v>1360.1595780158495</v>
      </c>
      <c r="M14" s="1"/>
    </row>
    <row r="15" spans="1:13" x14ac:dyDescent="0.25">
      <c r="A15" s="1">
        <v>2035</v>
      </c>
      <c r="B15" s="1">
        <v>9</v>
      </c>
      <c r="C15" s="7">
        <f t="shared" ref="C15:C16" si="8">(C14*2.2%)+C14</f>
        <v>591.59568629431101</v>
      </c>
      <c r="D15" s="1">
        <v>2.0630000000000002</v>
      </c>
      <c r="E15" s="6">
        <f t="shared" si="0"/>
        <v>1220.4619008251636</v>
      </c>
      <c r="G15" s="6">
        <f>(E15*G5)</f>
        <v>348.80801125583179</v>
      </c>
      <c r="H15" s="6">
        <f>(E15*H5)</f>
        <v>169.62118790703454</v>
      </c>
      <c r="I15" s="6">
        <f>(E15*I5)</f>
        <v>871.6538895693318</v>
      </c>
      <c r="K15" s="6">
        <f t="shared" ref="K15:K16" si="9">SUM(G15:I15)</f>
        <v>1390.0830887321981</v>
      </c>
      <c r="M15" s="1"/>
    </row>
    <row r="16" spans="1:13" x14ac:dyDescent="0.25">
      <c r="A16" s="1">
        <v>2036</v>
      </c>
      <c r="B16" s="1">
        <v>10</v>
      </c>
      <c r="C16" s="7">
        <f t="shared" si="8"/>
        <v>604.61079139278581</v>
      </c>
      <c r="D16" s="1">
        <v>2.0630000000000002</v>
      </c>
      <c r="E16" s="6">
        <f t="shared" si="0"/>
        <v>1247.3120626433172</v>
      </c>
      <c r="G16" s="6">
        <f>(E16*G5)</f>
        <v>356.48178750346005</v>
      </c>
      <c r="H16" s="6">
        <f>(E16*H5)</f>
        <v>173.35285404098929</v>
      </c>
      <c r="I16" s="6">
        <f>(E16*I5)</f>
        <v>890.83027513985701</v>
      </c>
      <c r="K16" s="6">
        <f t="shared" si="9"/>
        <v>1420.6649166843063</v>
      </c>
      <c r="M16" s="1"/>
    </row>
    <row r="17" spans="1:13" x14ac:dyDescent="0.25">
      <c r="A17" s="1">
        <v>2037</v>
      </c>
      <c r="B17" s="1">
        <v>11</v>
      </c>
      <c r="C17" s="7">
        <f t="shared" ref="C17" si="10">(C16*2%)+C16</f>
        <v>616.70300722064155</v>
      </c>
      <c r="D17" s="1">
        <v>2.0630000000000002</v>
      </c>
      <c r="E17" s="6">
        <f t="shared" si="0"/>
        <v>1272.2583038961836</v>
      </c>
      <c r="G17" s="6">
        <f>(E17*G5)</f>
        <v>363.61142325352927</v>
      </c>
      <c r="H17" s="6">
        <f>(E17*H5)</f>
        <v>176.8199111218091</v>
      </c>
      <c r="I17" s="6">
        <f>(E17*I5)</f>
        <v>908.64688064265431</v>
      </c>
      <c r="K17" s="6">
        <f t="shared" ref="K17" si="11">SUM(G17:J17)</f>
        <v>1449.0782150179925</v>
      </c>
      <c r="M17" s="1"/>
    </row>
    <row r="18" spans="1:13" x14ac:dyDescent="0.25">
      <c r="A18" s="1">
        <v>2038</v>
      </c>
      <c r="B18" s="1">
        <v>12</v>
      </c>
      <c r="C18" s="7">
        <f t="shared" ref="C18:C19" si="12">(C17*2.2%)+C17</f>
        <v>630.27047337949568</v>
      </c>
      <c r="D18" s="1">
        <v>2.0630000000000002</v>
      </c>
      <c r="E18" s="6">
        <f t="shared" si="0"/>
        <v>1300.2479865818998</v>
      </c>
      <c r="G18" s="6">
        <f>(E18*G5)</f>
        <v>371.61087456510694</v>
      </c>
      <c r="H18" s="6">
        <f>(E18*H5)</f>
        <v>180.70994916648891</v>
      </c>
      <c r="I18" s="6">
        <f>(E18*I5)</f>
        <v>928.6371120167928</v>
      </c>
      <c r="K18" s="6">
        <f t="shared" ref="K18:K19" si="13">SUM(G18:I18)</f>
        <v>1480.9579357483885</v>
      </c>
      <c r="M18" s="1"/>
    </row>
    <row r="19" spans="1:13" x14ac:dyDescent="0.25">
      <c r="A19" s="1">
        <v>2039</v>
      </c>
      <c r="B19" s="1">
        <v>13</v>
      </c>
      <c r="C19" s="7">
        <f t="shared" si="12"/>
        <v>644.13642379384464</v>
      </c>
      <c r="D19" s="1">
        <v>2.0630000000000002</v>
      </c>
      <c r="E19" s="6">
        <f t="shared" si="0"/>
        <v>1328.8534422867017</v>
      </c>
      <c r="G19" s="6">
        <f>(E19*G5)</f>
        <v>379.78631380553935</v>
      </c>
      <c r="H19" s="6">
        <f>(E19*H5)</f>
        <v>184.68556804815168</v>
      </c>
      <c r="I19" s="6">
        <f>(E19*I5)</f>
        <v>949.06712848116229</v>
      </c>
      <c r="K19" s="6">
        <f t="shared" si="13"/>
        <v>1513.5390103348532</v>
      </c>
      <c r="M19" s="1"/>
    </row>
    <row r="20" spans="1:13" x14ac:dyDescent="0.25">
      <c r="A20" s="1">
        <v>2040</v>
      </c>
      <c r="B20" s="1">
        <v>14</v>
      </c>
      <c r="C20" s="7">
        <f t="shared" ref="C20" si="14">(C19*2%)+C19</f>
        <v>657.01915226972153</v>
      </c>
      <c r="D20" s="1">
        <v>2.0630000000000002</v>
      </c>
      <c r="E20" s="6">
        <f t="shared" si="0"/>
        <v>1355.4305111324356</v>
      </c>
      <c r="G20" s="6">
        <f>(E20*G5)</f>
        <v>387.38204008165013</v>
      </c>
      <c r="H20" s="6">
        <f>(E20*H5)</f>
        <v>188.3792794091147</v>
      </c>
      <c r="I20" s="6">
        <f>(E20*I5)</f>
        <v>968.04847105078545</v>
      </c>
      <c r="K20" s="6">
        <f t="shared" ref="K20" si="15">SUM(G20:J20)</f>
        <v>1543.8097905415502</v>
      </c>
      <c r="M20" s="1"/>
    </row>
    <row r="21" spans="1:13" x14ac:dyDescent="0.25">
      <c r="A21" s="1">
        <v>2041</v>
      </c>
      <c r="B21" s="1">
        <v>15</v>
      </c>
      <c r="C21" s="7">
        <f t="shared" ref="C21:C22" si="16">(C20*2.2%)+C20</f>
        <v>671.47357361965544</v>
      </c>
      <c r="D21" s="1">
        <v>2.0630000000000002</v>
      </c>
      <c r="E21" s="6">
        <f t="shared" si="0"/>
        <v>1385.2499823773494</v>
      </c>
      <c r="G21" s="6">
        <f>(E21*G5)</f>
        <v>395.90444496344645</v>
      </c>
      <c r="H21" s="6">
        <f>(E21*H5)</f>
        <v>192.52362355611524</v>
      </c>
      <c r="I21" s="6">
        <f>(E21*I5)</f>
        <v>989.34553741390289</v>
      </c>
      <c r="K21" s="6">
        <f t="shared" ref="K21:K22" si="17">SUM(G21:I21)</f>
        <v>1577.7736059334648</v>
      </c>
      <c r="M21" s="1"/>
    </row>
    <row r="22" spans="1:13" x14ac:dyDescent="0.25">
      <c r="A22" s="1">
        <v>2042</v>
      </c>
      <c r="B22" s="1">
        <v>16</v>
      </c>
      <c r="C22" s="7">
        <f t="shared" si="16"/>
        <v>686.24599223928783</v>
      </c>
      <c r="D22" s="1">
        <v>2.0630000000000002</v>
      </c>
      <c r="E22" s="6">
        <f t="shared" si="0"/>
        <v>1415.7254819896509</v>
      </c>
      <c r="G22" s="6">
        <f>(E22*G5)</f>
        <v>404.61434275264224</v>
      </c>
      <c r="H22" s="6">
        <f>(E22*H5)</f>
        <v>196.75914327434975</v>
      </c>
      <c r="I22" s="6">
        <f>(E22*I5)</f>
        <v>1011.1111392370086</v>
      </c>
      <c r="K22" s="6">
        <f t="shared" si="17"/>
        <v>1612.4846252640004</v>
      </c>
      <c r="M22" s="1"/>
    </row>
    <row r="23" spans="1:13" x14ac:dyDescent="0.25">
      <c r="A23" s="1">
        <v>2043</v>
      </c>
      <c r="B23" s="1">
        <v>17</v>
      </c>
      <c r="C23" s="7">
        <f t="shared" ref="C23" si="18">(C22*2%)+C22</f>
        <v>699.97091208407357</v>
      </c>
      <c r="D23" s="1">
        <v>2.0630000000000002</v>
      </c>
      <c r="E23" s="6">
        <f t="shared" si="0"/>
        <v>1444.0399916294439</v>
      </c>
      <c r="G23" s="6">
        <f>(E23*G5)</f>
        <v>412.70662960769505</v>
      </c>
      <c r="H23" s="6">
        <f>(E23*H5)</f>
        <v>200.69432613983673</v>
      </c>
      <c r="I23" s="6">
        <f>(E23*I5)</f>
        <v>1031.3333620217488</v>
      </c>
      <c r="K23" s="6">
        <f t="shared" ref="K23" si="19">SUM(G23:J23)</f>
        <v>1644.7343177692806</v>
      </c>
      <c r="M23" s="1"/>
    </row>
    <row r="24" spans="1:13" x14ac:dyDescent="0.25">
      <c r="A24" s="1">
        <v>2044</v>
      </c>
      <c r="B24" s="1">
        <v>18</v>
      </c>
      <c r="C24" s="7">
        <f t="shared" ref="C24:C25" si="20">(C23*2.2%)+C23</f>
        <v>715.37027214992315</v>
      </c>
      <c r="D24" s="1">
        <v>2.0630000000000002</v>
      </c>
      <c r="E24" s="6">
        <f t="shared" si="0"/>
        <v>1475.8088714452915</v>
      </c>
      <c r="G24" s="6">
        <f>(E24*G5)</f>
        <v>421.78617545906434</v>
      </c>
      <c r="H24" s="6">
        <f>(E24*H5)</f>
        <v>205.10960131491314</v>
      </c>
      <c r="I24" s="6">
        <f>(E24*I5)</f>
        <v>1054.0226959862271</v>
      </c>
      <c r="K24" s="6">
        <f t="shared" ref="K24:K25" si="21">SUM(G24:I24)</f>
        <v>1680.9184727602046</v>
      </c>
      <c r="M24" s="1"/>
    </row>
    <row r="25" spans="1:13" x14ac:dyDescent="0.25">
      <c r="A25" s="1">
        <v>2045</v>
      </c>
      <c r="B25" s="1">
        <v>19</v>
      </c>
      <c r="C25" s="7">
        <f t="shared" si="20"/>
        <v>731.10841813722141</v>
      </c>
      <c r="D25" s="1">
        <v>2.0630000000000002</v>
      </c>
      <c r="E25" s="6">
        <f t="shared" ref="E25:E26" si="22">C25*D25</f>
        <v>1508.2766666170878</v>
      </c>
      <c r="G25" s="6">
        <f>(E25*G5)</f>
        <v>431.06547131916369</v>
      </c>
      <c r="H25" s="6">
        <f>(E25*H5)</f>
        <v>209.62201254384121</v>
      </c>
      <c r="I25" s="6">
        <f>(E25*I5)</f>
        <v>1077.211195297924</v>
      </c>
      <c r="K25" s="6">
        <f t="shared" si="21"/>
        <v>1717.8986791609289</v>
      </c>
      <c r="M25" s="1"/>
    </row>
    <row r="26" spans="1:13" x14ac:dyDescent="0.25">
      <c r="A26" s="1">
        <v>2046</v>
      </c>
      <c r="B26" s="1">
        <v>20</v>
      </c>
      <c r="C26" s="7">
        <f t="shared" ref="C26" si="23">(C25*2%)+C25</f>
        <v>745.73058649996585</v>
      </c>
      <c r="D26" s="1">
        <v>2.0630000000000002</v>
      </c>
      <c r="E26" s="6">
        <f t="shared" si="22"/>
        <v>1538.4421999494298</v>
      </c>
      <c r="G26" s="6">
        <f>(E26*G5)</f>
        <v>439.68678074554703</v>
      </c>
      <c r="H26" s="6">
        <f>(E26*H5)</f>
        <v>213.81445279471805</v>
      </c>
      <c r="I26" s="6">
        <f>(E26*I5)</f>
        <v>1098.7554192038826</v>
      </c>
      <c r="K26" s="6">
        <f t="shared" ref="K26" si="24">SUM(G26:J26)</f>
        <v>1752.2566527441477</v>
      </c>
      <c r="M26" s="1"/>
    </row>
    <row r="29" spans="1:13" x14ac:dyDescent="0.25">
      <c r="B29" t="s">
        <v>8</v>
      </c>
      <c r="E29" s="6">
        <f>SUM(E7:E28)</f>
        <v>25382.504456419098</v>
      </c>
      <c r="G29" s="6">
        <f>SUM(G7:G28)</f>
        <v>7254.3197736445791</v>
      </c>
      <c r="H29" s="6">
        <f>SUM(H7:H28)</f>
        <v>3527.6894387628849</v>
      </c>
      <c r="I29" s="6">
        <f>SUM(G29:H29)</f>
        <v>10782.009212407464</v>
      </c>
      <c r="K29" s="6">
        <f>SUM(K7:K28)</f>
        <v>28910.193895181983</v>
      </c>
    </row>
    <row r="30" spans="1:13" x14ac:dyDescent="0.25">
      <c r="E30" s="6"/>
      <c r="G30" s="6"/>
      <c r="H30" s="6"/>
      <c r="I30" s="6"/>
      <c r="K30" s="6"/>
    </row>
    <row r="31" spans="1:13" x14ac:dyDescent="0.25">
      <c r="E31" s="6"/>
      <c r="G31" s="6"/>
      <c r="H31" s="6"/>
      <c r="I31" s="6"/>
      <c r="K31" s="6"/>
    </row>
    <row r="32" spans="1:13" x14ac:dyDescent="0.25">
      <c r="E32" s="6"/>
      <c r="G32" s="6"/>
      <c r="H32" s="6"/>
      <c r="I32" s="6"/>
      <c r="K32" s="6"/>
    </row>
    <row r="33" spans="2:11" x14ac:dyDescent="0.25">
      <c r="B33" t="s">
        <v>12</v>
      </c>
      <c r="E33" s="6"/>
      <c r="G33" s="6"/>
      <c r="H33" s="6"/>
      <c r="I33" s="6"/>
      <c r="K33" s="6"/>
    </row>
    <row r="34" spans="2:11" x14ac:dyDescent="0.25">
      <c r="B34" s="10" t="s">
        <v>10</v>
      </c>
      <c r="C34" s="10"/>
      <c r="E34" s="1" t="s">
        <v>11</v>
      </c>
    </row>
    <row r="35" spans="2:11" x14ac:dyDescent="0.25">
      <c r="B35" t="s">
        <v>17</v>
      </c>
      <c r="D35">
        <v>7.9129250000000004</v>
      </c>
      <c r="E35" s="5">
        <f>D35/D39</f>
        <v>0.36116094192469711</v>
      </c>
    </row>
    <row r="36" spans="2:11" x14ac:dyDescent="0.25">
      <c r="B36" t="s">
        <v>16</v>
      </c>
      <c r="D36">
        <v>3.0450339999999998</v>
      </c>
      <c r="E36" s="5">
        <f>D36/D39</f>
        <v>0.13898114131408146</v>
      </c>
    </row>
    <row r="37" spans="2:11" x14ac:dyDescent="0.25">
      <c r="B37" t="s">
        <v>15</v>
      </c>
      <c r="D37">
        <v>10.951733000000001</v>
      </c>
      <c r="E37" s="5">
        <f>D37/D39</f>
        <v>0.49985791676122154</v>
      </c>
    </row>
    <row r="39" spans="2:11" x14ac:dyDescent="0.25">
      <c r="C39" t="s">
        <v>9</v>
      </c>
      <c r="D39">
        <f>SUM(D35:D38)</f>
        <v>21.909692</v>
      </c>
      <c r="E39" s="5">
        <f>SUM(E35:E38)</f>
        <v>1.0000000000000002</v>
      </c>
    </row>
  </sheetData>
  <mergeCells count="3">
    <mergeCell ref="C2:I2"/>
    <mergeCell ref="K4:K5"/>
    <mergeCell ref="B34:C34"/>
  </mergeCells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Wyco IDA</cp:lastModifiedBy>
  <cp:lastPrinted>2026-02-23T18:26:17Z</cp:lastPrinted>
  <dcterms:created xsi:type="dcterms:W3CDTF">2019-10-23T17:59:52Z</dcterms:created>
  <dcterms:modified xsi:type="dcterms:W3CDTF">2026-02-23T18:27:13Z</dcterms:modified>
</cp:coreProperties>
</file>